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duyatsushiro-my.sharepoint.com/personal/t1937088_eduyatsushiro_onmicrosoft_com/Documents/田北個人データ/"/>
    </mc:Choice>
  </mc:AlternateContent>
  <xr:revisionPtr revIDLastSave="0" documentId="8_{74B197BB-D33A-435C-A28D-1BB0DFB35109}" xr6:coauthVersionLast="47" xr6:coauthVersionMax="47" xr10:uidLastSave="{00000000-0000-0000-0000-000000000000}"/>
  <bookViews>
    <workbookView xWindow="-108" yWindow="-108" windowWidth="23256" windowHeight="12456" tabRatio="655" activeTab="2" xr2:uid="{00000000-000D-0000-FFFF-FFFF00000000}"/>
  </bookViews>
  <sheets>
    <sheet name="注意事項" sheetId="8" r:id="rId1"/>
    <sheet name="前回記録 団体別" sheetId="9" r:id="rId2"/>
    <sheet name="団体" sheetId="3" r:id="rId3"/>
    <sheet name="男子" sheetId="4" r:id="rId4"/>
    <sheet name="女子" sheetId="5" r:id="rId5"/>
    <sheet name="リレーオーダー" sheetId="7" r:id="rId6"/>
  </sheets>
  <definedNames>
    <definedName name="_xlnm.Print_Area" localSheetId="5">リレーオーダー!$A$1:$Z$480</definedName>
    <definedName name="_xlnm.Print_Area" localSheetId="4">女子!$A$1:$O$65</definedName>
    <definedName name="_xlnm.Print_Area" localSheetId="1">'前回記録 団体別'!$A$1:$AC$281</definedName>
    <definedName name="_xlnm.Print_Area" localSheetId="2">団体!$A$1:$Z$50</definedName>
    <definedName name="_xlnm.Print_Area" localSheetId="3">男子!$A$1:$O$65</definedName>
    <definedName name="_xlnm.Print_Area" localSheetId="0">注意事項!$A$1:$AZ$55</definedName>
    <definedName name="_xlnm.Print_Titles" localSheetId="1">'前回記録 団体別'!$1:$4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7" i="3" l="1"/>
  <c r="P36" i="3"/>
  <c r="B4" i="7"/>
  <c r="C205" i="9"/>
  <c r="C204" i="9"/>
  <c r="R278" i="9" l="1"/>
  <c r="B585" i="7" l="1"/>
  <c r="B204" i="7" l="1"/>
  <c r="B284" i="7"/>
  <c r="B444" i="7"/>
  <c r="B145" i="7"/>
  <c r="B225" i="7"/>
  <c r="B305" i="7"/>
  <c r="B385" i="7"/>
  <c r="B465" i="7"/>
  <c r="B545" i="7"/>
  <c r="B84" i="7"/>
  <c r="B164" i="7"/>
  <c r="B244" i="7"/>
  <c r="B324" i="7"/>
  <c r="B404" i="7"/>
  <c r="B484" i="7"/>
  <c r="B564" i="7"/>
  <c r="B44" i="7"/>
  <c r="B124" i="7"/>
  <c r="B364" i="7"/>
  <c r="B524" i="7"/>
  <c r="B65" i="7"/>
  <c r="B25" i="7"/>
  <c r="B105" i="7"/>
  <c r="B185" i="7"/>
  <c r="B265" i="7"/>
  <c r="B345" i="7"/>
  <c r="B425" i="7"/>
  <c r="B505" i="7"/>
  <c r="D200" i="5"/>
  <c r="C200" i="5"/>
  <c r="D199" i="5"/>
  <c r="C199" i="5"/>
  <c r="D198" i="5"/>
  <c r="C198" i="5"/>
  <c r="D197" i="5"/>
  <c r="C197" i="5"/>
  <c r="D196" i="5"/>
  <c r="C196" i="5"/>
  <c r="D195" i="5"/>
  <c r="C195" i="5"/>
  <c r="D194" i="5"/>
  <c r="C194" i="5"/>
  <c r="D193" i="5"/>
  <c r="C193" i="5"/>
  <c r="D192" i="5"/>
  <c r="C192" i="5"/>
  <c r="D191" i="5"/>
  <c r="C191" i="5"/>
  <c r="D190" i="5"/>
  <c r="C190" i="5"/>
  <c r="D189" i="5"/>
  <c r="C189" i="5"/>
  <c r="D188" i="5"/>
  <c r="C188" i="5"/>
  <c r="D187" i="5"/>
  <c r="C187" i="5"/>
  <c r="D186" i="5"/>
  <c r="C186" i="5"/>
  <c r="D185" i="5"/>
  <c r="C185" i="5"/>
  <c r="D184" i="5"/>
  <c r="C184" i="5"/>
  <c r="D183" i="5"/>
  <c r="C183" i="5"/>
  <c r="D182" i="5"/>
  <c r="C182" i="5"/>
  <c r="D181" i="5"/>
  <c r="C181" i="5"/>
  <c r="D180" i="5"/>
  <c r="C180" i="5"/>
  <c r="D179" i="5"/>
  <c r="C179" i="5"/>
  <c r="D178" i="5"/>
  <c r="C178" i="5"/>
  <c r="D177" i="5"/>
  <c r="C177" i="5"/>
  <c r="D176" i="5"/>
  <c r="C176" i="5"/>
  <c r="D175" i="5"/>
  <c r="C175" i="5"/>
  <c r="D174" i="5"/>
  <c r="C174" i="5"/>
  <c r="D173" i="5"/>
  <c r="C173" i="5"/>
  <c r="D172" i="5"/>
  <c r="C172" i="5"/>
  <c r="D171" i="5"/>
  <c r="C171" i="5"/>
  <c r="D170" i="5"/>
  <c r="C170" i="5"/>
  <c r="D169" i="5"/>
  <c r="C169" i="5"/>
  <c r="D168" i="5"/>
  <c r="C168" i="5"/>
  <c r="D167" i="5"/>
  <c r="C167" i="5"/>
  <c r="D166" i="5"/>
  <c r="C166" i="5"/>
  <c r="D165" i="5"/>
  <c r="C165" i="5"/>
  <c r="D164" i="5"/>
  <c r="C164" i="5"/>
  <c r="D163" i="5"/>
  <c r="C163" i="5"/>
  <c r="D162" i="5"/>
  <c r="C162" i="5"/>
  <c r="D161" i="5"/>
  <c r="C161" i="5"/>
  <c r="C160" i="5"/>
  <c r="D159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D145" i="5"/>
  <c r="C145" i="5"/>
  <c r="C144" i="5"/>
  <c r="C143" i="5"/>
  <c r="C142" i="5"/>
  <c r="C141" i="5"/>
  <c r="C140" i="5"/>
  <c r="C139" i="5"/>
  <c r="C138" i="5"/>
  <c r="D137" i="5"/>
  <c r="C137" i="5"/>
  <c r="C136" i="5"/>
  <c r="C135" i="5"/>
  <c r="C134" i="5"/>
  <c r="C133" i="5"/>
  <c r="C132" i="5"/>
  <c r="C131" i="5"/>
  <c r="C130" i="5"/>
  <c r="D129" i="5"/>
  <c r="C129" i="5"/>
  <c r="C128" i="5"/>
  <c r="C127" i="5"/>
  <c r="C126" i="5"/>
  <c r="C125" i="5"/>
  <c r="C124" i="5"/>
  <c r="C123" i="5"/>
  <c r="C122" i="5"/>
  <c r="D121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4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F136" i="4"/>
  <c r="B199" i="4"/>
  <c r="B200" i="4" s="1"/>
  <c r="B197" i="4"/>
  <c r="B198" i="4" s="1"/>
  <c r="B195" i="4"/>
  <c r="B196" i="4" s="1"/>
  <c r="B193" i="4"/>
  <c r="B194" i="4" s="1"/>
  <c r="B191" i="4"/>
  <c r="B192" i="4" s="1"/>
  <c r="B189" i="4"/>
  <c r="B190" i="4" s="1"/>
  <c r="B187" i="4"/>
  <c r="B188" i="4" s="1"/>
  <c r="B185" i="4"/>
  <c r="B186" i="4" s="1"/>
  <c r="B183" i="4"/>
  <c r="B184" i="4" s="1"/>
  <c r="B181" i="4"/>
  <c r="B182" i="4" s="1"/>
  <c r="B179" i="4"/>
  <c r="B180" i="4" s="1"/>
  <c r="B177" i="4"/>
  <c r="B178" i="4" s="1"/>
  <c r="B175" i="4"/>
  <c r="B176" i="4" s="1"/>
  <c r="B173" i="4"/>
  <c r="B174" i="4" s="1"/>
  <c r="B171" i="4"/>
  <c r="B172" i="4" s="1"/>
  <c r="B169" i="4"/>
  <c r="B170" i="4" s="1"/>
  <c r="B167" i="4"/>
  <c r="B168" i="4" s="1"/>
  <c r="B165" i="4"/>
  <c r="B166" i="4" s="1"/>
  <c r="B163" i="4"/>
  <c r="B164" i="4" s="1"/>
  <c r="B161" i="4"/>
  <c r="B162" i="4" s="1"/>
  <c r="B159" i="4"/>
  <c r="B160" i="4" s="1"/>
  <c r="B157" i="4"/>
  <c r="B158" i="4" s="1"/>
  <c r="B155" i="4"/>
  <c r="B156" i="4" s="1"/>
  <c r="D156" i="4" s="1"/>
  <c r="B153" i="4"/>
  <c r="B154" i="4" s="1"/>
  <c r="B151" i="4"/>
  <c r="B152" i="4" s="1"/>
  <c r="D152" i="4" s="1"/>
  <c r="B149" i="4"/>
  <c r="B150" i="4" s="1"/>
  <c r="D150" i="4" s="1"/>
  <c r="B147" i="4"/>
  <c r="B148" i="4" s="1"/>
  <c r="B145" i="4"/>
  <c r="B146" i="4" s="1"/>
  <c r="B143" i="4"/>
  <c r="B144" i="4" s="1"/>
  <c r="B141" i="4"/>
  <c r="B142" i="4" s="1"/>
  <c r="B139" i="4"/>
  <c r="B140" i="4" s="1"/>
  <c r="B137" i="4"/>
  <c r="B138" i="4" s="1"/>
  <c r="B135" i="4"/>
  <c r="B136" i="4" s="1"/>
  <c r="B133" i="4"/>
  <c r="B134" i="4" s="1"/>
  <c r="B131" i="4"/>
  <c r="B132" i="4" s="1"/>
  <c r="B129" i="4"/>
  <c r="B130" i="4" s="1"/>
  <c r="B127" i="4"/>
  <c r="B128" i="4" s="1"/>
  <c r="B125" i="4"/>
  <c r="B126" i="4" s="1"/>
  <c r="B123" i="4"/>
  <c r="B124" i="4" s="1"/>
  <c r="B121" i="4"/>
  <c r="B122" i="4" s="1"/>
  <c r="B119" i="4"/>
  <c r="B120" i="4" s="1"/>
  <c r="B117" i="4"/>
  <c r="B118" i="4" s="1"/>
  <c r="B115" i="4"/>
  <c r="B116" i="4" s="1"/>
  <c r="D116" i="4" s="1"/>
  <c r="B113" i="4"/>
  <c r="B114" i="4" s="1"/>
  <c r="D114" i="4" s="1"/>
  <c r="B111" i="4"/>
  <c r="B112" i="4" s="1"/>
  <c r="D112" i="4" s="1"/>
  <c r="B109" i="4"/>
  <c r="B110" i="4" s="1"/>
  <c r="D110" i="4" s="1"/>
  <c r="B107" i="4"/>
  <c r="B108" i="4" s="1"/>
  <c r="D108" i="4" s="1"/>
  <c r="B105" i="4"/>
  <c r="B106" i="4" s="1"/>
  <c r="D106" i="4" s="1"/>
  <c r="B103" i="4"/>
  <c r="B104" i="4" s="1"/>
  <c r="D104" i="4" s="1"/>
  <c r="B101" i="4"/>
  <c r="B102" i="4" s="1"/>
  <c r="D102" i="4" s="1"/>
  <c r="B199" i="5"/>
  <c r="B197" i="5"/>
  <c r="B195" i="5"/>
  <c r="B193" i="5"/>
  <c r="B191" i="5"/>
  <c r="B189" i="5"/>
  <c r="B187" i="5"/>
  <c r="B185" i="5"/>
  <c r="B183" i="5"/>
  <c r="B181" i="5"/>
  <c r="B179" i="5"/>
  <c r="B177" i="5"/>
  <c r="B175" i="5"/>
  <c r="B173" i="5"/>
  <c r="B171" i="5"/>
  <c r="B169" i="5"/>
  <c r="B167" i="5"/>
  <c r="B165" i="5"/>
  <c r="B163" i="5"/>
  <c r="B161" i="5"/>
  <c r="B159" i="5"/>
  <c r="B157" i="5"/>
  <c r="D157" i="5" s="1"/>
  <c r="B155" i="5"/>
  <c r="D155" i="5" s="1"/>
  <c r="B153" i="5"/>
  <c r="D153" i="5" s="1"/>
  <c r="B151" i="5"/>
  <c r="D151" i="5" s="1"/>
  <c r="B149" i="5"/>
  <c r="D149" i="5" s="1"/>
  <c r="B147" i="5"/>
  <c r="D147" i="5" s="1"/>
  <c r="B145" i="5"/>
  <c r="B143" i="5"/>
  <c r="D143" i="5" s="1"/>
  <c r="B141" i="5"/>
  <c r="D141" i="5" s="1"/>
  <c r="B139" i="5"/>
  <c r="D139" i="5" s="1"/>
  <c r="B137" i="5"/>
  <c r="B135" i="5"/>
  <c r="D135" i="5" s="1"/>
  <c r="B133" i="5"/>
  <c r="D133" i="5" s="1"/>
  <c r="B131" i="5"/>
  <c r="D131" i="5" s="1"/>
  <c r="B129" i="5"/>
  <c r="B127" i="5"/>
  <c r="D127" i="5" s="1"/>
  <c r="B125" i="5"/>
  <c r="D125" i="5" s="1"/>
  <c r="B123" i="5"/>
  <c r="D123" i="5" s="1"/>
  <c r="B121" i="5"/>
  <c r="B119" i="5"/>
  <c r="D119" i="5" s="1"/>
  <c r="B117" i="5"/>
  <c r="D117" i="5" s="1"/>
  <c r="B115" i="5"/>
  <c r="D115" i="5" s="1"/>
  <c r="B113" i="5"/>
  <c r="D113" i="5" s="1"/>
  <c r="B111" i="5"/>
  <c r="D111" i="5" s="1"/>
  <c r="B109" i="5"/>
  <c r="D109" i="5" s="1"/>
  <c r="B107" i="5"/>
  <c r="D107" i="5" s="1"/>
  <c r="B105" i="5"/>
  <c r="D105" i="5" s="1"/>
  <c r="B103" i="5"/>
  <c r="D103" i="5" s="1"/>
  <c r="B101" i="5"/>
  <c r="D101" i="5" s="1"/>
  <c r="F32" i="4"/>
  <c r="F140" i="4" s="1"/>
  <c r="F31" i="4"/>
  <c r="F138" i="4" s="1"/>
  <c r="F30" i="4"/>
  <c r="F135" i="4" s="1"/>
  <c r="F29" i="4"/>
  <c r="F134" i="4" s="1"/>
  <c r="F28" i="4"/>
  <c r="F132" i="4" s="1"/>
  <c r="F27" i="4"/>
  <c r="F130" i="4" s="1"/>
  <c r="F26" i="4"/>
  <c r="F127" i="4" s="1"/>
  <c r="F25" i="4"/>
  <c r="F126" i="4" s="1"/>
  <c r="F24" i="4"/>
  <c r="F124" i="4" s="1"/>
  <c r="F23" i="4"/>
  <c r="F122" i="4" s="1"/>
  <c r="F22" i="4"/>
  <c r="F119" i="4" s="1"/>
  <c r="F21" i="4"/>
  <c r="F118" i="4" s="1"/>
  <c r="F20" i="4"/>
  <c r="F116" i="4" s="1"/>
  <c r="F19" i="4"/>
  <c r="F114" i="4" s="1"/>
  <c r="F18" i="4"/>
  <c r="F112" i="4" s="1"/>
  <c r="F17" i="4"/>
  <c r="F110" i="4" s="1"/>
  <c r="F16" i="4"/>
  <c r="F107" i="4" s="1"/>
  <c r="F15" i="4"/>
  <c r="F105" i="4" s="1"/>
  <c r="F14" i="4"/>
  <c r="F104" i="4" s="1"/>
  <c r="F13" i="4"/>
  <c r="F101" i="4" s="1"/>
  <c r="I36" i="3"/>
  <c r="V36" i="3"/>
  <c r="T36" i="3"/>
  <c r="D72" i="5"/>
  <c r="V31" i="3" s="1"/>
  <c r="D73" i="5"/>
  <c r="V32" i="3" s="1"/>
  <c r="D74" i="5"/>
  <c r="V33" i="3" s="1"/>
  <c r="D75" i="5"/>
  <c r="V34" i="3" s="1"/>
  <c r="F13" i="5"/>
  <c r="F102" i="5" s="1"/>
  <c r="F25" i="5"/>
  <c r="F126" i="5" s="1"/>
  <c r="F24" i="5"/>
  <c r="F124" i="5" s="1"/>
  <c r="F23" i="5"/>
  <c r="F122" i="5" s="1"/>
  <c r="F22" i="5"/>
  <c r="F119" i="5" s="1"/>
  <c r="F21" i="5"/>
  <c r="F118" i="5" s="1"/>
  <c r="F20" i="5"/>
  <c r="F116" i="5" s="1"/>
  <c r="F19" i="5"/>
  <c r="F114" i="5" s="1"/>
  <c r="F18" i="5"/>
  <c r="F112" i="5" s="1"/>
  <c r="F17" i="5"/>
  <c r="F109" i="5" s="1"/>
  <c r="F16" i="5"/>
  <c r="F108" i="5" s="1"/>
  <c r="F15" i="5"/>
  <c r="F106" i="5" s="1"/>
  <c r="F14" i="5"/>
  <c r="F104" i="5" s="1"/>
  <c r="F26" i="5"/>
  <c r="F127" i="5" s="1"/>
  <c r="D75" i="4"/>
  <c r="T34" i="3" s="1"/>
  <c r="D72" i="4"/>
  <c r="T31" i="3" s="1"/>
  <c r="D71" i="4"/>
  <c r="T30" i="3" s="1"/>
  <c r="D70" i="4"/>
  <c r="D73" i="4"/>
  <c r="D74" i="4"/>
  <c r="T33" i="3" s="1"/>
  <c r="AI112" i="5"/>
  <c r="AI111" i="5"/>
  <c r="AI110" i="5"/>
  <c r="AI109" i="5"/>
  <c r="AI108" i="5"/>
  <c r="AI107" i="5"/>
  <c r="AI106" i="5"/>
  <c r="AI105" i="5"/>
  <c r="AI104" i="5"/>
  <c r="AI103" i="5"/>
  <c r="AI102" i="5"/>
  <c r="AI101" i="5"/>
  <c r="AA103" i="4"/>
  <c r="AI102" i="4"/>
  <c r="AI112" i="4"/>
  <c r="AI111" i="4"/>
  <c r="AI110" i="4"/>
  <c r="AI109" i="4"/>
  <c r="AI108" i="4"/>
  <c r="AI107" i="4"/>
  <c r="AI106" i="4"/>
  <c r="AI105" i="4"/>
  <c r="AI104" i="4"/>
  <c r="AI101" i="4"/>
  <c r="AS13" i="5"/>
  <c r="AU13" i="5" s="1"/>
  <c r="AS12" i="5"/>
  <c r="AU12" i="5" s="1"/>
  <c r="F137" i="4" l="1"/>
  <c r="F120" i="4"/>
  <c r="F121" i="4"/>
  <c r="I32" i="3"/>
  <c r="I34" i="3"/>
  <c r="I31" i="3"/>
  <c r="T32" i="3"/>
  <c r="I33" i="3"/>
  <c r="F128" i="4"/>
  <c r="F129" i="4"/>
  <c r="F117" i="4"/>
  <c r="F125" i="4"/>
  <c r="F133" i="4"/>
  <c r="F123" i="4"/>
  <c r="F131" i="4"/>
  <c r="F139" i="4"/>
  <c r="F113" i="5"/>
  <c r="F123" i="5"/>
  <c r="F117" i="5"/>
  <c r="F125" i="5"/>
  <c r="F120" i="5"/>
  <c r="F128" i="5"/>
  <c r="F121" i="5"/>
  <c r="F101" i="5"/>
  <c r="D109" i="4"/>
  <c r="F103" i="4"/>
  <c r="F108" i="4"/>
  <c r="D155" i="4"/>
  <c r="D153" i="4"/>
  <c r="D151" i="4"/>
  <c r="D149" i="4"/>
  <c r="F115" i="4"/>
  <c r="D115" i="4"/>
  <c r="F113" i="4"/>
  <c r="D113" i="4"/>
  <c r="D111" i="4"/>
  <c r="F111" i="4"/>
  <c r="F109" i="4"/>
  <c r="D107" i="4"/>
  <c r="F106" i="4"/>
  <c r="D105" i="4"/>
  <c r="D103" i="4"/>
  <c r="F102" i="4"/>
  <c r="D101" i="4"/>
  <c r="F115" i="5"/>
  <c r="F111" i="5"/>
  <c r="F110" i="5"/>
  <c r="F107" i="5"/>
  <c r="F105" i="5"/>
  <c r="F103" i="5"/>
  <c r="AN38" i="7"/>
  <c r="AJ62" i="5"/>
  <c r="AJ61" i="5"/>
  <c r="AJ60" i="5"/>
  <c r="AJ59" i="5"/>
  <c r="AJ58" i="5"/>
  <c r="AJ57" i="5"/>
  <c r="AJ56" i="5"/>
  <c r="AJ55" i="5"/>
  <c r="AJ54" i="5"/>
  <c r="AJ53" i="5"/>
  <c r="AJ52" i="5"/>
  <c r="AJ51" i="5"/>
  <c r="AJ50" i="5"/>
  <c r="AJ49" i="5"/>
  <c r="AJ48" i="5"/>
  <c r="AJ47" i="5"/>
  <c r="AJ46" i="5"/>
  <c r="AJ45" i="5"/>
  <c r="AJ44" i="5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21" i="5"/>
  <c r="AJ20" i="5"/>
  <c r="AJ19" i="5"/>
  <c r="AJ18" i="5"/>
  <c r="AJ17" i="5"/>
  <c r="AJ16" i="5"/>
  <c r="AJ15" i="5"/>
  <c r="AJ14" i="5"/>
  <c r="AJ13" i="5"/>
  <c r="AJ62" i="4"/>
  <c r="AJ61" i="4"/>
  <c r="AJ60" i="4"/>
  <c r="AJ59" i="4"/>
  <c r="AJ58" i="4"/>
  <c r="AJ57" i="4"/>
  <c r="AJ56" i="4"/>
  <c r="AJ55" i="4"/>
  <c r="AJ54" i="4"/>
  <c r="AJ53" i="4"/>
  <c r="AJ52" i="4"/>
  <c r="AJ51" i="4"/>
  <c r="AJ50" i="4"/>
  <c r="AJ49" i="4"/>
  <c r="AJ48" i="4"/>
  <c r="AJ47" i="4"/>
  <c r="AJ46" i="4"/>
  <c r="AJ45" i="4"/>
  <c r="AJ44" i="4"/>
  <c r="AJ43" i="4"/>
  <c r="AJ42" i="4"/>
  <c r="AJ41" i="4"/>
  <c r="AJ40" i="4"/>
  <c r="AJ39" i="4"/>
  <c r="AJ38" i="4"/>
  <c r="AJ37" i="4"/>
  <c r="AJ36" i="4"/>
  <c r="AJ35" i="4"/>
  <c r="AJ34" i="4"/>
  <c r="AJ33" i="4"/>
  <c r="AJ32" i="4"/>
  <c r="AJ31" i="4"/>
  <c r="AJ30" i="4"/>
  <c r="AJ29" i="4"/>
  <c r="AJ28" i="4"/>
  <c r="AJ27" i="4"/>
  <c r="AJ26" i="4"/>
  <c r="AJ25" i="4"/>
  <c r="AJ24" i="4"/>
  <c r="AJ23" i="4"/>
  <c r="AJ22" i="4"/>
  <c r="AJ21" i="4"/>
  <c r="AJ20" i="4"/>
  <c r="AJ19" i="4"/>
  <c r="AJ18" i="4"/>
  <c r="AJ17" i="4"/>
  <c r="AJ16" i="4"/>
  <c r="AJ15" i="4"/>
  <c r="AJ14" i="4"/>
  <c r="AJ13" i="4"/>
  <c r="S200" i="5" l="1"/>
  <c r="R200" i="5"/>
  <c r="Q200" i="5"/>
  <c r="S199" i="5"/>
  <c r="Q199" i="5"/>
  <c r="R199" i="5" s="1"/>
  <c r="S198" i="5"/>
  <c r="R198" i="5"/>
  <c r="Q198" i="5"/>
  <c r="S197" i="5"/>
  <c r="Q197" i="5"/>
  <c r="R197" i="5" s="1"/>
  <c r="S196" i="5"/>
  <c r="R196" i="5"/>
  <c r="Q196" i="5"/>
  <c r="S195" i="5"/>
  <c r="Q195" i="5"/>
  <c r="R195" i="5" s="1"/>
  <c r="S194" i="5"/>
  <c r="R194" i="5"/>
  <c r="Q194" i="5"/>
  <c r="S193" i="5"/>
  <c r="Q193" i="5"/>
  <c r="R193" i="5" s="1"/>
  <c r="S192" i="5"/>
  <c r="R192" i="5"/>
  <c r="Q192" i="5"/>
  <c r="S191" i="5"/>
  <c r="Q191" i="5"/>
  <c r="R191" i="5" s="1"/>
  <c r="S190" i="5"/>
  <c r="R190" i="5"/>
  <c r="Q190" i="5"/>
  <c r="S189" i="5"/>
  <c r="Q189" i="5"/>
  <c r="R189" i="5" s="1"/>
  <c r="S188" i="5"/>
  <c r="R188" i="5"/>
  <c r="Q188" i="5"/>
  <c r="S187" i="5"/>
  <c r="Q187" i="5"/>
  <c r="R187" i="5" s="1"/>
  <c r="S186" i="5"/>
  <c r="R186" i="5"/>
  <c r="Q186" i="5"/>
  <c r="S185" i="5"/>
  <c r="Q185" i="5"/>
  <c r="R185" i="5" s="1"/>
  <c r="S184" i="5"/>
  <c r="R184" i="5"/>
  <c r="Q184" i="5"/>
  <c r="S183" i="5"/>
  <c r="Q183" i="5"/>
  <c r="R183" i="5" s="1"/>
  <c r="S182" i="5"/>
  <c r="R182" i="5"/>
  <c r="Q182" i="5"/>
  <c r="S181" i="5"/>
  <c r="Q181" i="5"/>
  <c r="R181" i="5" s="1"/>
  <c r="S180" i="5"/>
  <c r="R180" i="5"/>
  <c r="Q180" i="5"/>
  <c r="S179" i="5"/>
  <c r="Q179" i="5"/>
  <c r="R179" i="5" s="1"/>
  <c r="S178" i="5"/>
  <c r="R178" i="5"/>
  <c r="Q178" i="5"/>
  <c r="S177" i="5"/>
  <c r="Q177" i="5"/>
  <c r="R177" i="5" s="1"/>
  <c r="S176" i="5"/>
  <c r="R176" i="5"/>
  <c r="Q176" i="5"/>
  <c r="S175" i="5"/>
  <c r="Q175" i="5"/>
  <c r="R175" i="5" s="1"/>
  <c r="S174" i="5"/>
  <c r="R174" i="5"/>
  <c r="Q174" i="5"/>
  <c r="S173" i="5"/>
  <c r="Q173" i="5"/>
  <c r="R173" i="5" s="1"/>
  <c r="S172" i="5"/>
  <c r="R172" i="5"/>
  <c r="Q172" i="5"/>
  <c r="S171" i="5"/>
  <c r="Q171" i="5"/>
  <c r="R171" i="5" s="1"/>
  <c r="S170" i="5"/>
  <c r="R170" i="5"/>
  <c r="Q170" i="5"/>
  <c r="S169" i="5"/>
  <c r="Q169" i="5"/>
  <c r="R169" i="5" s="1"/>
  <c r="S168" i="5"/>
  <c r="R168" i="5"/>
  <c r="Q168" i="5"/>
  <c r="S167" i="5"/>
  <c r="Q167" i="5"/>
  <c r="R167" i="5" s="1"/>
  <c r="S166" i="5"/>
  <c r="R166" i="5"/>
  <c r="Q166" i="5"/>
  <c r="S165" i="5"/>
  <c r="Q165" i="5"/>
  <c r="R165" i="5" s="1"/>
  <c r="S164" i="5"/>
  <c r="R164" i="5"/>
  <c r="Q164" i="5"/>
  <c r="S163" i="5"/>
  <c r="Q163" i="5"/>
  <c r="R163" i="5" s="1"/>
  <c r="S162" i="5"/>
  <c r="R162" i="5"/>
  <c r="Q162" i="5"/>
  <c r="S161" i="5"/>
  <c r="Q161" i="5"/>
  <c r="R161" i="5" s="1"/>
  <c r="S160" i="5"/>
  <c r="R160" i="5"/>
  <c r="Q160" i="5"/>
  <c r="S159" i="5"/>
  <c r="Q159" i="5"/>
  <c r="R159" i="5" s="1"/>
  <c r="S158" i="5"/>
  <c r="R158" i="5"/>
  <c r="Q158" i="5"/>
  <c r="S157" i="5"/>
  <c r="Q157" i="5"/>
  <c r="R157" i="5" s="1"/>
  <c r="S156" i="5"/>
  <c r="R156" i="5"/>
  <c r="Q156" i="5"/>
  <c r="S155" i="5"/>
  <c r="Q155" i="5"/>
  <c r="R155" i="5" s="1"/>
  <c r="S154" i="5"/>
  <c r="R154" i="5"/>
  <c r="Q154" i="5"/>
  <c r="S153" i="5"/>
  <c r="Q153" i="5"/>
  <c r="R153" i="5" s="1"/>
  <c r="S152" i="5"/>
  <c r="R152" i="5"/>
  <c r="Q152" i="5"/>
  <c r="S151" i="5"/>
  <c r="Q151" i="5"/>
  <c r="R151" i="5" s="1"/>
  <c r="S150" i="5"/>
  <c r="R150" i="5"/>
  <c r="Q150" i="5"/>
  <c r="S149" i="5"/>
  <c r="Q149" i="5"/>
  <c r="R149" i="5" s="1"/>
  <c r="S148" i="5"/>
  <c r="R148" i="5"/>
  <c r="Q148" i="5"/>
  <c r="S147" i="5"/>
  <c r="Q147" i="5"/>
  <c r="R147" i="5" s="1"/>
  <c r="S146" i="5"/>
  <c r="R146" i="5"/>
  <c r="Q146" i="5"/>
  <c r="S145" i="5"/>
  <c r="Q145" i="5"/>
  <c r="R145" i="5" s="1"/>
  <c r="S144" i="5"/>
  <c r="R144" i="5"/>
  <c r="Q144" i="5"/>
  <c r="S143" i="5"/>
  <c r="Q143" i="5"/>
  <c r="R143" i="5" s="1"/>
  <c r="S142" i="5"/>
  <c r="R142" i="5"/>
  <c r="Q142" i="5"/>
  <c r="S141" i="5"/>
  <c r="Q141" i="5"/>
  <c r="R141" i="5" s="1"/>
  <c r="S140" i="5"/>
  <c r="R140" i="5"/>
  <c r="Q140" i="5"/>
  <c r="S139" i="5"/>
  <c r="Q139" i="5"/>
  <c r="R139" i="5" s="1"/>
  <c r="S138" i="5"/>
  <c r="R138" i="5"/>
  <c r="Q138" i="5"/>
  <c r="S137" i="5"/>
  <c r="Q137" i="5"/>
  <c r="R137" i="5" s="1"/>
  <c r="S136" i="5"/>
  <c r="R136" i="5"/>
  <c r="Q136" i="5"/>
  <c r="S135" i="5"/>
  <c r="Q135" i="5"/>
  <c r="R135" i="5" s="1"/>
  <c r="S134" i="5"/>
  <c r="R134" i="5"/>
  <c r="Q134" i="5"/>
  <c r="S133" i="5"/>
  <c r="Q133" i="5"/>
  <c r="R133" i="5" s="1"/>
  <c r="S132" i="5"/>
  <c r="R132" i="5"/>
  <c r="Q132" i="5"/>
  <c r="S131" i="5"/>
  <c r="Q131" i="5"/>
  <c r="R131" i="5" s="1"/>
  <c r="S130" i="5"/>
  <c r="R130" i="5"/>
  <c r="Q130" i="5"/>
  <c r="S129" i="5"/>
  <c r="Q129" i="5"/>
  <c r="R129" i="5" s="1"/>
  <c r="S128" i="5"/>
  <c r="R128" i="5"/>
  <c r="Q128" i="5"/>
  <c r="S127" i="5"/>
  <c r="Q127" i="5"/>
  <c r="R127" i="5" s="1"/>
  <c r="S126" i="5"/>
  <c r="R126" i="5"/>
  <c r="Q126" i="5"/>
  <c r="S125" i="5"/>
  <c r="Q125" i="5"/>
  <c r="R125" i="5" s="1"/>
  <c r="S124" i="5"/>
  <c r="Q124" i="5"/>
  <c r="R124" i="5" s="1"/>
  <c r="S123" i="5"/>
  <c r="Q123" i="5"/>
  <c r="R123" i="5" s="1"/>
  <c r="S122" i="5"/>
  <c r="Q122" i="5"/>
  <c r="R122" i="5" s="1"/>
  <c r="S121" i="5"/>
  <c r="Q121" i="5"/>
  <c r="R121" i="5" s="1"/>
  <c r="S120" i="5"/>
  <c r="Q120" i="5"/>
  <c r="R120" i="5" s="1"/>
  <c r="S119" i="5"/>
  <c r="Q119" i="5"/>
  <c r="R119" i="5" s="1"/>
  <c r="S118" i="5"/>
  <c r="R118" i="5"/>
  <c r="Q118" i="5"/>
  <c r="S117" i="5"/>
  <c r="Q117" i="5"/>
  <c r="R117" i="5" s="1"/>
  <c r="S116" i="5"/>
  <c r="Q116" i="5"/>
  <c r="R116" i="5" s="1"/>
  <c r="S115" i="5"/>
  <c r="Q115" i="5"/>
  <c r="R115" i="5" s="1"/>
  <c r="S114" i="5"/>
  <c r="Q114" i="5"/>
  <c r="R114" i="5" s="1"/>
  <c r="S113" i="5"/>
  <c r="Q113" i="5"/>
  <c r="R113" i="5" s="1"/>
  <c r="AE112" i="5"/>
  <c r="S112" i="5"/>
  <c r="Q112" i="5"/>
  <c r="R112" i="5" s="1"/>
  <c r="AE111" i="5"/>
  <c r="S111" i="5"/>
  <c r="Q111" i="5"/>
  <c r="R111" i="5" s="1"/>
  <c r="AE110" i="5"/>
  <c r="S110" i="5"/>
  <c r="Q110" i="5"/>
  <c r="R110" i="5" s="1"/>
  <c r="AE109" i="5"/>
  <c r="S109" i="5"/>
  <c r="Q109" i="5"/>
  <c r="R109" i="5" s="1"/>
  <c r="AE108" i="5"/>
  <c r="S108" i="5"/>
  <c r="Q108" i="5"/>
  <c r="R108" i="5" s="1"/>
  <c r="AE107" i="5"/>
  <c r="S107" i="5"/>
  <c r="Q107" i="5"/>
  <c r="R107" i="5" s="1"/>
  <c r="AE106" i="5"/>
  <c r="S106" i="5"/>
  <c r="Q106" i="5"/>
  <c r="R106" i="5" s="1"/>
  <c r="AE105" i="5"/>
  <c r="S105" i="5"/>
  <c r="Q105" i="5"/>
  <c r="R105" i="5" s="1"/>
  <c r="AE104" i="5"/>
  <c r="S104" i="5"/>
  <c r="Q104" i="5"/>
  <c r="R104" i="5" s="1"/>
  <c r="AE103" i="5"/>
  <c r="S103" i="5"/>
  <c r="Q103" i="5"/>
  <c r="R103" i="5" s="1"/>
  <c r="AE102" i="5"/>
  <c r="S102" i="5"/>
  <c r="Q102" i="5"/>
  <c r="R102" i="5" s="1"/>
  <c r="AE101" i="5"/>
  <c r="S101" i="5"/>
  <c r="Q101" i="5"/>
  <c r="R101" i="5" s="1"/>
  <c r="AK62" i="5"/>
  <c r="AD62" i="5"/>
  <c r="AK61" i="5"/>
  <c r="AD61" i="5"/>
  <c r="AK60" i="5"/>
  <c r="AD60" i="5"/>
  <c r="AK59" i="5"/>
  <c r="AD59" i="5"/>
  <c r="AK58" i="5"/>
  <c r="AD58" i="5"/>
  <c r="AK57" i="5"/>
  <c r="AD57" i="5"/>
  <c r="AK56" i="5"/>
  <c r="AD56" i="5"/>
  <c r="AK55" i="5"/>
  <c r="AD55" i="5"/>
  <c r="AK54" i="5"/>
  <c r="AD54" i="5"/>
  <c r="AK53" i="5"/>
  <c r="AD53" i="5"/>
  <c r="AK52" i="5"/>
  <c r="AD52" i="5"/>
  <c r="AK51" i="5"/>
  <c r="AD51" i="5"/>
  <c r="AK50" i="5"/>
  <c r="AD50" i="5"/>
  <c r="AK49" i="5"/>
  <c r="AD49" i="5"/>
  <c r="AK48" i="5"/>
  <c r="AD48" i="5"/>
  <c r="AK47" i="5"/>
  <c r="AD47" i="5"/>
  <c r="AK46" i="5"/>
  <c r="AD46" i="5"/>
  <c r="AK45" i="5"/>
  <c r="AD45" i="5"/>
  <c r="AK44" i="5"/>
  <c r="AD44" i="5"/>
  <c r="AK43" i="5"/>
  <c r="AD43" i="5"/>
  <c r="AK42" i="5"/>
  <c r="AD42" i="5"/>
  <c r="AK41" i="5"/>
  <c r="AD41" i="5"/>
  <c r="AK40" i="5"/>
  <c r="AD40" i="5"/>
  <c r="AK39" i="5"/>
  <c r="AD39" i="5"/>
  <c r="AK38" i="5"/>
  <c r="AD38" i="5"/>
  <c r="AK37" i="5"/>
  <c r="AD37" i="5"/>
  <c r="AK36" i="5"/>
  <c r="AD36" i="5"/>
  <c r="AK35" i="5"/>
  <c r="AD35" i="5"/>
  <c r="AK34" i="5"/>
  <c r="AD34" i="5"/>
  <c r="AK33" i="5"/>
  <c r="AD33" i="5"/>
  <c r="AK32" i="5"/>
  <c r="AD32" i="5"/>
  <c r="AK31" i="5"/>
  <c r="AD31" i="5"/>
  <c r="AK30" i="5"/>
  <c r="AD30" i="5"/>
  <c r="AK29" i="5"/>
  <c r="AD29" i="5"/>
  <c r="AK28" i="5"/>
  <c r="AD28" i="5"/>
  <c r="AK27" i="5"/>
  <c r="AD27" i="5"/>
  <c r="AK26" i="5"/>
  <c r="AD26" i="5"/>
  <c r="AK25" i="5"/>
  <c r="AD25" i="5"/>
  <c r="AK24" i="5"/>
  <c r="AD24" i="5"/>
  <c r="AK23" i="5"/>
  <c r="AD23" i="5"/>
  <c r="AK22" i="5"/>
  <c r="AD22" i="5"/>
  <c r="AK21" i="5"/>
  <c r="AD21" i="5"/>
  <c r="AK20" i="5"/>
  <c r="AD20" i="5"/>
  <c r="AK19" i="5"/>
  <c r="AD19" i="5"/>
  <c r="AK18" i="5"/>
  <c r="AD18" i="5"/>
  <c r="AK17" i="5"/>
  <c r="AD17" i="5"/>
  <c r="AK16" i="5"/>
  <c r="AD16" i="5"/>
  <c r="AK15" i="5"/>
  <c r="AD15" i="5"/>
  <c r="AK14" i="5"/>
  <c r="AD14" i="5"/>
  <c r="Y14" i="5"/>
  <c r="AK13" i="5"/>
  <c r="AD13" i="5"/>
  <c r="Y13" i="5"/>
  <c r="AE112" i="4" l="1"/>
  <c r="AS13" i="4" l="1"/>
  <c r="AS12" i="4"/>
  <c r="F62" i="5" l="1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146" i="4" l="1"/>
  <c r="F145" i="4"/>
  <c r="F162" i="4"/>
  <c r="F161" i="4"/>
  <c r="F170" i="4"/>
  <c r="F169" i="4"/>
  <c r="F178" i="4"/>
  <c r="F177" i="4"/>
  <c r="F185" i="4"/>
  <c r="F186" i="4"/>
  <c r="F194" i="4"/>
  <c r="F193" i="4"/>
  <c r="F161" i="5"/>
  <c r="F162" i="5"/>
  <c r="F169" i="5"/>
  <c r="F170" i="5"/>
  <c r="F177" i="5"/>
  <c r="F178" i="5"/>
  <c r="F185" i="5"/>
  <c r="F186" i="5"/>
  <c r="F193" i="5"/>
  <c r="F194" i="5"/>
  <c r="F148" i="4"/>
  <c r="F147" i="4"/>
  <c r="F164" i="4"/>
  <c r="F163" i="4"/>
  <c r="F172" i="4"/>
  <c r="F171" i="4"/>
  <c r="F180" i="4"/>
  <c r="F179" i="4"/>
  <c r="F188" i="4"/>
  <c r="F187" i="4"/>
  <c r="F196" i="4"/>
  <c r="F195" i="4"/>
  <c r="F164" i="5"/>
  <c r="F163" i="5"/>
  <c r="F172" i="5"/>
  <c r="F171" i="5"/>
  <c r="F180" i="5"/>
  <c r="F179" i="5"/>
  <c r="F188" i="5"/>
  <c r="F187" i="5"/>
  <c r="F196" i="5"/>
  <c r="F195" i="5"/>
  <c r="F166" i="4"/>
  <c r="F165" i="4"/>
  <c r="F181" i="4"/>
  <c r="F182" i="4"/>
  <c r="F198" i="4"/>
  <c r="F197" i="4"/>
  <c r="F165" i="5"/>
  <c r="F166" i="5"/>
  <c r="F173" i="5"/>
  <c r="F174" i="5"/>
  <c r="F181" i="5"/>
  <c r="F182" i="5"/>
  <c r="F189" i="5"/>
  <c r="F190" i="5"/>
  <c r="F197" i="5"/>
  <c r="F198" i="5"/>
  <c r="F142" i="4"/>
  <c r="F141" i="4"/>
  <c r="F158" i="4"/>
  <c r="F157" i="4"/>
  <c r="F174" i="4"/>
  <c r="F173" i="4"/>
  <c r="F189" i="4"/>
  <c r="F190" i="4"/>
  <c r="F143" i="4"/>
  <c r="F144" i="4"/>
  <c r="F160" i="4"/>
  <c r="F159" i="4"/>
  <c r="F168" i="4"/>
  <c r="F167" i="4"/>
  <c r="F176" i="4"/>
  <c r="F175" i="4"/>
  <c r="F184" i="4"/>
  <c r="F183" i="4"/>
  <c r="F192" i="4"/>
  <c r="F191" i="4"/>
  <c r="F200" i="4"/>
  <c r="F199" i="4"/>
  <c r="F168" i="5"/>
  <c r="F167" i="5"/>
  <c r="F176" i="5"/>
  <c r="F175" i="5"/>
  <c r="F184" i="5"/>
  <c r="F183" i="5"/>
  <c r="F192" i="5"/>
  <c r="F191" i="5"/>
  <c r="F200" i="5"/>
  <c r="F199" i="5"/>
  <c r="F135" i="5"/>
  <c r="F136" i="5"/>
  <c r="F138" i="5"/>
  <c r="F137" i="5"/>
  <c r="F140" i="5"/>
  <c r="F139" i="5"/>
  <c r="F143" i="5"/>
  <c r="F144" i="5"/>
  <c r="F146" i="5"/>
  <c r="F145" i="5"/>
  <c r="F142" i="5"/>
  <c r="F141" i="5"/>
  <c r="F160" i="5"/>
  <c r="F159" i="5"/>
  <c r="F130" i="5"/>
  <c r="F129" i="5"/>
  <c r="F132" i="5"/>
  <c r="F131" i="5"/>
  <c r="F148" i="5"/>
  <c r="F147" i="5"/>
  <c r="F134" i="5"/>
  <c r="F133" i="5"/>
  <c r="F158" i="5"/>
  <c r="F157" i="5"/>
  <c r="F156" i="5"/>
  <c r="F155" i="5"/>
  <c r="F154" i="5"/>
  <c r="F153" i="5"/>
  <c r="F151" i="5"/>
  <c r="F152" i="5"/>
  <c r="F149" i="5"/>
  <c r="F150" i="5"/>
  <c r="F156" i="4"/>
  <c r="F155" i="4"/>
  <c r="F153" i="4"/>
  <c r="F154" i="4"/>
  <c r="F152" i="4"/>
  <c r="F151" i="4"/>
  <c r="F149" i="4"/>
  <c r="F150" i="4"/>
  <c r="AE111" i="4"/>
  <c r="AE110" i="4"/>
  <c r="AE109" i="4"/>
  <c r="AE108" i="4"/>
  <c r="AE107" i="4"/>
  <c r="AE106" i="4"/>
  <c r="AE105" i="4"/>
  <c r="AE104" i="4"/>
  <c r="AE103" i="4"/>
  <c r="AE102" i="4"/>
  <c r="AE101" i="4"/>
  <c r="O200" i="5"/>
  <c r="N200" i="5"/>
  <c r="O199" i="5"/>
  <c r="N199" i="5"/>
  <c r="O198" i="5"/>
  <c r="N198" i="5"/>
  <c r="O197" i="5"/>
  <c r="N197" i="5"/>
  <c r="O196" i="5"/>
  <c r="N196" i="5"/>
  <c r="O195" i="5"/>
  <c r="N195" i="5"/>
  <c r="O194" i="5"/>
  <c r="N194" i="5"/>
  <c r="O193" i="5"/>
  <c r="N193" i="5"/>
  <c r="O192" i="5"/>
  <c r="N192" i="5"/>
  <c r="O191" i="5"/>
  <c r="N191" i="5"/>
  <c r="O190" i="5"/>
  <c r="N190" i="5"/>
  <c r="O189" i="5"/>
  <c r="N189" i="5"/>
  <c r="O188" i="5"/>
  <c r="N188" i="5"/>
  <c r="O187" i="5"/>
  <c r="N187" i="5"/>
  <c r="O186" i="5"/>
  <c r="N186" i="5"/>
  <c r="O185" i="5"/>
  <c r="N185" i="5"/>
  <c r="O184" i="5"/>
  <c r="N184" i="5"/>
  <c r="O183" i="5"/>
  <c r="N183" i="5"/>
  <c r="O182" i="5"/>
  <c r="N182" i="5"/>
  <c r="O181" i="5"/>
  <c r="N181" i="5"/>
  <c r="O180" i="5"/>
  <c r="N180" i="5"/>
  <c r="O179" i="5"/>
  <c r="N179" i="5"/>
  <c r="O178" i="5"/>
  <c r="N178" i="5"/>
  <c r="O177" i="5"/>
  <c r="N177" i="5"/>
  <c r="O176" i="5"/>
  <c r="N176" i="5"/>
  <c r="O175" i="5"/>
  <c r="N175" i="5"/>
  <c r="O174" i="5"/>
  <c r="N174" i="5"/>
  <c r="O173" i="5"/>
  <c r="N173" i="5"/>
  <c r="O172" i="5"/>
  <c r="N172" i="5"/>
  <c r="O171" i="5"/>
  <c r="N171" i="5"/>
  <c r="O170" i="5"/>
  <c r="N170" i="5"/>
  <c r="O169" i="5"/>
  <c r="N169" i="5"/>
  <c r="O168" i="5"/>
  <c r="N168" i="5"/>
  <c r="O167" i="5"/>
  <c r="N167" i="5"/>
  <c r="O166" i="5"/>
  <c r="N166" i="5"/>
  <c r="O165" i="5"/>
  <c r="N165" i="5"/>
  <c r="O164" i="5"/>
  <c r="N164" i="5"/>
  <c r="O163" i="5"/>
  <c r="N163" i="5"/>
  <c r="O162" i="5"/>
  <c r="N162" i="5"/>
  <c r="O161" i="5"/>
  <c r="N161" i="5"/>
  <c r="O160" i="5"/>
  <c r="N160" i="5"/>
  <c r="O159" i="5"/>
  <c r="N159" i="5"/>
  <c r="O158" i="5"/>
  <c r="N158" i="5"/>
  <c r="O157" i="5"/>
  <c r="N157" i="5"/>
  <c r="O156" i="5"/>
  <c r="N156" i="5"/>
  <c r="O155" i="5"/>
  <c r="N155" i="5"/>
  <c r="O154" i="5"/>
  <c r="N154" i="5"/>
  <c r="O153" i="5"/>
  <c r="N153" i="5"/>
  <c r="O152" i="5"/>
  <c r="N152" i="5"/>
  <c r="O151" i="5"/>
  <c r="N151" i="5"/>
  <c r="O150" i="5"/>
  <c r="N150" i="5"/>
  <c r="O149" i="5"/>
  <c r="N149" i="5"/>
  <c r="O148" i="5"/>
  <c r="N148" i="5"/>
  <c r="O147" i="5"/>
  <c r="N147" i="5"/>
  <c r="O146" i="5"/>
  <c r="N146" i="5"/>
  <c r="O145" i="5"/>
  <c r="N145" i="5"/>
  <c r="O144" i="5"/>
  <c r="N144" i="5"/>
  <c r="O143" i="5"/>
  <c r="N143" i="5"/>
  <c r="O142" i="5"/>
  <c r="N142" i="5"/>
  <c r="O141" i="5"/>
  <c r="N141" i="5"/>
  <c r="O140" i="5"/>
  <c r="N140" i="5"/>
  <c r="O139" i="5"/>
  <c r="N139" i="5"/>
  <c r="O138" i="5"/>
  <c r="N138" i="5"/>
  <c r="O137" i="5"/>
  <c r="N137" i="5"/>
  <c r="O136" i="5"/>
  <c r="N136" i="5"/>
  <c r="O135" i="5"/>
  <c r="N135" i="5"/>
  <c r="O134" i="5"/>
  <c r="N134" i="5"/>
  <c r="O133" i="5"/>
  <c r="N133" i="5"/>
  <c r="O132" i="5"/>
  <c r="N132" i="5"/>
  <c r="O131" i="5"/>
  <c r="N131" i="5"/>
  <c r="O130" i="5"/>
  <c r="N130" i="5"/>
  <c r="O129" i="5"/>
  <c r="N129" i="5"/>
  <c r="O128" i="5"/>
  <c r="N128" i="5"/>
  <c r="O127" i="5"/>
  <c r="N127" i="5"/>
  <c r="O126" i="5"/>
  <c r="N126" i="5"/>
  <c r="O125" i="5"/>
  <c r="N125" i="5"/>
  <c r="O124" i="5"/>
  <c r="N124" i="5"/>
  <c r="O123" i="5"/>
  <c r="N123" i="5"/>
  <c r="O122" i="5"/>
  <c r="N122" i="5"/>
  <c r="O121" i="5"/>
  <c r="N121" i="5"/>
  <c r="O120" i="5"/>
  <c r="N120" i="5"/>
  <c r="O119" i="5"/>
  <c r="N119" i="5"/>
  <c r="O118" i="5"/>
  <c r="N118" i="5"/>
  <c r="O117" i="5"/>
  <c r="N117" i="5"/>
  <c r="O116" i="5"/>
  <c r="N116" i="5"/>
  <c r="O115" i="5"/>
  <c r="N115" i="5"/>
  <c r="O114" i="5"/>
  <c r="N114" i="5"/>
  <c r="O113" i="5"/>
  <c r="N113" i="5"/>
  <c r="O112" i="5"/>
  <c r="N112" i="5"/>
  <c r="O111" i="5"/>
  <c r="N111" i="5"/>
  <c r="O110" i="5"/>
  <c r="N110" i="5"/>
  <c r="O109" i="5"/>
  <c r="N109" i="5"/>
  <c r="O108" i="5"/>
  <c r="N108" i="5"/>
  <c r="O107" i="5"/>
  <c r="N107" i="5"/>
  <c r="O106" i="5"/>
  <c r="N106" i="5"/>
  <c r="O105" i="5"/>
  <c r="N105" i="5"/>
  <c r="O104" i="5"/>
  <c r="N104" i="5"/>
  <c r="O103" i="5"/>
  <c r="N103" i="5"/>
  <c r="O102" i="5"/>
  <c r="N102" i="5"/>
  <c r="O101" i="5"/>
  <c r="N101" i="5"/>
  <c r="Q200" i="4"/>
  <c r="R200" i="4" s="1"/>
  <c r="O200" i="4"/>
  <c r="N200" i="4"/>
  <c r="C200" i="4"/>
  <c r="R199" i="4"/>
  <c r="Q199" i="4"/>
  <c r="O199" i="4"/>
  <c r="N199" i="4"/>
  <c r="C199" i="4"/>
  <c r="Q198" i="4"/>
  <c r="R198" i="4" s="1"/>
  <c r="O198" i="4"/>
  <c r="N198" i="4"/>
  <c r="C198" i="4"/>
  <c r="R197" i="4"/>
  <c r="Q197" i="4"/>
  <c r="O197" i="4"/>
  <c r="N197" i="4"/>
  <c r="C197" i="4"/>
  <c r="Q196" i="4"/>
  <c r="R196" i="4" s="1"/>
  <c r="O196" i="4"/>
  <c r="N196" i="4"/>
  <c r="C196" i="4"/>
  <c r="R195" i="4"/>
  <c r="Q195" i="4"/>
  <c r="O195" i="4"/>
  <c r="N195" i="4"/>
  <c r="C195" i="4"/>
  <c r="Q194" i="4"/>
  <c r="R194" i="4" s="1"/>
  <c r="O194" i="4"/>
  <c r="N194" i="4"/>
  <c r="C194" i="4"/>
  <c r="R193" i="4"/>
  <c r="Q193" i="4"/>
  <c r="O193" i="4"/>
  <c r="N193" i="4"/>
  <c r="C193" i="4"/>
  <c r="Q192" i="4"/>
  <c r="R192" i="4" s="1"/>
  <c r="O192" i="4"/>
  <c r="N192" i="4"/>
  <c r="C192" i="4"/>
  <c r="R191" i="4"/>
  <c r="Q191" i="4"/>
  <c r="O191" i="4"/>
  <c r="N191" i="4"/>
  <c r="C191" i="4"/>
  <c r="Q190" i="4"/>
  <c r="R190" i="4" s="1"/>
  <c r="O190" i="4"/>
  <c r="N190" i="4"/>
  <c r="C190" i="4"/>
  <c r="R189" i="4"/>
  <c r="Q189" i="4"/>
  <c r="O189" i="4"/>
  <c r="N189" i="4"/>
  <c r="C189" i="4"/>
  <c r="Q188" i="4"/>
  <c r="R188" i="4" s="1"/>
  <c r="O188" i="4"/>
  <c r="N188" i="4"/>
  <c r="C188" i="4"/>
  <c r="R187" i="4"/>
  <c r="Q187" i="4"/>
  <c r="O187" i="4"/>
  <c r="N187" i="4"/>
  <c r="C187" i="4"/>
  <c r="Q186" i="4"/>
  <c r="R186" i="4" s="1"/>
  <c r="O186" i="4"/>
  <c r="N186" i="4"/>
  <c r="C186" i="4"/>
  <c r="R185" i="4"/>
  <c r="Q185" i="4"/>
  <c r="O185" i="4"/>
  <c r="N185" i="4"/>
  <c r="C185" i="4"/>
  <c r="Q184" i="4"/>
  <c r="R184" i="4" s="1"/>
  <c r="O184" i="4"/>
  <c r="N184" i="4"/>
  <c r="C184" i="4"/>
  <c r="R183" i="4"/>
  <c r="Q183" i="4"/>
  <c r="O183" i="4"/>
  <c r="N183" i="4"/>
  <c r="C183" i="4"/>
  <c r="Q182" i="4"/>
  <c r="R182" i="4" s="1"/>
  <c r="O182" i="4"/>
  <c r="N182" i="4"/>
  <c r="C182" i="4"/>
  <c r="R181" i="4"/>
  <c r="Q181" i="4"/>
  <c r="O181" i="4"/>
  <c r="N181" i="4"/>
  <c r="C181" i="4"/>
  <c r="Q180" i="4"/>
  <c r="R180" i="4" s="1"/>
  <c r="O180" i="4"/>
  <c r="N180" i="4"/>
  <c r="C180" i="4"/>
  <c r="R179" i="4"/>
  <c r="Q179" i="4"/>
  <c r="O179" i="4"/>
  <c r="N179" i="4"/>
  <c r="C179" i="4"/>
  <c r="Q178" i="4"/>
  <c r="R178" i="4" s="1"/>
  <c r="O178" i="4"/>
  <c r="N178" i="4"/>
  <c r="C178" i="4"/>
  <c r="R177" i="4"/>
  <c r="Q177" i="4"/>
  <c r="O177" i="4"/>
  <c r="N177" i="4"/>
  <c r="C177" i="4"/>
  <c r="Q176" i="4"/>
  <c r="R176" i="4" s="1"/>
  <c r="O176" i="4"/>
  <c r="N176" i="4"/>
  <c r="C176" i="4"/>
  <c r="R175" i="4"/>
  <c r="Q175" i="4"/>
  <c r="O175" i="4"/>
  <c r="N175" i="4"/>
  <c r="C175" i="4"/>
  <c r="Q174" i="4"/>
  <c r="R174" i="4" s="1"/>
  <c r="O174" i="4"/>
  <c r="N174" i="4"/>
  <c r="C174" i="4"/>
  <c r="R173" i="4"/>
  <c r="Q173" i="4"/>
  <c r="O173" i="4"/>
  <c r="N173" i="4"/>
  <c r="C173" i="4"/>
  <c r="Q172" i="4"/>
  <c r="R172" i="4" s="1"/>
  <c r="O172" i="4"/>
  <c r="N172" i="4"/>
  <c r="C172" i="4"/>
  <c r="R171" i="4"/>
  <c r="Q171" i="4"/>
  <c r="O171" i="4"/>
  <c r="N171" i="4"/>
  <c r="C171" i="4"/>
  <c r="Q170" i="4"/>
  <c r="R170" i="4" s="1"/>
  <c r="O170" i="4"/>
  <c r="N170" i="4"/>
  <c r="C170" i="4"/>
  <c r="R169" i="4"/>
  <c r="Q169" i="4"/>
  <c r="O169" i="4"/>
  <c r="N169" i="4"/>
  <c r="C169" i="4"/>
  <c r="Q168" i="4"/>
  <c r="R168" i="4" s="1"/>
  <c r="O168" i="4"/>
  <c r="N168" i="4"/>
  <c r="C168" i="4"/>
  <c r="R167" i="4"/>
  <c r="Q167" i="4"/>
  <c r="O167" i="4"/>
  <c r="N167" i="4"/>
  <c r="C167" i="4"/>
  <c r="Q166" i="4"/>
  <c r="R166" i="4" s="1"/>
  <c r="O166" i="4"/>
  <c r="N166" i="4"/>
  <c r="C166" i="4"/>
  <c r="R165" i="4"/>
  <c r="Q165" i="4"/>
  <c r="O165" i="4"/>
  <c r="N165" i="4"/>
  <c r="C165" i="4"/>
  <c r="Q164" i="4"/>
  <c r="R164" i="4" s="1"/>
  <c r="O164" i="4"/>
  <c r="N164" i="4"/>
  <c r="C164" i="4"/>
  <c r="R163" i="4"/>
  <c r="Q163" i="4"/>
  <c r="O163" i="4"/>
  <c r="N163" i="4"/>
  <c r="C163" i="4"/>
  <c r="Q162" i="4"/>
  <c r="R162" i="4" s="1"/>
  <c r="O162" i="4"/>
  <c r="N162" i="4"/>
  <c r="C162" i="4"/>
  <c r="R161" i="4"/>
  <c r="Q161" i="4"/>
  <c r="O161" i="4"/>
  <c r="N161" i="4"/>
  <c r="C161" i="4"/>
  <c r="Q160" i="4"/>
  <c r="R160" i="4" s="1"/>
  <c r="O160" i="4"/>
  <c r="N160" i="4"/>
  <c r="C160" i="4"/>
  <c r="R159" i="4"/>
  <c r="Q159" i="4"/>
  <c r="O159" i="4"/>
  <c r="N159" i="4"/>
  <c r="C159" i="4"/>
  <c r="Q158" i="4"/>
  <c r="R158" i="4" s="1"/>
  <c r="O158" i="4"/>
  <c r="N158" i="4"/>
  <c r="C158" i="4"/>
  <c r="R157" i="4"/>
  <c r="Q157" i="4"/>
  <c r="O157" i="4"/>
  <c r="N157" i="4"/>
  <c r="C157" i="4"/>
  <c r="Q156" i="4"/>
  <c r="R156" i="4" s="1"/>
  <c r="O156" i="4"/>
  <c r="N156" i="4"/>
  <c r="C156" i="4"/>
  <c r="R155" i="4"/>
  <c r="Q155" i="4"/>
  <c r="O155" i="4"/>
  <c r="N155" i="4"/>
  <c r="C155" i="4"/>
  <c r="Q154" i="4"/>
  <c r="R154" i="4" s="1"/>
  <c r="O154" i="4"/>
  <c r="N154" i="4"/>
  <c r="C154" i="4"/>
  <c r="R153" i="4"/>
  <c r="Q153" i="4"/>
  <c r="O153" i="4"/>
  <c r="N153" i="4"/>
  <c r="C153" i="4"/>
  <c r="Q152" i="4"/>
  <c r="R152" i="4" s="1"/>
  <c r="O152" i="4"/>
  <c r="N152" i="4"/>
  <c r="C152" i="4"/>
  <c r="R151" i="4"/>
  <c r="Q151" i="4"/>
  <c r="O151" i="4"/>
  <c r="N151" i="4"/>
  <c r="C151" i="4"/>
  <c r="Q150" i="4"/>
  <c r="R150" i="4" s="1"/>
  <c r="O150" i="4"/>
  <c r="N150" i="4"/>
  <c r="C150" i="4"/>
  <c r="R149" i="4"/>
  <c r="Q149" i="4"/>
  <c r="O149" i="4"/>
  <c r="N149" i="4"/>
  <c r="C149" i="4"/>
  <c r="Q148" i="4"/>
  <c r="R148" i="4" s="1"/>
  <c r="O148" i="4"/>
  <c r="N148" i="4"/>
  <c r="C148" i="4"/>
  <c r="R147" i="4"/>
  <c r="Q147" i="4"/>
  <c r="O147" i="4"/>
  <c r="N147" i="4"/>
  <c r="C147" i="4"/>
  <c r="Q146" i="4"/>
  <c r="R146" i="4" s="1"/>
  <c r="O146" i="4"/>
  <c r="N146" i="4"/>
  <c r="C146" i="4"/>
  <c r="R145" i="4"/>
  <c r="Q145" i="4"/>
  <c r="O145" i="4"/>
  <c r="N145" i="4"/>
  <c r="C145" i="4"/>
  <c r="Q144" i="4"/>
  <c r="R144" i="4" s="1"/>
  <c r="O144" i="4"/>
  <c r="N144" i="4"/>
  <c r="C144" i="4"/>
  <c r="R143" i="4"/>
  <c r="Q143" i="4"/>
  <c r="O143" i="4"/>
  <c r="N143" i="4"/>
  <c r="C143" i="4"/>
  <c r="Q142" i="4"/>
  <c r="R142" i="4" s="1"/>
  <c r="O142" i="4"/>
  <c r="N142" i="4"/>
  <c r="C142" i="4"/>
  <c r="R141" i="4"/>
  <c r="Q141" i="4"/>
  <c r="O141" i="4"/>
  <c r="N141" i="4"/>
  <c r="C141" i="4"/>
  <c r="Q140" i="4"/>
  <c r="R140" i="4" s="1"/>
  <c r="O140" i="4"/>
  <c r="N140" i="4"/>
  <c r="C140" i="4"/>
  <c r="Q139" i="4"/>
  <c r="R139" i="4" s="1"/>
  <c r="O139" i="4"/>
  <c r="N139" i="4"/>
  <c r="C139" i="4"/>
  <c r="Q138" i="4"/>
  <c r="R138" i="4" s="1"/>
  <c r="O138" i="4"/>
  <c r="N138" i="4"/>
  <c r="C138" i="4"/>
  <c r="Q137" i="4"/>
  <c r="R137" i="4" s="1"/>
  <c r="O137" i="4"/>
  <c r="N137" i="4"/>
  <c r="C137" i="4"/>
  <c r="Q136" i="4"/>
  <c r="R136" i="4" s="1"/>
  <c r="O136" i="4"/>
  <c r="N136" i="4"/>
  <c r="C136" i="4"/>
  <c r="R135" i="4"/>
  <c r="Q135" i="4"/>
  <c r="O135" i="4"/>
  <c r="N135" i="4"/>
  <c r="C135" i="4"/>
  <c r="Q134" i="4"/>
  <c r="R134" i="4" s="1"/>
  <c r="O134" i="4"/>
  <c r="N134" i="4"/>
  <c r="C134" i="4"/>
  <c r="R133" i="4"/>
  <c r="Q133" i="4"/>
  <c r="O133" i="4"/>
  <c r="N133" i="4"/>
  <c r="C133" i="4"/>
  <c r="Q132" i="4"/>
  <c r="R132" i="4" s="1"/>
  <c r="O132" i="4"/>
  <c r="N132" i="4"/>
  <c r="C132" i="4"/>
  <c r="Q131" i="4"/>
  <c r="R131" i="4" s="1"/>
  <c r="O131" i="4"/>
  <c r="N131" i="4"/>
  <c r="C131" i="4"/>
  <c r="Q130" i="4"/>
  <c r="R130" i="4" s="1"/>
  <c r="O130" i="4"/>
  <c r="N130" i="4"/>
  <c r="C130" i="4"/>
  <c r="Q129" i="4"/>
  <c r="R129" i="4" s="1"/>
  <c r="O129" i="4"/>
  <c r="N129" i="4"/>
  <c r="C129" i="4"/>
  <c r="Q128" i="4"/>
  <c r="R128" i="4" s="1"/>
  <c r="O128" i="4"/>
  <c r="N128" i="4"/>
  <c r="C128" i="4"/>
  <c r="Q127" i="4"/>
  <c r="O127" i="4"/>
  <c r="N127" i="4"/>
  <c r="C127" i="4"/>
  <c r="Q126" i="4"/>
  <c r="R126" i="4" s="1"/>
  <c r="O126" i="4"/>
  <c r="N126" i="4"/>
  <c r="C126" i="4"/>
  <c r="Q125" i="4"/>
  <c r="R125" i="4" s="1"/>
  <c r="O125" i="4"/>
  <c r="N125" i="4"/>
  <c r="C125" i="4"/>
  <c r="Q124" i="4"/>
  <c r="R124" i="4" s="1"/>
  <c r="O124" i="4"/>
  <c r="N124" i="4"/>
  <c r="C124" i="4"/>
  <c r="R123" i="4"/>
  <c r="Q123" i="4"/>
  <c r="O123" i="4"/>
  <c r="N123" i="4"/>
  <c r="C123" i="4"/>
  <c r="Q122" i="4"/>
  <c r="R122" i="4" s="1"/>
  <c r="O122" i="4"/>
  <c r="N122" i="4"/>
  <c r="C122" i="4"/>
  <c r="Q121" i="4"/>
  <c r="R121" i="4" s="1"/>
  <c r="O121" i="4"/>
  <c r="N121" i="4"/>
  <c r="C121" i="4"/>
  <c r="Q120" i="4"/>
  <c r="R120" i="4" s="1"/>
  <c r="O120" i="4"/>
  <c r="N120" i="4"/>
  <c r="C120" i="4"/>
  <c r="Q119" i="4"/>
  <c r="O119" i="4"/>
  <c r="N119" i="4"/>
  <c r="C119" i="4"/>
  <c r="Q118" i="4"/>
  <c r="R118" i="4" s="1"/>
  <c r="O118" i="4"/>
  <c r="N118" i="4"/>
  <c r="C118" i="4"/>
  <c r="Q117" i="4"/>
  <c r="R117" i="4" s="1"/>
  <c r="O117" i="4"/>
  <c r="N117" i="4"/>
  <c r="C117" i="4"/>
  <c r="Q116" i="4"/>
  <c r="R116" i="4" s="1"/>
  <c r="O116" i="4"/>
  <c r="N116" i="4"/>
  <c r="C116" i="4"/>
  <c r="R115" i="4"/>
  <c r="Q115" i="4"/>
  <c r="O115" i="4"/>
  <c r="N115" i="4"/>
  <c r="C115" i="4"/>
  <c r="Q114" i="4"/>
  <c r="R114" i="4" s="1"/>
  <c r="O114" i="4"/>
  <c r="N114" i="4"/>
  <c r="C114" i="4"/>
  <c r="Q113" i="4"/>
  <c r="R113" i="4" s="1"/>
  <c r="O113" i="4"/>
  <c r="N113" i="4"/>
  <c r="C113" i="4"/>
  <c r="Q112" i="4"/>
  <c r="R112" i="4" s="1"/>
  <c r="O112" i="4"/>
  <c r="N112" i="4"/>
  <c r="C112" i="4"/>
  <c r="Q111" i="4"/>
  <c r="R111" i="4" s="1"/>
  <c r="O111" i="4"/>
  <c r="N111" i="4"/>
  <c r="C111" i="4"/>
  <c r="Q110" i="4"/>
  <c r="R110" i="4" s="1"/>
  <c r="O110" i="4"/>
  <c r="N110" i="4"/>
  <c r="C110" i="4"/>
  <c r="Q109" i="4"/>
  <c r="R109" i="4" s="1"/>
  <c r="O109" i="4"/>
  <c r="N109" i="4"/>
  <c r="C109" i="4"/>
  <c r="Q108" i="4"/>
  <c r="R108" i="4" s="1"/>
  <c r="O108" i="4"/>
  <c r="N108" i="4"/>
  <c r="C108" i="4"/>
  <c r="Q107" i="4"/>
  <c r="R107" i="4" s="1"/>
  <c r="O107" i="4"/>
  <c r="N107" i="4"/>
  <c r="C107" i="4"/>
  <c r="Q106" i="4"/>
  <c r="R106" i="4" s="1"/>
  <c r="O106" i="4"/>
  <c r="N106" i="4"/>
  <c r="C106" i="4"/>
  <c r="Q105" i="4"/>
  <c r="R105" i="4" s="1"/>
  <c r="O105" i="4"/>
  <c r="N105" i="4"/>
  <c r="C105" i="4"/>
  <c r="Q104" i="4"/>
  <c r="R104" i="4" s="1"/>
  <c r="O104" i="4"/>
  <c r="N104" i="4"/>
  <c r="C104" i="4"/>
  <c r="Q103" i="4"/>
  <c r="R103" i="4" s="1"/>
  <c r="O103" i="4"/>
  <c r="N103" i="4"/>
  <c r="C103" i="4"/>
  <c r="Q102" i="4"/>
  <c r="R102" i="4" s="1"/>
  <c r="O102" i="4"/>
  <c r="N102" i="4"/>
  <c r="C102" i="4"/>
  <c r="Q101" i="4"/>
  <c r="R101" i="4" s="1"/>
  <c r="O101" i="4"/>
  <c r="N101" i="4"/>
  <c r="C101" i="4"/>
  <c r="R119" i="4" l="1"/>
  <c r="R127" i="4"/>
  <c r="S107" i="4" l="1"/>
  <c r="S115" i="4"/>
  <c r="S117" i="4"/>
  <c r="S113" i="4" l="1"/>
  <c r="S111" i="4"/>
  <c r="S109" i="4"/>
  <c r="S105" i="4"/>
  <c r="S10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13" i="4"/>
  <c r="S200" i="4" l="1"/>
  <c r="S199" i="4"/>
  <c r="S198" i="4"/>
  <c r="S197" i="4"/>
  <c r="S196" i="4"/>
  <c r="S195" i="4"/>
  <c r="S194" i="4"/>
  <c r="S193" i="4"/>
  <c r="S192" i="4"/>
  <c r="S191" i="4"/>
  <c r="S190" i="4"/>
  <c r="S189" i="4"/>
  <c r="S188" i="4"/>
  <c r="S187" i="4"/>
  <c r="S186" i="4"/>
  <c r="S185" i="4"/>
  <c r="S184" i="4"/>
  <c r="S183" i="4"/>
  <c r="S182" i="4"/>
  <c r="S181" i="4"/>
  <c r="S180" i="4"/>
  <c r="S179" i="4"/>
  <c r="S178" i="4"/>
  <c r="S177" i="4"/>
  <c r="S176" i="4"/>
  <c r="S175" i="4"/>
  <c r="S174" i="4"/>
  <c r="S173" i="4"/>
  <c r="S172" i="4"/>
  <c r="S171" i="4"/>
  <c r="S170" i="4"/>
  <c r="S169" i="4"/>
  <c r="S168" i="4"/>
  <c r="S167" i="4"/>
  <c r="S166" i="4"/>
  <c r="S165" i="4"/>
  <c r="S164" i="4"/>
  <c r="S163" i="4"/>
  <c r="S162" i="4"/>
  <c r="S161" i="4"/>
  <c r="S160" i="4"/>
  <c r="S159" i="4"/>
  <c r="S158" i="4"/>
  <c r="S157" i="4"/>
  <c r="S156" i="4"/>
  <c r="S155" i="4"/>
  <c r="S154" i="4"/>
  <c r="S153" i="4"/>
  <c r="S152" i="4"/>
  <c r="S151" i="4"/>
  <c r="S150" i="4"/>
  <c r="S149" i="4"/>
  <c r="S148" i="4"/>
  <c r="S147" i="4"/>
  <c r="S146" i="4"/>
  <c r="S145" i="4"/>
  <c r="S144" i="4"/>
  <c r="S143" i="4"/>
  <c r="S142" i="4"/>
  <c r="S141" i="4"/>
  <c r="S140" i="4"/>
  <c r="S139" i="4"/>
  <c r="S138" i="4"/>
  <c r="S137" i="4"/>
  <c r="S136" i="4"/>
  <c r="S135" i="4"/>
  <c r="S134" i="4"/>
  <c r="S133" i="4"/>
  <c r="S132" i="4"/>
  <c r="S131" i="4"/>
  <c r="S130" i="4"/>
  <c r="S129" i="4"/>
  <c r="S128" i="4"/>
  <c r="S127" i="4"/>
  <c r="S126" i="4"/>
  <c r="S125" i="4"/>
  <c r="S124" i="4"/>
  <c r="S123" i="4"/>
  <c r="S122" i="4"/>
  <c r="S121" i="4"/>
  <c r="S120" i="4"/>
  <c r="S119" i="4"/>
  <c r="S118" i="4"/>
  <c r="S116" i="4"/>
  <c r="B104" i="5" l="1"/>
  <c r="D104" i="5" s="1"/>
  <c r="S110" i="4"/>
  <c r="S112" i="4"/>
  <c r="S114" i="4"/>
  <c r="S104" i="4"/>
  <c r="S106" i="4"/>
  <c r="S108" i="4"/>
  <c r="Y23" i="7"/>
  <c r="Y42" i="7" s="1"/>
  <c r="Y63" i="7" s="1"/>
  <c r="Y82" i="7" s="1"/>
  <c r="Y103" i="7" s="1"/>
  <c r="Y122" i="7" s="1"/>
  <c r="Y143" i="7" s="1"/>
  <c r="Y162" i="7" s="1"/>
  <c r="Y183" i="7" s="1"/>
  <c r="Y202" i="7" s="1"/>
  <c r="Y223" i="7" s="1"/>
  <c r="Y242" i="7" s="1"/>
  <c r="Y263" i="7" s="1"/>
  <c r="Y282" i="7" s="1"/>
  <c r="Y303" i="7" s="1"/>
  <c r="Y322" i="7" s="1"/>
  <c r="Y343" i="7" s="1"/>
  <c r="AC12" i="7"/>
  <c r="Y362" i="7" l="1"/>
  <c r="Y383" i="7" s="1"/>
  <c r="Y402" i="7" s="1"/>
  <c r="Y423" i="7" s="1"/>
  <c r="Y442" i="7" s="1"/>
  <c r="Y463" i="7" s="1"/>
  <c r="Y482" i="7" s="1"/>
  <c r="Y503" i="7" s="1"/>
  <c r="Y522" i="7" s="1"/>
  <c r="Y543" i="7" s="1"/>
  <c r="Y562" i="7" s="1"/>
  <c r="Y583" i="7" s="1"/>
  <c r="AD62" i="4" l="1"/>
  <c r="AD61" i="4"/>
  <c r="AD60" i="4"/>
  <c r="AD59" i="4"/>
  <c r="AD58" i="4"/>
  <c r="AD57" i="4"/>
  <c r="AD56" i="4"/>
  <c r="AD55" i="4"/>
  <c r="AD54" i="4"/>
  <c r="AD53" i="4"/>
  <c r="AD52" i="4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D16" i="4"/>
  <c r="AD15" i="4"/>
  <c r="AD14" i="4"/>
  <c r="AD13" i="4"/>
  <c r="Y14" i="4"/>
  <c r="Y13" i="4"/>
  <c r="B106" i="5" l="1"/>
  <c r="D106" i="5" s="1"/>
  <c r="B110" i="5"/>
  <c r="D110" i="5" s="1"/>
  <c r="B116" i="5"/>
  <c r="D116" i="5" s="1"/>
  <c r="B114" i="5"/>
  <c r="D114" i="5" s="1"/>
  <c r="B112" i="5"/>
  <c r="D112" i="5" s="1"/>
  <c r="B108" i="5"/>
  <c r="D108" i="5" s="1"/>
  <c r="B102" i="5"/>
  <c r="D102" i="5" s="1"/>
  <c r="K75" i="3" l="1"/>
  <c r="AU13" i="4"/>
  <c r="S102" i="4"/>
  <c r="S101" i="4"/>
  <c r="AU12" i="4"/>
  <c r="G6" i="4" l="1"/>
  <c r="AA8" i="4" l="1"/>
  <c r="AI103" i="4"/>
  <c r="B158" i="5"/>
  <c r="D158" i="5" s="1"/>
  <c r="B176" i="5"/>
  <c r="B124" i="5"/>
  <c r="D124" i="5" s="1"/>
  <c r="B140" i="5"/>
  <c r="D140" i="5" s="1"/>
  <c r="B156" i="5"/>
  <c r="D156" i="5" s="1"/>
  <c r="B172" i="5"/>
  <c r="B188" i="5"/>
  <c r="B174" i="5"/>
  <c r="B192" i="5"/>
  <c r="B130" i="5"/>
  <c r="D130" i="5" s="1"/>
  <c r="B146" i="5"/>
  <c r="D146" i="5" s="1"/>
  <c r="B162" i="5"/>
  <c r="B178" i="5"/>
  <c r="B194" i="5"/>
  <c r="B190" i="5"/>
  <c r="B132" i="5"/>
  <c r="D132" i="5" s="1"/>
  <c r="B164" i="5"/>
  <c r="B180" i="5"/>
  <c r="B196" i="5"/>
  <c r="B126" i="5"/>
  <c r="D126" i="5" s="1"/>
  <c r="B160" i="5"/>
  <c r="D160" i="5" s="1"/>
  <c r="B148" i="5"/>
  <c r="D148" i="5" s="1"/>
  <c r="B118" i="5"/>
  <c r="D118" i="5" s="1"/>
  <c r="B134" i="5"/>
  <c r="D134" i="5" s="1"/>
  <c r="B150" i="5"/>
  <c r="D150" i="5" s="1"/>
  <c r="B166" i="5"/>
  <c r="B182" i="5"/>
  <c r="B198" i="5"/>
  <c r="B128" i="5"/>
  <c r="D128" i="5" s="1"/>
  <c r="B120" i="5"/>
  <c r="D120" i="5" s="1"/>
  <c r="B136" i="5"/>
  <c r="D136" i="5" s="1"/>
  <c r="B152" i="5"/>
  <c r="D152" i="5" s="1"/>
  <c r="B168" i="5"/>
  <c r="B184" i="5"/>
  <c r="B200" i="5"/>
  <c r="B142" i="5"/>
  <c r="D142" i="5" s="1"/>
  <c r="B144" i="5"/>
  <c r="D144" i="5" s="1"/>
  <c r="B122" i="5"/>
  <c r="D122" i="5" s="1"/>
  <c r="B138" i="5"/>
  <c r="D138" i="5" s="1"/>
  <c r="B154" i="5"/>
  <c r="D154" i="5" s="1"/>
  <c r="B170" i="5"/>
  <c r="B186" i="5"/>
  <c r="P199" i="4"/>
  <c r="P191" i="4"/>
  <c r="P183" i="4"/>
  <c r="P175" i="4"/>
  <c r="P167" i="4"/>
  <c r="P159" i="4"/>
  <c r="P151" i="4"/>
  <c r="P143" i="4"/>
  <c r="P135" i="4"/>
  <c r="P128" i="4"/>
  <c r="P112" i="4"/>
  <c r="P102" i="4"/>
  <c r="P101" i="4"/>
  <c r="P155" i="4"/>
  <c r="P147" i="4"/>
  <c r="P139" i="4"/>
  <c r="P117" i="4"/>
  <c r="P198" i="4"/>
  <c r="P190" i="4"/>
  <c r="P182" i="4"/>
  <c r="P174" i="4"/>
  <c r="P166" i="4"/>
  <c r="P158" i="4"/>
  <c r="P150" i="4"/>
  <c r="P142" i="4"/>
  <c r="P134" i="4"/>
  <c r="P127" i="4"/>
  <c r="P120" i="4"/>
  <c r="P111" i="4"/>
  <c r="P197" i="4"/>
  <c r="P189" i="4"/>
  <c r="P181" i="4"/>
  <c r="P173" i="4"/>
  <c r="P165" i="4"/>
  <c r="P157" i="4"/>
  <c r="P149" i="4"/>
  <c r="P141" i="4"/>
  <c r="P133" i="4"/>
  <c r="P126" i="4"/>
  <c r="P119" i="4"/>
  <c r="P110" i="4"/>
  <c r="P109" i="4"/>
  <c r="P187" i="4"/>
  <c r="P124" i="4"/>
  <c r="P196" i="4"/>
  <c r="P188" i="4"/>
  <c r="P180" i="4"/>
  <c r="P172" i="4"/>
  <c r="P164" i="4"/>
  <c r="P156" i="4"/>
  <c r="P148" i="4"/>
  <c r="P140" i="4"/>
  <c r="P132" i="4"/>
  <c r="P125" i="4"/>
  <c r="P118" i="4"/>
  <c r="P108" i="4"/>
  <c r="P195" i="4"/>
  <c r="P179" i="4"/>
  <c r="P171" i="4"/>
  <c r="P163" i="4"/>
  <c r="P131" i="4"/>
  <c r="P107" i="4"/>
  <c r="P193" i="4"/>
  <c r="P185" i="4"/>
  <c r="P177" i="4"/>
  <c r="P169" i="4"/>
  <c r="P161" i="4"/>
  <c r="P153" i="4"/>
  <c r="P145" i="4"/>
  <c r="P137" i="4"/>
  <c r="P129" i="4"/>
  <c r="P122" i="4"/>
  <c r="P115" i="4"/>
  <c r="P104" i="4"/>
  <c r="P200" i="4"/>
  <c r="P192" i="4"/>
  <c r="P184" i="4"/>
  <c r="P176" i="4"/>
  <c r="P168" i="4"/>
  <c r="P154" i="4"/>
  <c r="P138" i="4"/>
  <c r="P105" i="4"/>
  <c r="P114" i="4"/>
  <c r="P194" i="4"/>
  <c r="P186" i="4"/>
  <c r="P178" i="4"/>
  <c r="P170" i="4"/>
  <c r="P160" i="4"/>
  <c r="P144" i="4"/>
  <c r="P123" i="4"/>
  <c r="P106" i="4"/>
  <c r="P113" i="4"/>
  <c r="P162" i="4"/>
  <c r="P146" i="4"/>
  <c r="P130" i="4"/>
  <c r="P103" i="4"/>
  <c r="P152" i="4"/>
  <c r="P136" i="4"/>
  <c r="P121" i="4"/>
  <c r="P116" i="4"/>
  <c r="D70" i="5"/>
  <c r="V29" i="3" l="1"/>
  <c r="L6" i="5" l="1"/>
  <c r="G6" i="5"/>
  <c r="AA8" i="5" s="1"/>
  <c r="L6" i="4"/>
  <c r="P192" i="5" l="1"/>
  <c r="P185" i="5"/>
  <c r="P176" i="5"/>
  <c r="P169" i="5"/>
  <c r="P160" i="5"/>
  <c r="P153" i="5"/>
  <c r="P144" i="5"/>
  <c r="P137" i="5"/>
  <c r="P128" i="5"/>
  <c r="P121" i="5"/>
  <c r="P112" i="5"/>
  <c r="P180" i="5"/>
  <c r="P164" i="5"/>
  <c r="P157" i="5"/>
  <c r="P132" i="5"/>
  <c r="P125" i="5"/>
  <c r="P194" i="5"/>
  <c r="P187" i="5"/>
  <c r="P178" i="5"/>
  <c r="P171" i="5"/>
  <c r="P162" i="5"/>
  <c r="P155" i="5"/>
  <c r="P146" i="5"/>
  <c r="P139" i="5"/>
  <c r="P130" i="5"/>
  <c r="P123" i="5"/>
  <c r="P114" i="5"/>
  <c r="P109" i="5"/>
  <c r="P106" i="5"/>
  <c r="P104" i="5"/>
  <c r="P173" i="5"/>
  <c r="P189" i="5"/>
  <c r="P198" i="5"/>
  <c r="P191" i="5"/>
  <c r="P182" i="5"/>
  <c r="P175" i="5"/>
  <c r="P166" i="5"/>
  <c r="P159" i="5"/>
  <c r="P150" i="5"/>
  <c r="P143" i="5"/>
  <c r="P134" i="5"/>
  <c r="P127" i="5"/>
  <c r="P118" i="5"/>
  <c r="P110" i="5"/>
  <c r="P200" i="5"/>
  <c r="P193" i="5"/>
  <c r="P184" i="5"/>
  <c r="P177" i="5"/>
  <c r="P168" i="5"/>
  <c r="P161" i="5"/>
  <c r="P152" i="5"/>
  <c r="P145" i="5"/>
  <c r="P136" i="5"/>
  <c r="P129" i="5"/>
  <c r="P120" i="5"/>
  <c r="P113" i="5"/>
  <c r="P102" i="5"/>
  <c r="P105" i="5"/>
  <c r="P195" i="5"/>
  <c r="P186" i="5"/>
  <c r="P179" i="5"/>
  <c r="P170" i="5"/>
  <c r="P163" i="5"/>
  <c r="P154" i="5"/>
  <c r="P147" i="5"/>
  <c r="P138" i="5"/>
  <c r="P131" i="5"/>
  <c r="P122" i="5"/>
  <c r="P115" i="5"/>
  <c r="P111" i="5"/>
  <c r="P107" i="5"/>
  <c r="P141" i="5"/>
  <c r="P116" i="5"/>
  <c r="P197" i="5"/>
  <c r="P188" i="5"/>
  <c r="P181" i="5"/>
  <c r="P172" i="5"/>
  <c r="P165" i="5"/>
  <c r="P156" i="5"/>
  <c r="P149" i="5"/>
  <c r="P140" i="5"/>
  <c r="P133" i="5"/>
  <c r="P124" i="5"/>
  <c r="P117" i="5"/>
  <c r="P103" i="5"/>
  <c r="P196" i="5"/>
  <c r="P148" i="5"/>
  <c r="P199" i="5"/>
  <c r="P190" i="5"/>
  <c r="P183" i="5"/>
  <c r="P174" i="5"/>
  <c r="P167" i="5"/>
  <c r="P158" i="5"/>
  <c r="P151" i="5"/>
  <c r="P142" i="5"/>
  <c r="P135" i="5"/>
  <c r="P126" i="5"/>
  <c r="P119" i="5"/>
  <c r="P108" i="5"/>
  <c r="P101" i="5"/>
  <c r="G81" i="5"/>
  <c r="G80" i="5"/>
  <c r="G79" i="5"/>
  <c r="G78" i="5"/>
  <c r="G77" i="5"/>
  <c r="G76" i="5"/>
  <c r="G75" i="5"/>
  <c r="G74" i="5"/>
  <c r="G73" i="5"/>
  <c r="G72" i="5"/>
  <c r="G71" i="5"/>
  <c r="AD72" i="5" s="1"/>
  <c r="D71" i="5"/>
  <c r="G70" i="5"/>
  <c r="G71" i="4"/>
  <c r="G72" i="4"/>
  <c r="G73" i="4"/>
  <c r="G74" i="4"/>
  <c r="G75" i="4"/>
  <c r="G76" i="4"/>
  <c r="G77" i="4"/>
  <c r="G78" i="4"/>
  <c r="G79" i="4"/>
  <c r="G80" i="4"/>
  <c r="G81" i="4"/>
  <c r="G70" i="4"/>
  <c r="V30" i="3" l="1"/>
  <c r="I30" i="3"/>
  <c r="P30" i="3" s="1"/>
  <c r="AD92" i="5"/>
  <c r="AJ92" i="5" s="1"/>
  <c r="AB92" i="5"/>
  <c r="AN37" i="7"/>
  <c r="AD80" i="5"/>
  <c r="AB80" i="5"/>
  <c r="AA106" i="5" s="1"/>
  <c r="AD106" i="5" s="1"/>
  <c r="AD82" i="5"/>
  <c r="AF82" i="5" s="1"/>
  <c r="AB82" i="5"/>
  <c r="AA107" i="5" s="1"/>
  <c r="AD107" i="5" s="1"/>
  <c r="AD84" i="5"/>
  <c r="AE84" i="5" s="1"/>
  <c r="AB84" i="5"/>
  <c r="AD74" i="5"/>
  <c r="AG74" i="5" s="1"/>
  <c r="AB74" i="5"/>
  <c r="AD86" i="5"/>
  <c r="AF86" i="5" s="1"/>
  <c r="AB86" i="5"/>
  <c r="AA109" i="5" s="1"/>
  <c r="AD109" i="5" s="1"/>
  <c r="AD88" i="5"/>
  <c r="AE88" i="5" s="1"/>
  <c r="AB88" i="5"/>
  <c r="AA110" i="5" s="1"/>
  <c r="AD110" i="5" s="1"/>
  <c r="AD78" i="5"/>
  <c r="AF78" i="5" s="1"/>
  <c r="AB78" i="5"/>
  <c r="AA105" i="5" s="1"/>
  <c r="AD105" i="5" s="1"/>
  <c r="AD76" i="5"/>
  <c r="AG76" i="5" s="1"/>
  <c r="AB76" i="5"/>
  <c r="AD90" i="5"/>
  <c r="AB90" i="5"/>
  <c r="AA111" i="5" s="1"/>
  <c r="AD111" i="5" s="1"/>
  <c r="AN36" i="7"/>
  <c r="AD86" i="4"/>
  <c r="AJ86" i="4" s="1"/>
  <c r="AB86" i="4"/>
  <c r="AD84" i="4"/>
  <c r="AH84" i="4" s="1"/>
  <c r="AB84" i="4"/>
  <c r="AD82" i="4"/>
  <c r="AB82" i="4"/>
  <c r="AD80" i="4"/>
  <c r="AH80" i="4" s="1"/>
  <c r="AB80" i="4"/>
  <c r="AA106" i="4" s="1"/>
  <c r="AD106" i="4" s="1"/>
  <c r="AD72" i="4"/>
  <c r="AF72" i="4" s="1"/>
  <c r="AB72" i="4"/>
  <c r="AB70" i="5"/>
  <c r="AB72" i="5" s="1"/>
  <c r="AA102" i="5" s="1"/>
  <c r="AB70" i="4"/>
  <c r="AD78" i="4"/>
  <c r="AB78" i="4"/>
  <c r="AD92" i="4"/>
  <c r="AE92" i="4" s="1"/>
  <c r="AO26" i="7" s="1"/>
  <c r="AB92" i="4"/>
  <c r="AA112" i="4" s="1"/>
  <c r="AD112" i="4" s="1"/>
  <c r="AN26" i="7"/>
  <c r="AM26" i="7"/>
  <c r="AU26" i="7" s="1"/>
  <c r="AD76" i="4"/>
  <c r="AE76" i="4" s="1"/>
  <c r="AB76" i="4"/>
  <c r="AD88" i="4"/>
  <c r="AB88" i="4"/>
  <c r="AD90" i="4"/>
  <c r="AE90" i="4" s="1"/>
  <c r="AE91" i="4" s="1"/>
  <c r="AB90" i="4"/>
  <c r="AA111" i="4" s="1"/>
  <c r="AD111" i="4" s="1"/>
  <c r="AD74" i="4"/>
  <c r="AG74" i="4" s="1"/>
  <c r="AB74" i="4"/>
  <c r="AE72" i="5"/>
  <c r="AI72" i="5"/>
  <c r="AH72" i="5"/>
  <c r="AJ72" i="5"/>
  <c r="AF72" i="5"/>
  <c r="AG72" i="5"/>
  <c r="AA108" i="5"/>
  <c r="AD108" i="5" s="1"/>
  <c r="AA103" i="5"/>
  <c r="AD103" i="5" s="1"/>
  <c r="AD70" i="5"/>
  <c r="AA112" i="5"/>
  <c r="AD112" i="5" s="1"/>
  <c r="AA101" i="5"/>
  <c r="AA104" i="5"/>
  <c r="AD104" i="5" s="1"/>
  <c r="AE86" i="5"/>
  <c r="AH86" i="5"/>
  <c r="AI86" i="5"/>
  <c r="AJ86" i="5"/>
  <c r="AH90" i="5"/>
  <c r="AJ90" i="5"/>
  <c r="AG90" i="5"/>
  <c r="AF90" i="5"/>
  <c r="AE90" i="5"/>
  <c r="AI90" i="5"/>
  <c r="AF92" i="5"/>
  <c r="AI80" i="5"/>
  <c r="AF80" i="5"/>
  <c r="AJ80" i="5"/>
  <c r="AG80" i="5"/>
  <c r="AH80" i="5"/>
  <c r="AE80" i="5"/>
  <c r="AA110" i="4"/>
  <c r="AD110" i="4" s="1"/>
  <c r="AA108" i="4"/>
  <c r="AD108" i="4" s="1"/>
  <c r="AA105" i="4"/>
  <c r="AD105" i="4" s="1"/>
  <c r="AA109" i="4"/>
  <c r="AD109" i="4" s="1"/>
  <c r="AA102" i="4"/>
  <c r="AD102" i="4" s="1"/>
  <c r="AA107" i="4"/>
  <c r="AD107" i="4" s="1"/>
  <c r="AA101" i="4"/>
  <c r="AA104" i="4"/>
  <c r="AD104" i="4" s="1"/>
  <c r="AG92" i="4"/>
  <c r="AQ26" i="7" s="1"/>
  <c r="AH90" i="4"/>
  <c r="AH91" i="4" s="1"/>
  <c r="AJ88" i="4"/>
  <c r="AJ89" i="4" s="1"/>
  <c r="AH88" i="4"/>
  <c r="AH89" i="4" s="1"/>
  <c r="AG88" i="4"/>
  <c r="AG89" i="4" s="1"/>
  <c r="AE88" i="4"/>
  <c r="AE89" i="4" s="1"/>
  <c r="AI88" i="4"/>
  <c r="AI89" i="4" s="1"/>
  <c r="AF88" i="4"/>
  <c r="AF89" i="4" s="1"/>
  <c r="AD70" i="4"/>
  <c r="AN15" i="7" s="1"/>
  <c r="AJ82" i="4"/>
  <c r="AI82" i="4"/>
  <c r="AI83" i="4" s="1"/>
  <c r="AH82" i="4"/>
  <c r="AG82" i="4"/>
  <c r="AF82" i="4"/>
  <c r="AE82" i="4"/>
  <c r="AJ80" i="4"/>
  <c r="AF78" i="4"/>
  <c r="AE78" i="4"/>
  <c r="AE79" i="4" s="1"/>
  <c r="AJ78" i="4"/>
  <c r="AH78" i="4"/>
  <c r="AI78" i="4"/>
  <c r="AG78" i="4"/>
  <c r="AM15" i="7"/>
  <c r="AM18" i="7"/>
  <c r="AU18" i="7" s="1"/>
  <c r="AN18" i="7"/>
  <c r="AM25" i="7"/>
  <c r="AU25" i="7" s="1"/>
  <c r="AN25" i="7"/>
  <c r="AN21" i="7"/>
  <c r="AM21" i="7"/>
  <c r="AU21" i="7" s="1"/>
  <c r="AM17" i="7"/>
  <c r="AU17" i="7" s="1"/>
  <c r="AN17" i="7"/>
  <c r="AN24" i="7"/>
  <c r="AM24" i="7"/>
  <c r="AU24" i="7" s="1"/>
  <c r="AN20" i="7"/>
  <c r="AN16" i="7"/>
  <c r="AM16" i="7"/>
  <c r="AM22" i="7"/>
  <c r="AU22" i="7" s="1"/>
  <c r="AN22" i="7"/>
  <c r="AN23" i="7"/>
  <c r="AM23" i="7"/>
  <c r="AU23" i="7" s="1"/>
  <c r="AN19" i="7"/>
  <c r="AM19" i="7"/>
  <c r="AU19" i="7" s="1"/>
  <c r="AN30" i="7"/>
  <c r="AM30" i="7"/>
  <c r="AU30" i="7" s="1"/>
  <c r="AM36" i="7"/>
  <c r="AU36" i="7" s="1"/>
  <c r="AM37" i="7"/>
  <c r="AU37" i="7" s="1"/>
  <c r="AN29" i="7"/>
  <c r="AM29" i="7"/>
  <c r="AU29" i="7" s="1"/>
  <c r="AN31" i="7"/>
  <c r="AM31" i="7"/>
  <c r="AU31" i="7" s="1"/>
  <c r="AN35" i="7"/>
  <c r="AM35" i="7"/>
  <c r="AU35" i="7" s="1"/>
  <c r="AM38" i="7"/>
  <c r="AN28" i="7"/>
  <c r="AN33" i="7"/>
  <c r="AM33" i="7"/>
  <c r="AU33" i="7" s="1"/>
  <c r="AN34" i="7"/>
  <c r="AM34" i="7"/>
  <c r="AU34" i="7" s="1"/>
  <c r="AN27" i="7"/>
  <c r="AN32" i="7"/>
  <c r="AM32" i="7"/>
  <c r="AU32" i="7" s="1"/>
  <c r="I29" i="3"/>
  <c r="T29" i="3"/>
  <c r="AE9" i="7"/>
  <c r="AE10" i="7"/>
  <c r="V35" i="3"/>
  <c r="P32" i="3"/>
  <c r="AF80" i="4" l="1"/>
  <c r="AI84" i="4"/>
  <c r="AG90" i="4"/>
  <c r="AG91" i="4" s="1"/>
  <c r="AI92" i="4"/>
  <c r="AS112" i="4" s="1"/>
  <c r="AH92" i="5"/>
  <c r="AI74" i="5"/>
  <c r="AF76" i="4"/>
  <c r="AM104" i="4" s="1"/>
  <c r="AF90" i="4"/>
  <c r="AF91" i="4" s="1"/>
  <c r="AF92" i="4"/>
  <c r="AP26" i="7" s="1"/>
  <c r="AI92" i="5"/>
  <c r="AG80" i="4"/>
  <c r="AO106" i="4" s="1"/>
  <c r="AE80" i="4"/>
  <c r="AK106" i="4" s="1"/>
  <c r="AI76" i="4"/>
  <c r="AS104" i="4" s="1"/>
  <c r="AI90" i="4"/>
  <c r="AI91" i="4" s="1"/>
  <c r="AJ90" i="4"/>
  <c r="AJ91" i="4" s="1"/>
  <c r="AJ92" i="4"/>
  <c r="AJ93" i="4" s="1"/>
  <c r="AE92" i="5"/>
  <c r="AO38" i="7" s="1"/>
  <c r="AF74" i="5"/>
  <c r="AM103" i="5" s="1"/>
  <c r="AI80" i="4"/>
  <c r="AS106" i="4" s="1"/>
  <c r="AJ84" i="4"/>
  <c r="AT22" i="7" s="1"/>
  <c r="AH92" i="4"/>
  <c r="AR26" i="7" s="1"/>
  <c r="AG92" i="5"/>
  <c r="AG93" i="5" s="1"/>
  <c r="AH76" i="5"/>
  <c r="AH77" i="5" s="1"/>
  <c r="P29" i="3"/>
  <c r="I35" i="3"/>
  <c r="T35" i="3"/>
  <c r="AE76" i="5"/>
  <c r="AK104" i="5" s="1"/>
  <c r="AH74" i="5"/>
  <c r="AR29" i="7" s="1"/>
  <c r="AI82" i="5"/>
  <c r="AS33" i="7" s="1"/>
  <c r="AJ76" i="5"/>
  <c r="AT30" i="7" s="1"/>
  <c r="AJ74" i="5"/>
  <c r="AT29" i="7" s="1"/>
  <c r="AJ82" i="5"/>
  <c r="AU107" i="5" s="1"/>
  <c r="AF76" i="5"/>
  <c r="AM104" i="5" s="1"/>
  <c r="AG88" i="5"/>
  <c r="AG89" i="5" s="1"/>
  <c r="AI76" i="5"/>
  <c r="AS30" i="7" s="1"/>
  <c r="AJ88" i="5"/>
  <c r="AT36" i="7" s="1"/>
  <c r="AE74" i="5"/>
  <c r="AO29" i="7" s="1"/>
  <c r="AG86" i="5"/>
  <c r="AO109" i="5" s="1"/>
  <c r="AE72" i="4"/>
  <c r="AK102" i="4" s="1"/>
  <c r="AH74" i="4"/>
  <c r="AQ103" i="4" s="1"/>
  <c r="AJ74" i="4"/>
  <c r="AJ75" i="4" s="1"/>
  <c r="AI72" i="4"/>
  <c r="AI73" i="4" s="1"/>
  <c r="AG78" i="5"/>
  <c r="AG79" i="5" s="1"/>
  <c r="AS110" i="4"/>
  <c r="AG76" i="4"/>
  <c r="AO104" i="4" s="1"/>
  <c r="AH76" i="4"/>
  <c r="AH77" i="4" s="1"/>
  <c r="AE84" i="4"/>
  <c r="AO22" i="7" s="1"/>
  <c r="AJ76" i="4"/>
  <c r="AU104" i="4" s="1"/>
  <c r="AG84" i="4"/>
  <c r="AQ22" i="7" s="1"/>
  <c r="AF84" i="4"/>
  <c r="AM108" i="4" s="1"/>
  <c r="AO110" i="4"/>
  <c r="AF88" i="5"/>
  <c r="AP36" i="7" s="1"/>
  <c r="R447" i="7"/>
  <c r="R287" i="7"/>
  <c r="R127" i="7"/>
  <c r="R588" i="7"/>
  <c r="R428" i="7"/>
  <c r="R268" i="7"/>
  <c r="R108" i="7"/>
  <c r="R567" i="7"/>
  <c r="R407" i="7"/>
  <c r="R247" i="7"/>
  <c r="R87" i="7"/>
  <c r="R548" i="7"/>
  <c r="R388" i="7"/>
  <c r="R228" i="7"/>
  <c r="R68" i="7"/>
  <c r="R527" i="7"/>
  <c r="R367" i="7"/>
  <c r="R207" i="7"/>
  <c r="R508" i="7"/>
  <c r="R348" i="7"/>
  <c r="R188" i="7"/>
  <c r="R28" i="7"/>
  <c r="R487" i="7"/>
  <c r="R327" i="7"/>
  <c r="R167" i="7"/>
  <c r="R468" i="7"/>
  <c r="R308" i="7"/>
  <c r="R148" i="7"/>
  <c r="AI74" i="4"/>
  <c r="AS17" i="7" s="1"/>
  <c r="AJ72" i="4"/>
  <c r="AU102" i="4" s="1"/>
  <c r="AI88" i="5"/>
  <c r="AS110" i="5" s="1"/>
  <c r="AG82" i="5"/>
  <c r="AQ33" i="7" s="1"/>
  <c r="AQ111" i="4"/>
  <c r="AG86" i="4"/>
  <c r="AG87" i="4" s="1"/>
  <c r="AF74" i="4"/>
  <c r="AP17" i="7" s="1"/>
  <c r="AH72" i="4"/>
  <c r="AR16" i="7" s="1"/>
  <c r="AH88" i="5"/>
  <c r="AR36" i="7" s="1"/>
  <c r="AF86" i="4"/>
  <c r="AP23" i="7" s="1"/>
  <c r="AE86" i="4"/>
  <c r="AK109" i="4" s="1"/>
  <c r="AE74" i="4"/>
  <c r="AK103" i="4" s="1"/>
  <c r="AG72" i="4"/>
  <c r="AQ16" i="7" s="1"/>
  <c r="AH86" i="4"/>
  <c r="AH87" i="4" s="1"/>
  <c r="AI86" i="4"/>
  <c r="AS109" i="4" s="1"/>
  <c r="AQ110" i="4"/>
  <c r="AH82" i="5"/>
  <c r="AR33" i="7" s="1"/>
  <c r="AR32" i="7"/>
  <c r="AJ78" i="5"/>
  <c r="AT31" i="7" s="1"/>
  <c r="AO36" i="7"/>
  <c r="AI84" i="5"/>
  <c r="AS108" i="5" s="1"/>
  <c r="AG84" i="5"/>
  <c r="AQ34" i="7" s="1"/>
  <c r="AH78" i="5"/>
  <c r="AR31" i="7" s="1"/>
  <c r="AH84" i="5"/>
  <c r="AR34" i="7" s="1"/>
  <c r="AE78" i="5"/>
  <c r="AE79" i="5" s="1"/>
  <c r="AI78" i="5"/>
  <c r="AI79" i="5" s="1"/>
  <c r="AJ84" i="5"/>
  <c r="AJ85" i="5" s="1"/>
  <c r="AF84" i="5"/>
  <c r="AP34" i="7" s="1"/>
  <c r="AE82" i="5"/>
  <c r="AO33" i="7" s="1"/>
  <c r="AQ32" i="7"/>
  <c r="AS37" i="7"/>
  <c r="AT35" i="7"/>
  <c r="AT32" i="7"/>
  <c r="AO37" i="7"/>
  <c r="AR30" i="7"/>
  <c r="AS35" i="7"/>
  <c r="AU15" i="7"/>
  <c r="AP32" i="7"/>
  <c r="AP37" i="7"/>
  <c r="AP30" i="7"/>
  <c r="AQ36" i="7"/>
  <c r="AP35" i="7"/>
  <c r="AS32" i="7"/>
  <c r="AQ37" i="7"/>
  <c r="AO34" i="7"/>
  <c r="AP31" i="7"/>
  <c r="AT37" i="7"/>
  <c r="AR35" i="7"/>
  <c r="AP33" i="7"/>
  <c r="AR37" i="7"/>
  <c r="AS29" i="7"/>
  <c r="AO35" i="7"/>
  <c r="AO32" i="7"/>
  <c r="AQ30" i="7"/>
  <c r="AQ29" i="7"/>
  <c r="AU111" i="4"/>
  <c r="AS38" i="7"/>
  <c r="AP38" i="7"/>
  <c r="AR38" i="7"/>
  <c r="AU38" i="7"/>
  <c r="AT38" i="7"/>
  <c r="AK111" i="4"/>
  <c r="AK110" i="4"/>
  <c r="AU110" i="4"/>
  <c r="AD89" i="4"/>
  <c r="AF91" i="5"/>
  <c r="AM111" i="5"/>
  <c r="AH91" i="5"/>
  <c r="AQ111" i="5"/>
  <c r="AS103" i="5"/>
  <c r="AI75" i="5"/>
  <c r="AE87" i="5"/>
  <c r="AK109" i="5"/>
  <c r="AG70" i="5"/>
  <c r="AI70" i="5"/>
  <c r="AH70" i="5"/>
  <c r="AE70" i="5"/>
  <c r="AF70" i="5"/>
  <c r="AJ70" i="5"/>
  <c r="AE81" i="5"/>
  <c r="AK106" i="5"/>
  <c r="AU112" i="5"/>
  <c r="AJ93" i="5"/>
  <c r="AO104" i="5"/>
  <c r="AG77" i="5"/>
  <c r="AO103" i="5"/>
  <c r="AG75" i="5"/>
  <c r="AQ110" i="5"/>
  <c r="AM106" i="5"/>
  <c r="AF81" i="5"/>
  <c r="AO110" i="5"/>
  <c r="AH81" i="5"/>
  <c r="AQ106" i="5"/>
  <c r="AS112" i="5"/>
  <c r="AI93" i="5"/>
  <c r="AK110" i="5"/>
  <c r="AE89" i="5"/>
  <c r="AO102" i="5"/>
  <c r="AG73" i="5"/>
  <c r="AO106" i="5"/>
  <c r="AG81" i="5"/>
  <c r="AI91" i="5"/>
  <c r="AS111" i="5"/>
  <c r="AU109" i="5"/>
  <c r="AJ87" i="5"/>
  <c r="AM102" i="5"/>
  <c r="AF73" i="5"/>
  <c r="AQ102" i="5"/>
  <c r="AH73" i="5"/>
  <c r="AJ81" i="5"/>
  <c r="AU106" i="5"/>
  <c r="AK111" i="5"/>
  <c r="AE91" i="5"/>
  <c r="AQ104" i="5"/>
  <c r="AF75" i="5"/>
  <c r="AI87" i="5"/>
  <c r="AS109" i="5"/>
  <c r="AQ107" i="5"/>
  <c r="AJ73" i="5"/>
  <c r="AU102" i="5"/>
  <c r="AI81" i="5"/>
  <c r="AS106" i="5"/>
  <c r="AM112" i="5"/>
  <c r="AF93" i="5"/>
  <c r="AO111" i="5"/>
  <c r="AG91" i="5"/>
  <c r="AE85" i="5"/>
  <c r="AK108" i="5"/>
  <c r="AS102" i="5"/>
  <c r="AI73" i="5"/>
  <c r="AM109" i="5"/>
  <c r="AF87" i="5"/>
  <c r="AM105" i="5"/>
  <c r="AF79" i="5"/>
  <c r="AQ112" i="5"/>
  <c r="AH93" i="5"/>
  <c r="AU111" i="5"/>
  <c r="AJ91" i="5"/>
  <c r="AQ109" i="5"/>
  <c r="AH87" i="5"/>
  <c r="AM107" i="5"/>
  <c r="AF83" i="5"/>
  <c r="AK102" i="5"/>
  <c r="AE73" i="5"/>
  <c r="AO111" i="4"/>
  <c r="AE93" i="4"/>
  <c r="AK112" i="4"/>
  <c r="AI93" i="4"/>
  <c r="AF93" i="4"/>
  <c r="AS111" i="4"/>
  <c r="AM110" i="4"/>
  <c r="AO112" i="4"/>
  <c r="AG93" i="4"/>
  <c r="AM105" i="4"/>
  <c r="AF79" i="4"/>
  <c r="AM107" i="4"/>
  <c r="AF83" i="4"/>
  <c r="AO107" i="4"/>
  <c r="AG83" i="4"/>
  <c r="AQ107" i="4"/>
  <c r="AH83" i="4"/>
  <c r="AQ108" i="4"/>
  <c r="AH85" i="4"/>
  <c r="AK104" i="4"/>
  <c r="AE77" i="4"/>
  <c r="AO105" i="4"/>
  <c r="AG79" i="4"/>
  <c r="AM106" i="4"/>
  <c r="AF81" i="4"/>
  <c r="AO103" i="4"/>
  <c r="AG75" i="4"/>
  <c r="AQ105" i="4"/>
  <c r="AH79" i="4"/>
  <c r="AQ106" i="4"/>
  <c r="AH81" i="4"/>
  <c r="AM102" i="4"/>
  <c r="AF73" i="4"/>
  <c r="AK107" i="4"/>
  <c r="AE83" i="4"/>
  <c r="AU105" i="4"/>
  <c r="AJ79" i="4"/>
  <c r="AU106" i="4"/>
  <c r="AJ81" i="4"/>
  <c r="AU109" i="4"/>
  <c r="AJ87" i="4"/>
  <c r="AU107" i="4"/>
  <c r="AJ83" i="4"/>
  <c r="AS105" i="4"/>
  <c r="AI79" i="4"/>
  <c r="AI75" i="4"/>
  <c r="AS102" i="4"/>
  <c r="AS108" i="4"/>
  <c r="AI85" i="4"/>
  <c r="AO19" i="7"/>
  <c r="AK105" i="4"/>
  <c r="AS21" i="7"/>
  <c r="AS107" i="4"/>
  <c r="C446" i="7"/>
  <c r="AD37" i="7" s="1"/>
  <c r="C467" i="7"/>
  <c r="AD38" i="7" s="1"/>
  <c r="C486" i="7"/>
  <c r="AD39" i="7" s="1"/>
  <c r="C507" i="7"/>
  <c r="AD40" i="7" s="1"/>
  <c r="C366" i="7"/>
  <c r="AD33" i="7" s="1"/>
  <c r="C406" i="7"/>
  <c r="AD35" i="7" s="1"/>
  <c r="C387" i="7"/>
  <c r="AD34" i="7" s="1"/>
  <c r="C427" i="7"/>
  <c r="AD36" i="7" s="1"/>
  <c r="AT19" i="7"/>
  <c r="AR21" i="7"/>
  <c r="AS25" i="7"/>
  <c r="AS24" i="7"/>
  <c r="C526" i="7"/>
  <c r="AD41" i="7" s="1"/>
  <c r="C547" i="7"/>
  <c r="AD42" i="7" s="1"/>
  <c r="AS22" i="7"/>
  <c r="AO25" i="7"/>
  <c r="AP24" i="7"/>
  <c r="AR22" i="7"/>
  <c r="AP19" i="7"/>
  <c r="AT21" i="7"/>
  <c r="AR25" i="7"/>
  <c r="AQ17" i="7"/>
  <c r="AP16" i="7"/>
  <c r="AT24" i="7"/>
  <c r="AM20" i="7"/>
  <c r="AU20" i="7" s="1"/>
  <c r="AU16" i="7"/>
  <c r="AS16" i="7"/>
  <c r="AO24" i="7"/>
  <c r="AQ25" i="7"/>
  <c r="AT23" i="7"/>
  <c r="AQ24" i="7"/>
  <c r="AO18" i="7"/>
  <c r="AQ19" i="7"/>
  <c r="AO21" i="7"/>
  <c r="AR24" i="7"/>
  <c r="AP18" i="7"/>
  <c r="C326" i="7"/>
  <c r="C166" i="7"/>
  <c r="C126" i="7"/>
  <c r="C267" i="7"/>
  <c r="AD28" i="7" s="1"/>
  <c r="C86" i="7"/>
  <c r="C587" i="7"/>
  <c r="C67" i="7"/>
  <c r="C566" i="7"/>
  <c r="C347" i="7"/>
  <c r="C307" i="7"/>
  <c r="AD30" i="7" s="1"/>
  <c r="C147" i="7"/>
  <c r="C286" i="7"/>
  <c r="C107" i="7"/>
  <c r="C246" i="7"/>
  <c r="C227" i="7"/>
  <c r="AD26" i="7" s="1"/>
  <c r="C206" i="7"/>
  <c r="C187" i="7"/>
  <c r="AS19" i="7"/>
  <c r="AP21" i="7"/>
  <c r="AR19" i="7"/>
  <c r="AQ21" i="7"/>
  <c r="AP22" i="7"/>
  <c r="AF70" i="4"/>
  <c r="AF71" i="4" s="1"/>
  <c r="AH70" i="4"/>
  <c r="AH71" i="4" s="1"/>
  <c r="AJ70" i="4"/>
  <c r="AJ71" i="4" s="1"/>
  <c r="AI70" i="4"/>
  <c r="AI71" i="4" s="1"/>
  <c r="AG70" i="4"/>
  <c r="AG71" i="4" s="1"/>
  <c r="AE70" i="4"/>
  <c r="AE71" i="4" s="1"/>
  <c r="AD4" i="7"/>
  <c r="B4" i="5"/>
  <c r="B4" i="4"/>
  <c r="AF77" i="4" l="1"/>
  <c r="AG81" i="4"/>
  <c r="AP25" i="7"/>
  <c r="AO23" i="7"/>
  <c r="AI81" i="4"/>
  <c r="AJ75" i="5"/>
  <c r="AM111" i="4"/>
  <c r="AE81" i="4"/>
  <c r="AO16" i="7"/>
  <c r="AM103" i="4"/>
  <c r="AT25" i="7"/>
  <c r="AJ85" i="4"/>
  <c r="AT17" i="7"/>
  <c r="AS18" i="7"/>
  <c r="AI77" i="4"/>
  <c r="AM112" i="4"/>
  <c r="AD91" i="4"/>
  <c r="AR17" i="7"/>
  <c r="AU108" i="4"/>
  <c r="AT26" i="7"/>
  <c r="AU112" i="4"/>
  <c r="AG85" i="4"/>
  <c r="AQ38" i="7"/>
  <c r="AO108" i="4"/>
  <c r="AQ112" i="4"/>
  <c r="AO112" i="5"/>
  <c r="AF77" i="5"/>
  <c r="AK112" i="5"/>
  <c r="AS26" i="7"/>
  <c r="AU103" i="4"/>
  <c r="AP29" i="7"/>
  <c r="AT18" i="7"/>
  <c r="AH93" i="4"/>
  <c r="AD93" i="4" s="1"/>
  <c r="AH83" i="5"/>
  <c r="AH89" i="5"/>
  <c r="AK105" i="5"/>
  <c r="AE93" i="5"/>
  <c r="AD93" i="5" s="1"/>
  <c r="AO31" i="7"/>
  <c r="AS103" i="4"/>
  <c r="AT16" i="7"/>
  <c r="AS23" i="7"/>
  <c r="AE85" i="4"/>
  <c r="AK108" i="4"/>
  <c r="AI77" i="5"/>
  <c r="AS104" i="5"/>
  <c r="AE77" i="5"/>
  <c r="AO109" i="4"/>
  <c r="AF75" i="4"/>
  <c r="AO17" i="7"/>
  <c r="AE73" i="4"/>
  <c r="AI87" i="4"/>
  <c r="AQ104" i="4"/>
  <c r="AE87" i="4"/>
  <c r="AQ109" i="4"/>
  <c r="AJ77" i="4"/>
  <c r="AR18" i="7"/>
  <c r="AR23" i="7"/>
  <c r="AQ23" i="7"/>
  <c r="AH73" i="4"/>
  <c r="AQ102" i="4"/>
  <c r="AH75" i="4"/>
  <c r="AQ18" i="7"/>
  <c r="AG73" i="4"/>
  <c r="AO30" i="7"/>
  <c r="AO105" i="5"/>
  <c r="AQ31" i="7"/>
  <c r="AK107" i="5"/>
  <c r="AU103" i="5"/>
  <c r="AS105" i="5"/>
  <c r="AE83" i="5"/>
  <c r="AG87" i="5"/>
  <c r="AD87" i="5" s="1"/>
  <c r="AQ35" i="7"/>
  <c r="AJ77" i="5"/>
  <c r="AU104" i="5"/>
  <c r="AI85" i="5"/>
  <c r="AM108" i="5"/>
  <c r="AE75" i="5"/>
  <c r="AF85" i="5"/>
  <c r="AK103" i="5"/>
  <c r="AS107" i="5"/>
  <c r="AI83" i="5"/>
  <c r="AE75" i="4"/>
  <c r="AH75" i="5"/>
  <c r="AQ103" i="5"/>
  <c r="AF89" i="5"/>
  <c r="AT33" i="7"/>
  <c r="AJ89" i="5"/>
  <c r="AJ83" i="5"/>
  <c r="AU110" i="5"/>
  <c r="AO102" i="4"/>
  <c r="AU108" i="5"/>
  <c r="AG77" i="4"/>
  <c r="AT34" i="7"/>
  <c r="AH85" i="5"/>
  <c r="AQ108" i="5"/>
  <c r="AF87" i="4"/>
  <c r="AM109" i="4"/>
  <c r="AF85" i="4"/>
  <c r="AS31" i="7"/>
  <c r="AJ73" i="4"/>
  <c r="AU105" i="5"/>
  <c r="AG83" i="5"/>
  <c r="AS36" i="7"/>
  <c r="AJ79" i="5"/>
  <c r="AO107" i="5"/>
  <c r="AM110" i="5"/>
  <c r="AI89" i="5"/>
  <c r="AS34" i="7"/>
  <c r="AG85" i="5"/>
  <c r="AO108" i="5"/>
  <c r="AH79" i="5"/>
  <c r="AQ105" i="5"/>
  <c r="AM27" i="7"/>
  <c r="AO27" i="7" s="1"/>
  <c r="AM28" i="7"/>
  <c r="AD83" i="4"/>
  <c r="AD91" i="5"/>
  <c r="AD73" i="5"/>
  <c r="AD102" i="5" s="1"/>
  <c r="AU101" i="5"/>
  <c r="AJ71" i="5"/>
  <c r="AD81" i="5"/>
  <c r="AM101" i="5"/>
  <c r="AF71" i="5"/>
  <c r="AE71" i="5"/>
  <c r="AK101" i="5"/>
  <c r="AQ101" i="5"/>
  <c r="AH71" i="5"/>
  <c r="AS101" i="5"/>
  <c r="AI71" i="5"/>
  <c r="AG71" i="5"/>
  <c r="AO101" i="5"/>
  <c r="AD79" i="4"/>
  <c r="AD71" i="4"/>
  <c r="AD101" i="4" s="1"/>
  <c r="R7" i="7" s="1"/>
  <c r="AT20" i="7"/>
  <c r="AO20" i="7"/>
  <c r="AS20" i="7"/>
  <c r="AQ20" i="7"/>
  <c r="AR15" i="7"/>
  <c r="AQ101" i="4"/>
  <c r="R206" i="7"/>
  <c r="AH25" i="7" s="1"/>
  <c r="AD25" i="7"/>
  <c r="R566" i="7"/>
  <c r="AH43" i="7" s="1"/>
  <c r="AD43" i="7"/>
  <c r="R67" i="7"/>
  <c r="AH18" i="7" s="1"/>
  <c r="AD18" i="7"/>
  <c r="R246" i="7"/>
  <c r="AH27" i="7" s="1"/>
  <c r="AD27" i="7"/>
  <c r="R587" i="7"/>
  <c r="AH44" i="7" s="1"/>
  <c r="AD44" i="7"/>
  <c r="R107" i="7"/>
  <c r="AH20" i="7" s="1"/>
  <c r="AD20" i="7"/>
  <c r="R86" i="7"/>
  <c r="AH19" i="7" s="1"/>
  <c r="AD19" i="7"/>
  <c r="AO15" i="7"/>
  <c r="AK101" i="4"/>
  <c r="R286" i="7"/>
  <c r="AH29" i="7" s="1"/>
  <c r="AD29" i="7"/>
  <c r="R147" i="7"/>
  <c r="AH22" i="7" s="1"/>
  <c r="AD22" i="7"/>
  <c r="R126" i="7"/>
  <c r="AH21" i="7" s="1"/>
  <c r="AD21" i="7"/>
  <c r="AP15" i="7"/>
  <c r="AM101" i="4"/>
  <c r="AQ15" i="7"/>
  <c r="AO101" i="4"/>
  <c r="AS15" i="7"/>
  <c r="AS101" i="4"/>
  <c r="R166" i="7"/>
  <c r="AH23" i="7" s="1"/>
  <c r="AD23" i="7"/>
  <c r="AT15" i="7"/>
  <c r="AU101" i="4"/>
  <c r="R187" i="7"/>
  <c r="AH24" i="7" s="1"/>
  <c r="AD24" i="7"/>
  <c r="R347" i="7"/>
  <c r="AH32" i="7" s="1"/>
  <c r="AD32" i="7"/>
  <c r="R326" i="7"/>
  <c r="AD31" i="7"/>
  <c r="H455" i="7"/>
  <c r="H454" i="7"/>
  <c r="H453" i="7"/>
  <c r="H452" i="7"/>
  <c r="H451" i="7"/>
  <c r="H450" i="7"/>
  <c r="H490" i="7"/>
  <c r="H495" i="7"/>
  <c r="H494" i="7"/>
  <c r="H492" i="7"/>
  <c r="H493" i="7"/>
  <c r="H491" i="7"/>
  <c r="H516" i="7"/>
  <c r="R506" i="7"/>
  <c r="AF40" i="7" s="1"/>
  <c r="H515" i="7"/>
  <c r="H514" i="7"/>
  <c r="H513" i="7"/>
  <c r="H512" i="7"/>
  <c r="H511" i="7"/>
  <c r="R507" i="7"/>
  <c r="AH40" i="7" s="1"/>
  <c r="R486" i="7"/>
  <c r="AH39" i="7" s="1"/>
  <c r="R485" i="7"/>
  <c r="AF39" i="7" s="1"/>
  <c r="H474" i="7"/>
  <c r="R466" i="7"/>
  <c r="AF38" i="7" s="1"/>
  <c r="H473" i="7"/>
  <c r="H472" i="7"/>
  <c r="H471" i="7"/>
  <c r="H476" i="7"/>
  <c r="R467" i="7"/>
  <c r="AH38" i="7" s="1"/>
  <c r="H475" i="7"/>
  <c r="R445" i="7"/>
  <c r="AF37" i="7" s="1"/>
  <c r="R446" i="7"/>
  <c r="AH37" i="7" s="1"/>
  <c r="R267" i="7"/>
  <c r="AH28" i="7" s="1"/>
  <c r="H410" i="7"/>
  <c r="H415" i="7"/>
  <c r="H414" i="7"/>
  <c r="H412" i="7"/>
  <c r="H413" i="7"/>
  <c r="H411" i="7"/>
  <c r="H436" i="7"/>
  <c r="R426" i="7"/>
  <c r="AF36" i="7" s="1"/>
  <c r="H435" i="7"/>
  <c r="H434" i="7"/>
  <c r="H433" i="7"/>
  <c r="H432" i="7"/>
  <c r="H431" i="7"/>
  <c r="R427" i="7"/>
  <c r="AH36" i="7" s="1"/>
  <c r="R227" i="7"/>
  <c r="AH26" i="7" s="1"/>
  <c r="H375" i="7"/>
  <c r="H374" i="7"/>
  <c r="H370" i="7"/>
  <c r="H373" i="7"/>
  <c r="H372" i="7"/>
  <c r="H371" i="7"/>
  <c r="H394" i="7"/>
  <c r="H393" i="7"/>
  <c r="R386" i="7"/>
  <c r="AF34" i="7" s="1"/>
  <c r="H392" i="7"/>
  <c r="H391" i="7"/>
  <c r="H396" i="7"/>
  <c r="R387" i="7"/>
  <c r="AH34" i="7" s="1"/>
  <c r="H395" i="7"/>
  <c r="R406" i="7"/>
  <c r="AH35" i="7" s="1"/>
  <c r="R405" i="7"/>
  <c r="AF35" i="7" s="1"/>
  <c r="R365" i="7"/>
  <c r="AF33" i="7" s="1"/>
  <c r="R366" i="7"/>
  <c r="AH33" i="7" s="1"/>
  <c r="AP20" i="7"/>
  <c r="H554" i="7"/>
  <c r="H553" i="7"/>
  <c r="R547" i="7"/>
  <c r="AH42" i="7" s="1"/>
  <c r="H552" i="7"/>
  <c r="H551" i="7"/>
  <c r="H556" i="7"/>
  <c r="R546" i="7"/>
  <c r="AF42" i="7" s="1"/>
  <c r="H555" i="7"/>
  <c r="H535" i="7"/>
  <c r="H533" i="7"/>
  <c r="H534" i="7"/>
  <c r="H532" i="7"/>
  <c r="H531" i="7"/>
  <c r="H530" i="7"/>
  <c r="R307" i="7"/>
  <c r="AH30" i="7" s="1"/>
  <c r="R525" i="7"/>
  <c r="AF41" i="7" s="1"/>
  <c r="R526" i="7"/>
  <c r="AH41" i="7" s="1"/>
  <c r="AR20" i="7"/>
  <c r="AD15" i="7"/>
  <c r="H312" i="7"/>
  <c r="H315" i="7"/>
  <c r="H316" i="7"/>
  <c r="H313" i="7"/>
  <c r="H314" i="7"/>
  <c r="H311" i="7"/>
  <c r="H175" i="7"/>
  <c r="H170" i="7"/>
  <c r="H174" i="7"/>
  <c r="H171" i="7"/>
  <c r="H172" i="7"/>
  <c r="H173" i="7"/>
  <c r="AT27" i="7"/>
  <c r="AP27" i="7"/>
  <c r="AQ27" i="7"/>
  <c r="H192" i="7"/>
  <c r="H194" i="7"/>
  <c r="H193" i="7"/>
  <c r="H196" i="7"/>
  <c r="H195" i="7"/>
  <c r="H191" i="7"/>
  <c r="H573" i="7"/>
  <c r="H574" i="7"/>
  <c r="H575" i="7"/>
  <c r="H351" i="7"/>
  <c r="H572" i="7"/>
  <c r="H356" i="7"/>
  <c r="H354" i="7"/>
  <c r="H570" i="7"/>
  <c r="H352" i="7"/>
  <c r="H571" i="7"/>
  <c r="H353" i="7"/>
  <c r="H355" i="7"/>
  <c r="H335" i="7"/>
  <c r="H334" i="7"/>
  <c r="H333" i="7"/>
  <c r="H332" i="7"/>
  <c r="H331" i="7"/>
  <c r="H330" i="7"/>
  <c r="H214" i="7"/>
  <c r="H213" i="7"/>
  <c r="H215" i="7"/>
  <c r="H211" i="7"/>
  <c r="H210" i="7"/>
  <c r="H212" i="7"/>
  <c r="H236" i="7"/>
  <c r="H233" i="7"/>
  <c r="H234" i="7"/>
  <c r="H231" i="7"/>
  <c r="H232" i="7"/>
  <c r="H235" i="7"/>
  <c r="H74" i="7"/>
  <c r="H76" i="7"/>
  <c r="H72" i="7"/>
  <c r="H73" i="7"/>
  <c r="H71" i="7"/>
  <c r="H75" i="7"/>
  <c r="AS27" i="7"/>
  <c r="H253" i="7"/>
  <c r="H250" i="7"/>
  <c r="H252" i="7"/>
  <c r="H254" i="7"/>
  <c r="H251" i="7"/>
  <c r="H255" i="7"/>
  <c r="H596" i="7"/>
  <c r="H595" i="7"/>
  <c r="H591" i="7"/>
  <c r="H592" i="7"/>
  <c r="H593" i="7"/>
  <c r="H594" i="7"/>
  <c r="H112" i="7"/>
  <c r="H114" i="7"/>
  <c r="H115" i="7"/>
  <c r="H113" i="7"/>
  <c r="H116" i="7"/>
  <c r="H111" i="7"/>
  <c r="H293" i="7"/>
  <c r="H295" i="7"/>
  <c r="H292" i="7"/>
  <c r="H291" i="7"/>
  <c r="H294" i="7"/>
  <c r="H290" i="7"/>
  <c r="H272" i="7"/>
  <c r="H271" i="7"/>
  <c r="H273" i="7"/>
  <c r="H274" i="7"/>
  <c r="H275" i="7"/>
  <c r="H276" i="7"/>
  <c r="H93" i="7"/>
  <c r="H91" i="7"/>
  <c r="H94" i="7"/>
  <c r="H92" i="7"/>
  <c r="H90" i="7"/>
  <c r="H95" i="7"/>
  <c r="H152" i="7"/>
  <c r="H153" i="7"/>
  <c r="H154" i="7"/>
  <c r="H155" i="7"/>
  <c r="H151" i="7"/>
  <c r="H156" i="7"/>
  <c r="H133" i="7"/>
  <c r="H135" i="7"/>
  <c r="H134" i="7"/>
  <c r="H131" i="7"/>
  <c r="H132" i="7"/>
  <c r="H130" i="7"/>
  <c r="R266" i="7"/>
  <c r="AF28" i="7" s="1"/>
  <c r="R106" i="7"/>
  <c r="AF20" i="7" s="1"/>
  <c r="R325" i="7"/>
  <c r="R186" i="7"/>
  <c r="AF24" i="7" s="1"/>
  <c r="R165" i="7"/>
  <c r="AF23" i="7" s="1"/>
  <c r="R205" i="7"/>
  <c r="AF25" i="7" s="1"/>
  <c r="R85" i="7"/>
  <c r="AF19" i="7" s="1"/>
  <c r="R146" i="7"/>
  <c r="AF22" i="7" s="1"/>
  <c r="R66" i="7"/>
  <c r="AF18" i="7" s="1"/>
  <c r="R285" i="7"/>
  <c r="AF29" i="7" s="1"/>
  <c r="R226" i="7"/>
  <c r="AF26" i="7" s="1"/>
  <c r="R586" i="7"/>
  <c r="AF44" i="7" s="1"/>
  <c r="R125" i="7"/>
  <c r="AF21" i="7" s="1"/>
  <c r="R306" i="7"/>
  <c r="AF30" i="7" s="1"/>
  <c r="R346" i="7"/>
  <c r="AF32" i="7" s="1"/>
  <c r="R565" i="7"/>
  <c r="AF43" i="7" s="1"/>
  <c r="R245" i="7"/>
  <c r="AF27" i="7" s="1"/>
  <c r="P34" i="3"/>
  <c r="P33" i="3"/>
  <c r="P31" i="3"/>
  <c r="AD81" i="4" l="1"/>
  <c r="AD85" i="4"/>
  <c r="AD77" i="5"/>
  <c r="AD77" i="4"/>
  <c r="AD87" i="4"/>
  <c r="AD75" i="4"/>
  <c r="AD103" i="4" s="1"/>
  <c r="R47" i="7" s="1"/>
  <c r="AD73" i="4"/>
  <c r="AD75" i="5"/>
  <c r="P35" i="3"/>
  <c r="AD83" i="5"/>
  <c r="AD89" i="5"/>
  <c r="AD85" i="5"/>
  <c r="AD79" i="5"/>
  <c r="AU28" i="7"/>
  <c r="AP28" i="7"/>
  <c r="AQ28" i="7"/>
  <c r="AT28" i="7"/>
  <c r="AR28" i="7"/>
  <c r="AO28" i="7"/>
  <c r="AS28" i="7"/>
  <c r="AU27" i="7"/>
  <c r="R6" i="7" s="1"/>
  <c r="AH15" i="7" s="1"/>
  <c r="AR27" i="7"/>
  <c r="H12" i="7"/>
  <c r="C46" i="7"/>
  <c r="AD71" i="5"/>
  <c r="AD101" i="5" s="1"/>
  <c r="AJ106" i="4"/>
  <c r="AJ110" i="4"/>
  <c r="AJ109" i="4"/>
  <c r="AJ102" i="4"/>
  <c r="AJ101" i="4"/>
  <c r="AJ112" i="4"/>
  <c r="AJ111" i="4"/>
  <c r="AJ107" i="4"/>
  <c r="AJ105" i="4"/>
  <c r="AJ108" i="4"/>
  <c r="AJ104" i="4"/>
  <c r="H14" i="7"/>
  <c r="H11" i="7"/>
  <c r="H10" i="7"/>
  <c r="H15" i="7"/>
  <c r="H13" i="7"/>
  <c r="AH31" i="7"/>
  <c r="AF31" i="7"/>
  <c r="AF15" i="7"/>
  <c r="C27" i="7"/>
  <c r="H54" i="7" l="1"/>
  <c r="AD17" i="7"/>
  <c r="AJ103" i="4" s="1"/>
  <c r="H50" i="7"/>
  <c r="H55" i="7"/>
  <c r="R45" i="7"/>
  <c r="AF17" i="7" s="1"/>
  <c r="H51" i="7"/>
  <c r="H52" i="7"/>
  <c r="H53" i="7"/>
  <c r="R46" i="7"/>
  <c r="AH17" i="7" s="1"/>
  <c r="AC104" i="4"/>
  <c r="AC106" i="4"/>
  <c r="AC108" i="4"/>
  <c r="AC101" i="4"/>
  <c r="AC109" i="4"/>
  <c r="AC102" i="4"/>
  <c r="AC103" i="4"/>
  <c r="AC105" i="4"/>
  <c r="AC111" i="4"/>
  <c r="AC107" i="4"/>
  <c r="AC110" i="4"/>
  <c r="AC112" i="4"/>
  <c r="R27" i="7"/>
  <c r="AH16" i="7" s="1"/>
  <c r="AD16" i="7"/>
  <c r="AJ101" i="5" s="1"/>
  <c r="H31" i="7"/>
  <c r="H36" i="7"/>
  <c r="H35" i="7"/>
  <c r="H34" i="7"/>
  <c r="H33" i="7"/>
  <c r="H32" i="7"/>
  <c r="R26" i="7"/>
  <c r="AF16" i="7" s="1"/>
  <c r="AC101" i="5" s="1"/>
  <c r="AC104" i="5" l="1"/>
  <c r="AC105" i="5"/>
  <c r="AC107" i="5"/>
  <c r="AC103" i="5"/>
  <c r="AC102" i="5"/>
  <c r="AC109" i="5"/>
  <c r="AC106" i="5"/>
  <c r="AC108" i="5"/>
  <c r="AC110" i="5"/>
  <c r="AC112" i="5"/>
  <c r="AC111" i="5"/>
  <c r="AJ104" i="5"/>
  <c r="AJ105" i="5"/>
  <c r="AJ103" i="5"/>
  <c r="AJ102" i="5"/>
  <c r="AJ109" i="5"/>
  <c r="AJ107" i="5"/>
  <c r="AJ110" i="5"/>
  <c r="AJ112" i="5"/>
  <c r="AJ106" i="5"/>
  <c r="AJ108" i="5"/>
  <c r="AJ111" i="5"/>
</calcChain>
</file>

<file path=xl/sharedStrings.xml><?xml version="1.0" encoding="utf-8"?>
<sst xmlns="http://schemas.openxmlformats.org/spreadsheetml/2006/main" count="4787" uniqueCount="1500">
  <si>
    <t>種目</t>
    <rPh sb="0" eb="2">
      <t>シュモク</t>
    </rPh>
    <phoneticPr fontId="1"/>
  </si>
  <si>
    <t>参加料</t>
    <rPh sb="0" eb="2">
      <t>サンカ</t>
    </rPh>
    <rPh sb="2" eb="3">
      <t>リョウ</t>
    </rPh>
    <phoneticPr fontId="1"/>
  </si>
  <si>
    <t>人数</t>
    <rPh sb="0" eb="2">
      <t>ニンズウ</t>
    </rPh>
    <phoneticPr fontId="1"/>
  </si>
  <si>
    <t>参加</t>
    <rPh sb="0" eb="2">
      <t>サンカ</t>
    </rPh>
    <phoneticPr fontId="1"/>
  </si>
  <si>
    <t xml:space="preserve"> 人× 500円＝</t>
  </si>
  <si>
    <t xml:space="preserve"> 人× 500円＝</t>
    <rPh sb="1" eb="2">
      <t>ニン</t>
    </rPh>
    <rPh sb="7" eb="8">
      <t>エン</t>
    </rPh>
    <phoneticPr fontId="1"/>
  </si>
  <si>
    <t xml:space="preserve"> 小計</t>
    <rPh sb="1" eb="3">
      <t>ショウケイ</t>
    </rPh>
    <phoneticPr fontId="1"/>
  </si>
  <si>
    <t xml:space="preserve"> 人</t>
    <rPh sb="1" eb="2">
      <t>ニン</t>
    </rPh>
    <phoneticPr fontId="1"/>
  </si>
  <si>
    <t xml:space="preserve"> ⑥  4×100ｍＲ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</si>
  <si>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</si>
  <si>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</si>
  <si>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参加内訳</t>
    <rPh sb="0" eb="2">
      <t>サンカ</t>
    </rPh>
    <rPh sb="2" eb="4">
      <t>ウチワケ</t>
    </rPh>
    <phoneticPr fontId="1"/>
  </si>
  <si>
    <t>円</t>
    <rPh sb="0" eb="1">
      <t>エン</t>
    </rPh>
    <phoneticPr fontId="1"/>
  </si>
  <si>
    <t>所属・団体</t>
    <rPh sb="0" eb="2">
      <t>ショゾク</t>
    </rPh>
    <rPh sb="3" eb="5">
      <t>ダンタイ</t>
    </rPh>
    <phoneticPr fontId="1"/>
  </si>
  <si>
    <t xml:space="preserve"> ２．下記の事項を入力してください</t>
    <rPh sb="3" eb="5">
      <t>カキ</t>
    </rPh>
    <rPh sb="6" eb="8">
      <t>ジコウ</t>
    </rPh>
    <rPh sb="9" eb="11">
      <t>ニュウリョク</t>
    </rPh>
    <phoneticPr fontId="1"/>
  </si>
  <si>
    <t>申込責任者</t>
    <rPh sb="0" eb="2">
      <t>モウシコミ</t>
    </rPh>
    <rPh sb="2" eb="5">
      <t>セキニンシャ</t>
    </rPh>
    <phoneticPr fontId="1"/>
  </si>
  <si>
    <t>連絡先携帯</t>
    <rPh sb="0" eb="3">
      <t>レンラクサキ</t>
    </rPh>
    <rPh sb="3" eb="5">
      <t>ケイタイ</t>
    </rPh>
    <phoneticPr fontId="1"/>
  </si>
  <si>
    <t>連絡メール</t>
    <rPh sb="0" eb="2">
      <t>レンラク</t>
    </rPh>
    <phoneticPr fontId="1"/>
  </si>
  <si>
    <t xml:space="preserve"> 参加明細</t>
    <rPh sb="1" eb="3">
      <t>サンカ</t>
    </rPh>
    <rPh sb="3" eb="5">
      <t>メイサイ</t>
    </rPh>
    <phoneticPr fontId="1"/>
  </si>
  <si>
    <t xml:space="preserve"> 合計</t>
    <rPh sb="1" eb="3">
      <t>ゴウケイ</t>
    </rPh>
    <phoneticPr fontId="1"/>
  </si>
  <si>
    <t>フリガナ</t>
    <phoneticPr fontId="1"/>
  </si>
  <si>
    <t>参加１</t>
    <rPh sb="0" eb="2">
      <t>サンカ</t>
    </rPh>
    <phoneticPr fontId="1"/>
  </si>
  <si>
    <t>自己記録</t>
    <rPh sb="0" eb="2">
      <t>ジコ</t>
    </rPh>
    <rPh sb="2" eb="4">
      <t>キロク</t>
    </rPh>
    <phoneticPr fontId="1"/>
  </si>
  <si>
    <t>参加２</t>
    <rPh sb="0" eb="2">
      <t>サンカ</t>
    </rPh>
    <phoneticPr fontId="1"/>
  </si>
  <si>
    <t>学年
年齢</t>
    <rPh sb="0" eb="2">
      <t>ガクネン</t>
    </rPh>
    <rPh sb="3" eb="5">
      <t>ネンレイ</t>
    </rPh>
    <phoneticPr fontId="1"/>
  </si>
  <si>
    <t>区</t>
    <rPh sb="0" eb="1">
      <t>ク</t>
    </rPh>
    <phoneticPr fontId="1"/>
  </si>
  <si>
    <t>分</t>
    <rPh sb="0" eb="1">
      <t>ブン</t>
    </rPh>
    <phoneticPr fontId="1"/>
  </si>
  <si>
    <t>種目</t>
    <rPh sb="0" eb="2">
      <t>シュモク</t>
    </rPh>
    <phoneticPr fontId="1"/>
  </si>
  <si>
    <t>リレー参加</t>
    <rPh sb="3" eb="5">
      <t>サンカ</t>
    </rPh>
    <phoneticPr fontId="1"/>
  </si>
  <si>
    <t>チーム</t>
    <phoneticPr fontId="1"/>
  </si>
  <si>
    <t>走者順</t>
    <rPh sb="0" eb="2">
      <t>ソウシャ</t>
    </rPh>
    <rPh sb="2" eb="3">
      <t>ジュン</t>
    </rPh>
    <phoneticPr fontId="1"/>
  </si>
  <si>
    <t xml:space="preserve">所属・団体   </t>
    <rPh sb="0" eb="2">
      <t>ショゾク</t>
    </rPh>
    <rPh sb="3" eb="5">
      <t>ダンタイ</t>
    </rPh>
    <phoneticPr fontId="1"/>
  </si>
  <si>
    <t xml:space="preserve">申込責任者  </t>
    <rPh sb="0" eb="2">
      <t>モウシコミ</t>
    </rPh>
    <rPh sb="2" eb="5">
      <t>セキニンシャ</t>
    </rPh>
    <phoneticPr fontId="1"/>
  </si>
  <si>
    <t>番号</t>
    <rPh sb="0" eb="2">
      <t>バンゴウ</t>
    </rPh>
    <phoneticPr fontId="1"/>
  </si>
  <si>
    <t>氏  名</t>
    <rPh sb="0" eb="1">
      <t>シ</t>
    </rPh>
    <rPh sb="3" eb="4">
      <t>メイ</t>
    </rPh>
    <phoneticPr fontId="1"/>
  </si>
  <si>
    <t>例</t>
    <rPh sb="0" eb="1">
      <t>レイ</t>
    </rPh>
    <phoneticPr fontId="1"/>
  </si>
  <si>
    <t>中</t>
    <rPh sb="0" eb="1">
      <t>ナカ</t>
    </rPh>
    <phoneticPr fontId="1"/>
  </si>
  <si>
    <t>100ｍ</t>
    <phoneticPr fontId="1"/>
  </si>
  <si>
    <t>Ａ</t>
    <phoneticPr fontId="1"/>
  </si>
  <si>
    <t>1500ｍ</t>
    <phoneticPr fontId="1"/>
  </si>
  <si>
    <t xml:space="preserve"> 入力のリスト</t>
    <rPh sb="1" eb="3">
      <t>ニュウリョク</t>
    </rPh>
    <phoneticPr fontId="1"/>
  </si>
  <si>
    <t>200ｍ</t>
    <phoneticPr fontId="1"/>
  </si>
  <si>
    <t>800ｍ</t>
    <phoneticPr fontId="1"/>
  </si>
  <si>
    <t>3000ｍ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</si>
  <si>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</si>
  <si>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</si>
  <si>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</si>
  <si>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</si>
  <si>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</si>
  <si>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</si>
  <si>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</si>
  <si>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</si>
  <si>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Ｊ</t>
    <phoneticPr fontId="1"/>
  </si>
  <si>
    <t>Ｋ</t>
    <phoneticPr fontId="1"/>
  </si>
  <si>
    <t>Ｌ</t>
    <phoneticPr fontId="1"/>
  </si>
  <si>
    <t>１走</t>
    <rPh sb="1" eb="2">
      <t>ソウ</t>
    </rPh>
    <phoneticPr fontId="1"/>
  </si>
  <si>
    <t>２走</t>
    <rPh sb="1" eb="2">
      <t>ソウ</t>
    </rPh>
    <phoneticPr fontId="1"/>
  </si>
  <si>
    <t>３走</t>
    <rPh sb="1" eb="2">
      <t>ソウ</t>
    </rPh>
    <phoneticPr fontId="1"/>
  </si>
  <si>
    <t>４走</t>
    <rPh sb="1" eb="2">
      <t>ソウ</t>
    </rPh>
    <phoneticPr fontId="1"/>
  </si>
  <si>
    <t>２走</t>
    <rPh sb="1" eb="2">
      <t>ハシ</t>
    </rPh>
    <phoneticPr fontId="1"/>
  </si>
  <si>
    <t>鏡 陸王</t>
    <rPh sb="0" eb="1">
      <t>カガミ</t>
    </rPh>
    <rPh sb="2" eb="3">
      <t>リク</t>
    </rPh>
    <rPh sb="3" eb="4">
      <t>オウ</t>
    </rPh>
    <phoneticPr fontId="1"/>
  </si>
  <si>
    <t>カガミ リクオ</t>
    <phoneticPr fontId="1"/>
  </si>
  <si>
    <t>鏡 陸姫</t>
    <rPh sb="0" eb="1">
      <t>カガミ</t>
    </rPh>
    <rPh sb="2" eb="3">
      <t>リク</t>
    </rPh>
    <rPh sb="3" eb="4">
      <t>ヒメ</t>
    </rPh>
    <phoneticPr fontId="1"/>
  </si>
  <si>
    <t>カガミ ムツミ</t>
    <phoneticPr fontId="1"/>
  </si>
  <si>
    <t>リレー
男子に
参加</t>
    <rPh sb="4" eb="6">
      <t>ダンシ</t>
    </rPh>
    <rPh sb="8" eb="10">
      <t>サンカ</t>
    </rPh>
    <phoneticPr fontId="1"/>
  </si>
  <si>
    <t xml:space="preserve"> 例：男子Ｂ２走</t>
    <rPh sb="1" eb="2">
      <t>レイ</t>
    </rPh>
    <rPh sb="3" eb="5">
      <t>ダンシ</t>
    </rPh>
    <rPh sb="7" eb="8">
      <t>ソウ</t>
    </rPh>
    <phoneticPr fontId="1"/>
  </si>
  <si>
    <t xml:space="preserve"> 男子 １種目（ＨとＩ）</t>
    <rPh sb="1" eb="3">
      <t>ダンシ</t>
    </rPh>
    <rPh sb="5" eb="7">
      <t>シュモク</t>
    </rPh>
    <phoneticPr fontId="1"/>
  </si>
  <si>
    <t xml:space="preserve"> 男子 ２種目（ＪとＫ）</t>
    <rPh sb="1" eb="3">
      <t>ダンシ</t>
    </rPh>
    <rPh sb="5" eb="7">
      <t>シュモク</t>
    </rPh>
    <phoneticPr fontId="1"/>
  </si>
  <si>
    <t>判定</t>
    <rPh sb="0" eb="2">
      <t>ハンテイ</t>
    </rPh>
    <phoneticPr fontId="1"/>
  </si>
  <si>
    <t>警告文</t>
    <rPh sb="0" eb="2">
      <t>ケイコク</t>
    </rPh>
    <rPh sb="2" eb="3">
      <t>ブン</t>
    </rPh>
    <phoneticPr fontId="1"/>
  </si>
  <si>
    <t xml:space="preserve"> ①  １５００ｍ</t>
    <phoneticPr fontId="1"/>
  </si>
  <si>
    <t xml:space="preserve"> ※ 中止などが
     確実に届く
     連絡先をご
     記入下さい </t>
    <rPh sb="3" eb="5">
      <t>チュウシ</t>
    </rPh>
    <rPh sb="14" eb="16">
      <t>カクジツ</t>
    </rPh>
    <rPh sb="17" eb="18">
      <t>トド</t>
    </rPh>
    <rPh sb="25" eb="28">
      <t>レンラクサキ</t>
    </rPh>
    <rPh sb="36" eb="38">
      <t>キニュウ</t>
    </rPh>
    <rPh sb="38" eb="39">
      <t>クダ</t>
    </rPh>
    <phoneticPr fontId="1"/>
  </si>
  <si>
    <t>※入力後はファイル名の「○○」部分を団体名に変更して保存・提出してください！</t>
    <rPh sb="1" eb="4">
      <t>ニュウリョクゴ</t>
    </rPh>
    <rPh sb="9" eb="10">
      <t>メイ</t>
    </rPh>
    <rPh sb="15" eb="17">
      <t>ブブン</t>
    </rPh>
    <rPh sb="18" eb="20">
      <t>ダンタイ</t>
    </rPh>
    <rPh sb="20" eb="21">
      <t>メイ</t>
    </rPh>
    <rPh sb="22" eb="24">
      <t>ヘンコウ</t>
    </rPh>
    <rPh sb="26" eb="28">
      <t>ホゾン</t>
    </rPh>
    <rPh sb="29" eb="31">
      <t>テイシュツ</t>
    </rPh>
    <phoneticPr fontId="1"/>
  </si>
  <si>
    <t>「谷口睦生」記念陸上記録会 申込エクセルの注意事項</t>
    <rPh sb="14" eb="16">
      <t>モウシコミ</t>
    </rPh>
    <rPh sb="21" eb="23">
      <t>チュウイ</t>
    </rPh>
    <rPh sb="23" eb="25">
      <t>ジコウ</t>
    </rPh>
    <phoneticPr fontId="1"/>
  </si>
  <si>
    <t xml:space="preserve"> １．＜団体＞シート</t>
    <rPh sb="4" eb="6">
      <t>ダンタイ</t>
    </rPh>
    <phoneticPr fontId="1"/>
  </si>
  <si>
    <t xml:space="preserve"> ２．＜男子＞＜女子＞シート</t>
    <rPh sb="4" eb="6">
      <t>ダンシ</t>
    </rPh>
    <rPh sb="8" eb="10">
      <t>ジョシ</t>
    </rPh>
    <phoneticPr fontId="1"/>
  </si>
  <si>
    <t xml:space="preserve"> 表の「例」のように、入力してください</t>
    <rPh sb="1" eb="2">
      <t>ヒョウ</t>
    </rPh>
    <rPh sb="4" eb="5">
      <t>レイ</t>
    </rPh>
    <rPh sb="11" eb="13">
      <t>ニュウリョク</t>
    </rPh>
    <phoneticPr fontId="1"/>
  </si>
  <si>
    <t xml:space="preserve">    大学や一般の方は「超」、小学生未満の場合「未」としてください。</t>
    <rPh sb="4" eb="6">
      <t>ダイガク</t>
    </rPh>
    <rPh sb="7" eb="9">
      <t>イッパン</t>
    </rPh>
    <rPh sb="10" eb="11">
      <t>カタ</t>
    </rPh>
    <rPh sb="13" eb="14">
      <t>チョウ</t>
    </rPh>
    <rPh sb="16" eb="19">
      <t>ショウガクセイ</t>
    </rPh>
    <rPh sb="19" eb="21">
      <t>ミマン</t>
    </rPh>
    <rPh sb="22" eb="24">
      <t>バアイ</t>
    </rPh>
    <rPh sb="25" eb="26">
      <t>ミ</t>
    </rPh>
    <phoneticPr fontId="1"/>
  </si>
  <si>
    <t xml:space="preserve"> ③ 「学年年齢」は、「小」「中」「高」は学年を、「超」「未」では</t>
    <rPh sb="4" eb="6">
      <t>ガクネン</t>
    </rPh>
    <rPh sb="6" eb="8">
      <t>ネンレイ</t>
    </rPh>
    <rPh sb="12" eb="13">
      <t>ショウ</t>
    </rPh>
    <rPh sb="15" eb="16">
      <t>チュウ</t>
    </rPh>
    <rPh sb="18" eb="19">
      <t>コウ</t>
    </rPh>
    <rPh sb="21" eb="23">
      <t>ガクネン</t>
    </rPh>
    <rPh sb="26" eb="27">
      <t>チョウ</t>
    </rPh>
    <rPh sb="29" eb="30">
      <t>ミ</t>
    </rPh>
    <phoneticPr fontId="1"/>
  </si>
  <si>
    <t xml:space="preserve">    年齢を直接入力してください。</t>
    <rPh sb="4" eb="6">
      <t>ネンレイ</t>
    </rPh>
    <rPh sb="7" eb="9">
      <t>チョクセツ</t>
    </rPh>
    <rPh sb="9" eb="11">
      <t>ニュウリョク</t>
    </rPh>
    <phoneticPr fontId="1"/>
  </si>
  <si>
    <t xml:space="preserve"> ④ 「種目」は、</t>
    <rPh sb="4" eb="6">
      <t>シュモク</t>
    </rPh>
    <phoneticPr fontId="1"/>
  </si>
  <si>
    <t xml:space="preserve">    入力をお願いします。</t>
    <rPh sb="4" eb="6">
      <t>ニュウリョク</t>
    </rPh>
    <rPh sb="8" eb="9">
      <t>ネガ</t>
    </rPh>
    <phoneticPr fontId="1"/>
  </si>
  <si>
    <t>をクリックし、選択肢から</t>
    <rPh sb="7" eb="10">
      <t>センタクシ</t>
    </rPh>
    <phoneticPr fontId="1"/>
  </si>
  <si>
    <t>をクリックし、選択肢から入力お願いします。</t>
    <rPh sb="7" eb="10">
      <t>センタクシ</t>
    </rPh>
    <rPh sb="12" eb="14">
      <t>ニュウリョク</t>
    </rPh>
    <rPh sb="15" eb="16">
      <t>ネガ</t>
    </rPh>
    <phoneticPr fontId="1"/>
  </si>
  <si>
    <t xml:space="preserve">    例）  １００ｍ        １４秒６  →  １４.６</t>
    <rPh sb="4" eb="5">
      <t>レイ</t>
    </rPh>
    <rPh sb="22" eb="23">
      <t>ビョウ</t>
    </rPh>
    <phoneticPr fontId="1"/>
  </si>
  <si>
    <t xml:space="preserve">    例）  ２００ｍ        ２９秒５  →  ２９.５</t>
    <rPh sb="4" eb="5">
      <t>レイ</t>
    </rPh>
    <rPh sb="22" eb="23">
      <t>ビョウ</t>
    </rPh>
    <phoneticPr fontId="1"/>
  </si>
  <si>
    <t>をクリックし、</t>
    <phoneticPr fontId="1"/>
  </si>
  <si>
    <t xml:space="preserve"> ３．＜リレー＞シート</t>
    <phoneticPr fontId="1"/>
  </si>
  <si>
    <t xml:space="preserve"> ＜男子＞＜女子＞で入力した結果を反映します</t>
    <rPh sb="2" eb="4">
      <t>ダンシ</t>
    </rPh>
    <rPh sb="6" eb="8">
      <t>ジョシ</t>
    </rPh>
    <rPh sb="10" eb="12">
      <t>ニュウリョク</t>
    </rPh>
    <rPh sb="14" eb="16">
      <t>ケッカ</t>
    </rPh>
    <rPh sb="17" eb="19">
      <t>ハンエイ</t>
    </rPh>
    <phoneticPr fontId="1"/>
  </si>
  <si>
    <t xml:space="preserve"> ② リレーチーム名は自動で「団体名」＋「男・女」＋アルファベット</t>
    <rPh sb="9" eb="10">
      <t>メイ</t>
    </rPh>
    <rPh sb="11" eb="13">
      <t>ジドウ</t>
    </rPh>
    <rPh sb="15" eb="17">
      <t>ダンタイ</t>
    </rPh>
    <rPh sb="17" eb="18">
      <t>メイ</t>
    </rPh>
    <rPh sb="21" eb="22">
      <t>オトコ</t>
    </rPh>
    <rPh sb="23" eb="24">
      <t>オンナ</t>
    </rPh>
    <phoneticPr fontId="1"/>
  </si>
  <si>
    <t xml:space="preserve">    なお、「１００ｍ」と「２００ｍ」は＊＊秒＊（１／１０秒）で、</t>
    <rPh sb="23" eb="24">
      <t>ビョウ</t>
    </rPh>
    <rPh sb="30" eb="31">
      <t>ビョウ</t>
    </rPh>
    <phoneticPr fontId="1"/>
  </si>
  <si>
    <t xml:space="preserve"> ４．確認</t>
    <rPh sb="3" eb="5">
      <t>カクニン</t>
    </rPh>
    <phoneticPr fontId="1"/>
  </si>
  <si>
    <t xml:space="preserve"> ① 提出前に、それぞれのシートを確認してください。</t>
    <rPh sb="3" eb="5">
      <t>テイシュツ</t>
    </rPh>
    <rPh sb="5" eb="6">
      <t>マエ</t>
    </rPh>
    <rPh sb="17" eb="19">
      <t>カクニン</t>
    </rPh>
    <phoneticPr fontId="1"/>
  </si>
  <si>
    <t xml:space="preserve"> ② 修正箇所がないのに、警告の文言が表示されている場合は、メール</t>
    <rPh sb="3" eb="5">
      <t>シュウセイ</t>
    </rPh>
    <rPh sb="5" eb="7">
      <t>カショ</t>
    </rPh>
    <rPh sb="13" eb="15">
      <t>ケイコク</t>
    </rPh>
    <rPh sb="16" eb="18">
      <t>モンゴン</t>
    </rPh>
    <rPh sb="19" eb="21">
      <t>ヒョウジ</t>
    </rPh>
    <rPh sb="26" eb="28">
      <t>バアイ</t>
    </rPh>
    <phoneticPr fontId="1"/>
  </si>
  <si>
    <t xml:space="preserve">    の本文にその旨を記載のうえ、事務局まで送信してください。</t>
    <rPh sb="5" eb="7">
      <t>ホンブン</t>
    </rPh>
    <rPh sb="10" eb="11">
      <t>ムネ</t>
    </rPh>
    <rPh sb="12" eb="14">
      <t>キサイ</t>
    </rPh>
    <rPh sb="18" eb="21">
      <t>ジムキョク</t>
    </rPh>
    <rPh sb="23" eb="25">
      <t>ソウシン</t>
    </rPh>
    <phoneticPr fontId="1"/>
  </si>
  <si>
    <t xml:space="preserve"> 宣誓事項</t>
    <rPh sb="1" eb="3">
      <t>センセイ</t>
    </rPh>
    <rPh sb="3" eb="5">
      <t>ジコウ</t>
    </rPh>
    <phoneticPr fontId="1"/>
  </si>
  <si>
    <t xml:space="preserve"> スポーツ傷害保険、またはその他の保険に全員が加入している</t>
    <rPh sb="20" eb="22">
      <t>ゼンイン</t>
    </rPh>
    <phoneticPr fontId="2"/>
  </si>
  <si>
    <t xml:space="preserve"> 記録会の結果をホームページ等で公表することに同意する</t>
    <rPh sb="1" eb="3">
      <t>キロク</t>
    </rPh>
    <rPh sb="3" eb="4">
      <t>カイ</t>
    </rPh>
    <rPh sb="5" eb="7">
      <t>ケッカ</t>
    </rPh>
    <rPh sb="14" eb="15">
      <t>トウ</t>
    </rPh>
    <rPh sb="16" eb="18">
      <t>コウヒョウ</t>
    </rPh>
    <rPh sb="23" eb="25">
      <t>ドウイ</t>
    </rPh>
    <phoneticPr fontId="1"/>
  </si>
  <si>
    <t>□</t>
  </si>
  <si>
    <t>□</t>
    <phoneticPr fontId="1"/>
  </si>
  <si>
    <t>☑</t>
    <phoneticPr fontId="1"/>
  </si>
  <si>
    <t>必ず確認のうえ、文頭の □ を
 で ☑ に変更してください</t>
    <rPh sb="0" eb="1">
      <t>カナラ</t>
    </rPh>
    <rPh sb="2" eb="4">
      <t>カクニン</t>
    </rPh>
    <rPh sb="8" eb="10">
      <t>ブントウ</t>
    </rPh>
    <rPh sb="22" eb="24">
      <t>ヘンコウ</t>
    </rPh>
    <phoneticPr fontId="1"/>
  </si>
  <si>
    <t>小</t>
    <rPh sb="0" eb="1">
      <t>ショウ</t>
    </rPh>
    <phoneticPr fontId="1"/>
  </si>
  <si>
    <t>高</t>
    <rPh sb="0" eb="1">
      <t>タカ</t>
    </rPh>
    <phoneticPr fontId="1"/>
  </si>
  <si>
    <t>超</t>
    <rPh sb="0" eb="1">
      <t>チョウ</t>
    </rPh>
    <phoneticPr fontId="1"/>
  </si>
  <si>
    <t>未</t>
    <rPh sb="0" eb="1">
      <t>ミ</t>
    </rPh>
    <phoneticPr fontId="1"/>
  </si>
  <si>
    <t xml:space="preserve">    人数の不足などで、女子が男子リレーに参加することは「可」とし</t>
    <rPh sb="4" eb="6">
      <t>ニンズウ</t>
    </rPh>
    <rPh sb="7" eb="9">
      <t>フソク</t>
    </rPh>
    <rPh sb="13" eb="15">
      <t>ジョシ</t>
    </rPh>
    <rPh sb="16" eb="18">
      <t>ダンシ</t>
    </rPh>
    <rPh sb="22" eb="24">
      <t>サンカ</t>
    </rPh>
    <rPh sb="30" eb="31">
      <t>カ</t>
    </rPh>
    <phoneticPr fontId="1"/>
  </si>
  <si>
    <t>┻</t>
    <phoneticPr fontId="1"/>
  </si>
  <si>
    <t>リレーオーダー用紙</t>
    <rPh sb="7" eb="9">
      <t>ヨウシ</t>
    </rPh>
    <phoneticPr fontId="1"/>
  </si>
  <si>
    <t>チ  ー  ム  名</t>
    <rPh sb="9" eb="10">
      <t>メイ</t>
    </rPh>
    <phoneticPr fontId="1"/>
  </si>
  <si>
    <t>区  分</t>
    <rPh sb="0" eb="1">
      <t>ク</t>
    </rPh>
    <rPh sb="3" eb="4">
      <t>ブン</t>
    </rPh>
    <phoneticPr fontId="1"/>
  </si>
  <si>
    <t>男・女</t>
    <rPh sb="0" eb="1">
      <t>オトコ</t>
    </rPh>
    <rPh sb="2" eb="3">
      <t>オンナ</t>
    </rPh>
    <phoneticPr fontId="1"/>
  </si>
  <si>
    <t>オーダー</t>
    <phoneticPr fontId="1"/>
  </si>
  <si>
    <t>ナンバー</t>
    <phoneticPr fontId="1"/>
  </si>
  <si>
    <t>氏名（申込順）</t>
    <rPh sb="0" eb="2">
      <t>シメイ</t>
    </rPh>
    <rPh sb="3" eb="5">
      <t>モウシコミ</t>
    </rPh>
    <rPh sb="5" eb="6">
      <t>ジュン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</si>
  <si>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</si>
  <si>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</si>
  <si>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</si>
  <si>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</si>
  <si>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 xml:space="preserve"> 北出 令子</t>
    <rPh sb="1" eb="3">
      <t>キタデ</t>
    </rPh>
    <rPh sb="4" eb="6">
      <t>レイコ</t>
    </rPh>
    <phoneticPr fontId="1"/>
  </si>
  <si>
    <t>Ｒ チーム名</t>
    <rPh sb="5" eb="6">
      <t>メイ</t>
    </rPh>
    <phoneticPr fontId="1"/>
  </si>
  <si>
    <t>１走</t>
    <rPh sb="1" eb="2">
      <t>ソウ</t>
    </rPh>
    <phoneticPr fontId="1"/>
  </si>
  <si>
    <t>２走</t>
    <rPh sb="1" eb="2">
      <t>ソウ</t>
    </rPh>
    <phoneticPr fontId="1"/>
  </si>
  <si>
    <t>３走</t>
    <rPh sb="1" eb="2">
      <t>ソウ</t>
    </rPh>
    <phoneticPr fontId="1"/>
  </si>
  <si>
    <t>４走</t>
    <rPh sb="1" eb="2">
      <t>ソウ</t>
    </rPh>
    <phoneticPr fontId="1"/>
  </si>
  <si>
    <t>５補員</t>
    <rPh sb="1" eb="2">
      <t>ホ</t>
    </rPh>
    <rPh sb="2" eb="3">
      <t>イン</t>
    </rPh>
    <phoneticPr fontId="1"/>
  </si>
  <si>
    <t>６補員</t>
    <rPh sb="1" eb="2">
      <t>ホ</t>
    </rPh>
    <rPh sb="2" eb="3">
      <t>イン</t>
    </rPh>
    <phoneticPr fontId="1"/>
  </si>
  <si>
    <t xml:space="preserve">    しますので、確認してください。</t>
    <rPh sb="10" eb="12">
      <t>カクニン</t>
    </rPh>
    <phoneticPr fontId="1"/>
  </si>
  <si>
    <t xml:space="preserve"> ① 「チーム名」と「走者順」をそれぞれに＜リレーオーダー＞に反映</t>
    <rPh sb="7" eb="8">
      <t>メイ</t>
    </rPh>
    <rPh sb="11" eb="13">
      <t>ソウシャ</t>
    </rPh>
    <rPh sb="13" eb="14">
      <t>ジュン</t>
    </rPh>
    <rPh sb="31" eb="33">
      <t>ハンエイ</t>
    </rPh>
    <phoneticPr fontId="1"/>
  </si>
  <si>
    <t xml:space="preserve">      ※ 当日の補員以外の追加変更や他チームと入替なども「可」とします</t>
    <rPh sb="8" eb="10">
      <t>トウジツ</t>
    </rPh>
    <rPh sb="11" eb="12">
      <t>オギナ</t>
    </rPh>
    <rPh sb="12" eb="13">
      <t>イン</t>
    </rPh>
    <rPh sb="13" eb="15">
      <t>イガイ</t>
    </rPh>
    <rPh sb="16" eb="18">
      <t>ツイカ</t>
    </rPh>
    <rPh sb="18" eb="20">
      <t>ヘンコウ</t>
    </rPh>
    <rPh sb="21" eb="22">
      <t>タ</t>
    </rPh>
    <rPh sb="26" eb="28">
      <t>イレカエ</t>
    </rPh>
    <rPh sb="32" eb="33">
      <t>カ</t>
    </rPh>
    <phoneticPr fontId="1"/>
  </si>
  <si>
    <t>┻</t>
    <phoneticPr fontId="1"/>
  </si>
  <si>
    <t>100ｍ</t>
    <phoneticPr fontId="1"/>
  </si>
  <si>
    <t>200ｍ</t>
    <phoneticPr fontId="1"/>
  </si>
  <si>
    <t>800m</t>
    <phoneticPr fontId="1"/>
  </si>
  <si>
    <t>1500m</t>
    <phoneticPr fontId="1"/>
  </si>
  <si>
    <t>3000m</t>
    <phoneticPr fontId="1"/>
  </si>
  <si>
    <t>前回記録</t>
    <rPh sb="0" eb="2">
      <t>ゼンカイ</t>
    </rPh>
    <rPh sb="2" eb="4">
      <t>キロク</t>
    </rPh>
    <phoneticPr fontId="1"/>
  </si>
  <si>
    <t>┻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</si>
  <si>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</si>
  <si>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</si>
  <si>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枚</t>
    <rPh sb="0" eb="1">
      <t>マイ</t>
    </rPh>
    <phoneticPr fontId="1"/>
  </si>
  <si>
    <t>！</t>
    <phoneticPr fontId="1"/>
  </si>
  <si>
    <t xml:space="preserve"> にしてください</t>
    <phoneticPr fontId="1"/>
  </si>
  <si>
    <t xml:space="preserve"> 印刷する枚数を</t>
    <rPh sb="1" eb="3">
      <t>インサツ</t>
    </rPh>
    <rPh sb="5" eb="7">
      <t>マイスウ</t>
    </rPh>
    <phoneticPr fontId="1"/>
  </si>
  <si>
    <t xml:space="preserve"> リレーオーダー</t>
    <phoneticPr fontId="1"/>
  </si>
  <si>
    <t xml:space="preserve"> リレー参加組数</t>
    <rPh sb="4" eb="6">
      <t>サンカ</t>
    </rPh>
    <rPh sb="6" eb="8">
      <t>クミスウ</t>
    </rPh>
    <phoneticPr fontId="1"/>
  </si>
  <si>
    <t xml:space="preserve">    になります。（例：鏡中 男子 Ａ）</t>
    <rPh sb="11" eb="12">
      <t>レイ</t>
    </rPh>
    <rPh sb="13" eb="14">
      <t>カガミ</t>
    </rPh>
    <rPh sb="14" eb="15">
      <t>ナカ</t>
    </rPh>
    <rPh sb="16" eb="18">
      <t>ダンシ</t>
    </rPh>
    <phoneticPr fontId="1"/>
  </si>
  <si>
    <t>p.</t>
    <phoneticPr fontId="1"/>
  </si>
  <si>
    <t xml:space="preserve"> ０．エクセルブック全体</t>
    <rPh sb="10" eb="12">
      <t>ゼンタイ</t>
    </rPh>
    <phoneticPr fontId="1"/>
  </si>
  <si>
    <t>種目</t>
    <rPh sb="0" eb="2">
      <t>シュモク</t>
    </rPh>
    <phoneticPr fontId="20"/>
  </si>
  <si>
    <t xml:space="preserve"> 淡黄色がついているセルだけに入力できます。</t>
    <rPh sb="1" eb="2">
      <t>タン</t>
    </rPh>
    <rPh sb="3" eb="4">
      <t>イロ</t>
    </rPh>
    <rPh sb="15" eb="17">
      <t>ニュウリョク</t>
    </rPh>
    <phoneticPr fontId="1"/>
  </si>
  <si>
    <t xml:space="preserve"> 下記淡黄色セルへの入力、下部の誓約事項の確認と ☑ の選択をお願いします</t>
    <rPh sb="1" eb="3">
      <t>カキ</t>
    </rPh>
    <rPh sb="3" eb="6">
      <t>タンオウショク</t>
    </rPh>
    <rPh sb="10" eb="12">
      <t>ニュウリョク</t>
    </rPh>
    <rPh sb="13" eb="15">
      <t>カブ</t>
    </rPh>
    <rPh sb="16" eb="18">
      <t>セイヤク</t>
    </rPh>
    <rPh sb="18" eb="20">
      <t>ジコウ</t>
    </rPh>
    <rPh sb="21" eb="23">
      <t>カクニン</t>
    </rPh>
    <rPh sb="28" eb="30">
      <t>センタク</t>
    </rPh>
    <rPh sb="32" eb="33">
      <t>ネガ</t>
    </rPh>
    <phoneticPr fontId="1"/>
  </si>
  <si>
    <t xml:space="preserve"> 表の該当する淡黄色セルだけに、入力してください</t>
    <rPh sb="1" eb="2">
      <t>ヒョウ</t>
    </rPh>
    <rPh sb="3" eb="5">
      <t>ガイトウ</t>
    </rPh>
    <rPh sb="7" eb="10">
      <t>タンコウショク</t>
    </rPh>
    <rPh sb="16" eb="18">
      <t>ニュウリョク</t>
    </rPh>
    <phoneticPr fontId="1"/>
  </si>
  <si>
    <t xml:space="preserve"> </t>
    <phoneticPr fontId="1"/>
  </si>
  <si>
    <t>リレー</t>
    <phoneticPr fontId="1"/>
  </si>
  <si>
    <t xml:space="preserve"> ① 「氏名」と「フリガナ」は姓と名の間にスペースを入れてください。</t>
    <rPh sb="4" eb="6">
      <t>シメイ</t>
    </rPh>
    <rPh sb="15" eb="16">
      <t>セイ</t>
    </rPh>
    <rPh sb="17" eb="18">
      <t>ナ</t>
    </rPh>
    <rPh sb="19" eb="20">
      <t>アイダ</t>
    </rPh>
    <rPh sb="26" eb="27">
      <t>イ</t>
    </rPh>
    <phoneticPr fontId="1"/>
  </si>
  <si>
    <t>━</t>
    <phoneticPr fontId="1"/>
  </si>
  <si>
    <t xml:space="preserve"> 申込 Ｎｏ.６</t>
    <rPh sb="1" eb="3">
      <t>モウシコミ</t>
    </rPh>
    <phoneticPr fontId="1"/>
  </si>
  <si>
    <t xml:space="preserve"> 男子Ｃ ２走</t>
    <rPh sb="1" eb="3">
      <t>ダンシ</t>
    </rPh>
    <rPh sb="6" eb="7">
      <t>ソウ</t>
    </rPh>
    <phoneticPr fontId="1"/>
  </si>
  <si>
    <t xml:space="preserve">    もので、当日のオーダー変更は自由とします。</t>
    <rPh sb="8" eb="10">
      <t>トウジツ</t>
    </rPh>
    <rPh sb="15" eb="17">
      <t>ヘンコウ</t>
    </rPh>
    <rPh sb="18" eb="20">
      <t>ジユウ</t>
    </rPh>
    <phoneticPr fontId="1"/>
  </si>
  <si>
    <t xml:space="preserve"> □ 受付処理</t>
    <rPh sb="3" eb="5">
      <t>ウケツケ</t>
    </rPh>
    <rPh sb="5" eb="7">
      <t>ショリ</t>
    </rPh>
    <phoneticPr fontId="20"/>
  </si>
  <si>
    <t>処理</t>
    <rPh sb="0" eb="2">
      <t>ショリ</t>
    </rPh>
    <phoneticPr fontId="20"/>
  </si>
  <si>
    <t>Ａ</t>
    <phoneticPr fontId="20"/>
  </si>
  <si>
    <t>Ｂ</t>
    <phoneticPr fontId="20"/>
  </si>
  <si>
    <t>Ｃ</t>
    <phoneticPr fontId="20"/>
  </si>
  <si>
    <t>Ｄ</t>
    <phoneticPr fontId="20"/>
  </si>
  <si>
    <t>Ｅ</t>
    <phoneticPr fontId="20"/>
  </si>
  <si>
    <t>Ｆ</t>
    <phoneticPr fontId="20"/>
  </si>
  <si>
    <t>Ｇ</t>
    <phoneticPr fontId="20"/>
  </si>
  <si>
    <t>Ｈ</t>
    <phoneticPr fontId="20"/>
  </si>
  <si>
    <t>Ｉ</t>
    <phoneticPr fontId="20"/>
  </si>
  <si>
    <t>Ｊ</t>
    <phoneticPr fontId="20"/>
  </si>
  <si>
    <t>Ｋ</t>
    <phoneticPr fontId="20"/>
  </si>
  <si>
    <t>Ｌ</t>
    <phoneticPr fontId="20"/>
  </si>
  <si>
    <t>Ｍ</t>
    <phoneticPr fontId="20"/>
  </si>
  <si>
    <t>Ｎ</t>
    <phoneticPr fontId="20"/>
  </si>
  <si>
    <t>Ｏ</t>
    <phoneticPr fontId="20"/>
  </si>
  <si>
    <t>Ｐ</t>
    <phoneticPr fontId="20"/>
  </si>
  <si>
    <t>Ｑ</t>
    <phoneticPr fontId="20"/>
  </si>
  <si>
    <t>Ｒ</t>
    <phoneticPr fontId="20"/>
  </si>
  <si>
    <t>Ｓ</t>
    <phoneticPr fontId="20"/>
  </si>
  <si>
    <t>番</t>
    <rPh sb="0" eb="1">
      <t>バン</t>
    </rPh>
    <phoneticPr fontId="20"/>
  </si>
  <si>
    <t>号</t>
    <rPh sb="0" eb="1">
      <t>ゴウ</t>
    </rPh>
    <phoneticPr fontId="20"/>
  </si>
  <si>
    <t>ＩＤ</t>
    <phoneticPr fontId="20"/>
  </si>
  <si>
    <t>参加者氏名</t>
    <rPh sb="0" eb="3">
      <t>サンカシャ</t>
    </rPh>
    <rPh sb="3" eb="5">
      <t>シメイ</t>
    </rPh>
    <phoneticPr fontId="20"/>
  </si>
  <si>
    <t>自己記録</t>
    <rPh sb="0" eb="2">
      <t>ジコ</t>
    </rPh>
    <rPh sb="2" eb="4">
      <t>キロク</t>
    </rPh>
    <phoneticPr fontId="31"/>
  </si>
  <si>
    <t>男女</t>
    <rPh sb="0" eb="2">
      <t>ダンジョ</t>
    </rPh>
    <phoneticPr fontId="20"/>
  </si>
  <si>
    <t>ふりがな</t>
    <phoneticPr fontId="20"/>
  </si>
  <si>
    <t>年代</t>
    <rPh sb="0" eb="2">
      <t>ネンダイ</t>
    </rPh>
    <phoneticPr fontId="20"/>
  </si>
  <si>
    <t>所 属 等</t>
    <rPh sb="0" eb="1">
      <t>トコロ</t>
    </rPh>
    <rPh sb="2" eb="3">
      <t>ゾク</t>
    </rPh>
    <rPh sb="4" eb="5">
      <t>トウ</t>
    </rPh>
    <phoneticPr fontId="31"/>
  </si>
  <si>
    <t>学年年齢</t>
    <rPh sb="0" eb="1">
      <t>マナブ</t>
    </rPh>
    <rPh sb="1" eb="2">
      <t>ネン</t>
    </rPh>
    <rPh sb="2" eb="3">
      <t>ネン</t>
    </rPh>
    <rPh sb="3" eb="4">
      <t>トシ</t>
    </rPh>
    <phoneticPr fontId="31"/>
  </si>
  <si>
    <t>区分</t>
    <rPh sb="0" eb="2">
      <t>クブン</t>
    </rPh>
    <phoneticPr fontId="20"/>
  </si>
  <si>
    <t>━</t>
    <phoneticPr fontId="20"/>
  </si>
  <si>
    <t>チーム名</t>
    <rPh sb="3" eb="4">
      <t>メイ</t>
    </rPh>
    <phoneticPr fontId="1"/>
  </si>
  <si>
    <t>１走</t>
    <rPh sb="1" eb="2">
      <t>ソウ</t>
    </rPh>
    <phoneticPr fontId="1"/>
  </si>
  <si>
    <t>２走</t>
    <rPh sb="1" eb="2">
      <t>ソウ</t>
    </rPh>
    <phoneticPr fontId="1"/>
  </si>
  <si>
    <t>３走</t>
    <rPh sb="1" eb="2">
      <t>ソウ</t>
    </rPh>
    <phoneticPr fontId="1"/>
  </si>
  <si>
    <t>４走</t>
    <rPh sb="1" eb="2">
      <t>ソウ</t>
    </rPh>
    <phoneticPr fontId="1"/>
  </si>
  <si>
    <t>番号</t>
    <rPh sb="0" eb="2">
      <t>バンゴウ</t>
    </rPh>
    <phoneticPr fontId="1"/>
  </si>
  <si>
    <t xml:space="preserve">    申込で走者の順が未選択の場合は、事務局で５０音順で仮に選択を</t>
    <rPh sb="4" eb="6">
      <t>モウシコミ</t>
    </rPh>
    <rPh sb="7" eb="9">
      <t>ソウシャ</t>
    </rPh>
    <rPh sb="10" eb="11">
      <t>ジュン</t>
    </rPh>
    <rPh sb="12" eb="15">
      <t>ミセンタク</t>
    </rPh>
    <rPh sb="16" eb="18">
      <t>バアイ</t>
    </rPh>
    <rPh sb="20" eb="23">
      <t>ジムキョク</t>
    </rPh>
    <rPh sb="26" eb="27">
      <t>オン</t>
    </rPh>
    <rPh sb="27" eb="28">
      <t>ジュン</t>
    </rPh>
    <rPh sb="29" eb="30">
      <t>カリ</t>
    </rPh>
    <rPh sb="31" eb="33">
      <t>センタク</t>
    </rPh>
    <phoneticPr fontId="1"/>
  </si>
  <si>
    <t xml:space="preserve">    しますので、ご了承ください。</t>
    <rPh sb="11" eb="13">
      <t>リョウショウ</t>
    </rPh>
    <phoneticPr fontId="1"/>
  </si>
  <si>
    <t xml:space="preserve"> ④ 区分はチーム名の末尾文字を反映しますが、相違の場合は事務局で</t>
    <rPh sb="3" eb="5">
      <t>クブン</t>
    </rPh>
    <rPh sb="9" eb="10">
      <t>メイ</t>
    </rPh>
    <rPh sb="11" eb="13">
      <t>マツビ</t>
    </rPh>
    <rPh sb="13" eb="15">
      <t>モジ</t>
    </rPh>
    <rPh sb="16" eb="18">
      <t>ハンエイ</t>
    </rPh>
    <rPh sb="23" eb="25">
      <t>ソウイ</t>
    </rPh>
    <rPh sb="26" eb="28">
      <t>バアイ</t>
    </rPh>
    <rPh sb="29" eb="32">
      <t>ジムキョク</t>
    </rPh>
    <phoneticPr fontId="1"/>
  </si>
  <si>
    <t xml:space="preserve">    修正しますので、メール本文等でお知らせください。</t>
    <rPh sb="4" eb="6">
      <t>シュウセイ</t>
    </rPh>
    <rPh sb="15" eb="17">
      <t>ホンブン</t>
    </rPh>
    <rPh sb="17" eb="18">
      <t>トウ</t>
    </rPh>
    <rPh sb="20" eb="21">
      <t>シ</t>
    </rPh>
    <phoneticPr fontId="1"/>
  </si>
  <si>
    <t xml:space="preserve"> ⑤ 男女混合や別チームでの二重参加などはオーダーに反映しませんが</t>
    <rPh sb="3" eb="5">
      <t>ダンジョ</t>
    </rPh>
    <rPh sb="5" eb="7">
      <t>コンゴウ</t>
    </rPh>
    <rPh sb="8" eb="9">
      <t>ベツ</t>
    </rPh>
    <rPh sb="14" eb="16">
      <t>ニジュウ</t>
    </rPh>
    <rPh sb="16" eb="18">
      <t>サンカ</t>
    </rPh>
    <rPh sb="26" eb="28">
      <t>ハンエイ</t>
    </rPh>
    <phoneticPr fontId="1"/>
  </si>
  <si>
    <t xml:space="preserve"> ⑥ リレーは、参加数（参加料）の確認と、組合せのためにお願いする</t>
    <rPh sb="8" eb="10">
      <t>サンカ</t>
    </rPh>
    <rPh sb="10" eb="11">
      <t>スウ</t>
    </rPh>
    <rPh sb="12" eb="15">
      <t>サンカリョウ</t>
    </rPh>
    <rPh sb="17" eb="19">
      <t>カクニン</t>
    </rPh>
    <rPh sb="21" eb="23">
      <t>クミアワ</t>
    </rPh>
    <rPh sb="29" eb="30">
      <t>ネガ</t>
    </rPh>
    <phoneticPr fontId="1"/>
  </si>
  <si>
    <t xml:space="preserve"> ⑦ オーダー用紙は当日事務局から印刷したものを配布します。</t>
    <rPh sb="7" eb="9">
      <t>ヨウシ</t>
    </rPh>
    <rPh sb="10" eb="15">
      <t>トウジツジムキョク</t>
    </rPh>
    <rPh sb="17" eb="19">
      <t>インサツ</t>
    </rPh>
    <rPh sb="24" eb="26">
      <t>ハイフ</t>
    </rPh>
    <phoneticPr fontId="1"/>
  </si>
  <si>
    <t xml:space="preserve"> 区分判定</t>
    <rPh sb="1" eb="5">
      <t>クブンハンテイ</t>
    </rPh>
    <phoneticPr fontId="1"/>
  </si>
  <si>
    <t xml:space="preserve"> ＜団体＞＜男子＞＜女子＞＜リレーオーダー＞</t>
    <rPh sb="2" eb="4">
      <t>ダンタイ</t>
    </rPh>
    <rPh sb="6" eb="8">
      <t>ダンシ</t>
    </rPh>
    <rPh sb="10" eb="12">
      <t>ジョシ</t>
    </rPh>
    <phoneticPr fontId="1"/>
  </si>
  <si>
    <t xml:space="preserve">    当日のオーダー変更は、修正を記入して提出してください。</t>
    <rPh sb="4" eb="6">
      <t>トウジツ</t>
    </rPh>
    <rPh sb="11" eb="13">
      <t>ヘンコウ</t>
    </rPh>
    <rPh sb="15" eb="17">
      <t>シュウセイ</t>
    </rPh>
    <rPh sb="18" eb="20">
      <t>キニュウ</t>
    </rPh>
    <rPh sb="22" eb="24">
      <t>テイシュツ</t>
    </rPh>
    <phoneticPr fontId="1"/>
  </si>
  <si>
    <t>━</t>
    <phoneticPr fontId="1"/>
  </si>
  <si>
    <t xml:space="preserve"> １．学校名、団体や陸上クラブの名称を入力してください</t>
    <rPh sb="3" eb="6">
      <t>ガッコウメイ</t>
    </rPh>
    <rPh sb="7" eb="9">
      <t>ダンタイ</t>
    </rPh>
    <rPh sb="10" eb="12">
      <t>リクジョウ</t>
    </rPh>
    <rPh sb="16" eb="18">
      <t>メイショウ</t>
    </rPh>
    <rPh sb="19" eb="21">
      <t>ニュウリョク</t>
    </rPh>
    <phoneticPr fontId="1"/>
  </si>
  <si>
    <t xml:space="preserve">     学校以外のクラブ等も、参加者の主な区分で小・中・高を</t>
    <rPh sb="5" eb="7">
      <t>ガッコウ</t>
    </rPh>
    <rPh sb="7" eb="9">
      <t>イガイ</t>
    </rPh>
    <rPh sb="13" eb="14">
      <t>トウ</t>
    </rPh>
    <rPh sb="16" eb="19">
      <t>サンカシャ</t>
    </rPh>
    <rPh sb="20" eb="21">
      <t>オモ</t>
    </rPh>
    <rPh sb="22" eb="24">
      <t>クブン</t>
    </rPh>
    <rPh sb="25" eb="26">
      <t>ショウ</t>
    </rPh>
    <rPh sb="26" eb="27">
      <t>サイショウ</t>
    </rPh>
    <rPh sb="27" eb="28">
      <t>ナカ</t>
    </rPh>
    <rPh sb="29" eb="30">
      <t>ダカ</t>
    </rPh>
    <phoneticPr fontId="1"/>
  </si>
  <si>
    <t xml:space="preserve">     付けてください（例：鏡中、松高クラブ・小、八代工業高）</t>
    <rPh sb="5" eb="6">
      <t>ツ</t>
    </rPh>
    <rPh sb="13" eb="14">
      <t>レイ</t>
    </rPh>
    <rPh sb="15" eb="16">
      <t>カガミ</t>
    </rPh>
    <rPh sb="16" eb="17">
      <t>ナカ</t>
    </rPh>
    <rPh sb="18" eb="19">
      <t>マツ</t>
    </rPh>
    <rPh sb="19" eb="20">
      <t>タカ</t>
    </rPh>
    <rPh sb="24" eb="25">
      <t>ショウ</t>
    </rPh>
    <rPh sb="26" eb="28">
      <t>ヤツシロ</t>
    </rPh>
    <rPh sb="28" eb="30">
      <t>コウギョウ</t>
    </rPh>
    <rPh sb="30" eb="31">
      <t>コウ</t>
    </rPh>
    <phoneticPr fontId="1"/>
  </si>
  <si>
    <t xml:space="preserve"> ② 「区分」は、所属・団体の最後「小・中・高」を自動で表示します。</t>
    <rPh sb="4" eb="6">
      <t>クブン</t>
    </rPh>
    <rPh sb="9" eb="11">
      <t>ショゾク</t>
    </rPh>
    <rPh sb="12" eb="14">
      <t>ダンタイ</t>
    </rPh>
    <rPh sb="15" eb="17">
      <t>サイゴ</t>
    </rPh>
    <rPh sb="18" eb="19">
      <t>ショウ</t>
    </rPh>
    <rPh sb="20" eb="21">
      <t>ナカ</t>
    </rPh>
    <rPh sb="22" eb="23">
      <t>コウ</t>
    </rPh>
    <rPh sb="25" eb="27">
      <t>ジドウ</t>
    </rPh>
    <rPh sb="28" eb="30">
      <t>ヒョウジ</t>
    </rPh>
    <phoneticPr fontId="1"/>
  </si>
  <si>
    <t xml:space="preserve">    区分が自動表示と異なる場合には、</t>
    <rPh sb="4" eb="6">
      <t>クブン</t>
    </rPh>
    <rPh sb="7" eb="9">
      <t>ジドウ</t>
    </rPh>
    <rPh sb="9" eb="11">
      <t>ヒョウジ</t>
    </rPh>
    <rPh sb="12" eb="13">
      <t>コト</t>
    </rPh>
    <rPh sb="15" eb="17">
      <t>バアイ</t>
    </rPh>
    <phoneticPr fontId="1"/>
  </si>
  <si>
    <t xml:space="preserve">    選択肢から入力をお願いします。</t>
    <rPh sb="4" eb="7">
      <t>センタクシ</t>
    </rPh>
    <rPh sb="9" eb="11">
      <t>ニュウリョク</t>
    </rPh>
    <rPh sb="13" eb="14">
      <t>ネガ</t>
    </rPh>
    <phoneticPr fontId="1"/>
  </si>
  <si>
    <t xml:space="preserve">    「チーム名・走者順」を直接入力してください。</t>
    <rPh sb="15" eb="17">
      <t>チョクセツ</t>
    </rPh>
    <rPh sb="17" eb="19">
      <t>ニュウリョク</t>
    </rPh>
    <phoneticPr fontId="1"/>
  </si>
  <si>
    <t xml:space="preserve">    ＜女子シート＞右側の「リレー男子に参加」欄に、記載例のとおり</t>
    <rPh sb="5" eb="7">
      <t>ジョシ</t>
    </rPh>
    <rPh sb="11" eb="13">
      <t>ミギガワ</t>
    </rPh>
    <rPh sb="18" eb="20">
      <t>ダンシ</t>
    </rPh>
    <rPh sb="21" eb="23">
      <t>サンカ</t>
    </rPh>
    <rPh sb="24" eb="25">
      <t>ラン</t>
    </rPh>
    <rPh sb="27" eb="29">
      <t>キサイ</t>
    </rPh>
    <rPh sb="29" eb="30">
      <t>レイ</t>
    </rPh>
    <phoneticPr fontId="1"/>
  </si>
  <si>
    <t>変更選手の申込</t>
    <rPh sb="0" eb="2">
      <t>ヘンコウ</t>
    </rPh>
    <rPh sb="2" eb="4">
      <t>センシュ</t>
    </rPh>
    <rPh sb="5" eb="7">
      <t>モウシコミ</t>
    </rPh>
    <phoneticPr fontId="1"/>
  </si>
  <si>
    <t>当日変更選手</t>
    <rPh sb="0" eb="2">
      <t>トウジツ</t>
    </rPh>
    <rPh sb="2" eb="4">
      <t>ヘンコウ</t>
    </rPh>
    <rPh sb="4" eb="6">
      <t>センシュ</t>
    </rPh>
    <phoneticPr fontId="1"/>
  </si>
  <si>
    <t xml:space="preserve"> 下村 平</t>
    <rPh sb="1" eb="3">
      <t>シモムラ</t>
    </rPh>
    <rPh sb="4" eb="5">
      <t>タイラ</t>
    </rPh>
    <phoneticPr fontId="1"/>
  </si>
  <si>
    <t xml:space="preserve"> 内田 成人</t>
    <rPh sb="1" eb="3">
      <t>ウチダ</t>
    </rPh>
    <rPh sb="4" eb="6">
      <t>ナルヒト</t>
    </rPh>
    <phoneticPr fontId="1"/>
  </si>
  <si>
    <t xml:space="preserve"> 西 和美</t>
    <rPh sb="1" eb="2">
      <t>ニシ</t>
    </rPh>
    <rPh sb="3" eb="5">
      <t>カズミ</t>
    </rPh>
    <phoneticPr fontId="1"/>
  </si>
  <si>
    <t xml:space="preserve"> ⑤ 「記録」は、直接入力してください。</t>
    <rPh sb="4" eb="6">
      <t>キロク</t>
    </rPh>
    <phoneticPr fontId="1"/>
  </si>
  <si>
    <t xml:space="preserve">    出場種目で記録の未入力、リレーのチーム編成の不都合などがある</t>
    <rPh sb="4" eb="6">
      <t>シュツジョウ</t>
    </rPh>
    <rPh sb="6" eb="8">
      <t>シュモク</t>
    </rPh>
    <rPh sb="9" eb="11">
      <t>キロク</t>
    </rPh>
    <rPh sb="12" eb="15">
      <t>ミニュウリョク</t>
    </rPh>
    <rPh sb="23" eb="25">
      <t>ヘンセイ</t>
    </rPh>
    <rPh sb="26" eb="29">
      <t>フツゴウ</t>
    </rPh>
    <phoneticPr fontId="1"/>
  </si>
  <si>
    <t xml:space="preserve">    場合、＜団体＞シートに警告が表示されますので、確認のうえ修正</t>
    <rPh sb="4" eb="6">
      <t>バアイ</t>
    </rPh>
    <rPh sb="8" eb="10">
      <t>ダンタイ</t>
    </rPh>
    <rPh sb="15" eb="17">
      <t>ケイコク</t>
    </rPh>
    <rPh sb="18" eb="20">
      <t>ヒョウジ</t>
    </rPh>
    <rPh sb="27" eb="29">
      <t>カクニン</t>
    </rPh>
    <rPh sb="32" eb="34">
      <t>シュウセイ</t>
    </rPh>
    <phoneticPr fontId="1"/>
  </si>
  <si>
    <t xml:space="preserve">    をお願いします。</t>
    <rPh sb="6" eb="7">
      <t>ネガ</t>
    </rPh>
    <phoneticPr fontId="1"/>
  </si>
  <si>
    <t>区分</t>
    <rPh sb="0" eb="2">
      <t>クブン</t>
    </rPh>
    <phoneticPr fontId="1"/>
  </si>
  <si>
    <t>チーム名</t>
    <rPh sb="3" eb="4">
      <t>メイ</t>
    </rPh>
    <phoneticPr fontId="1"/>
  </si>
  <si>
    <t>男女</t>
    <rPh sb="0" eb="2">
      <t>ダンジョ</t>
    </rPh>
    <phoneticPr fontId="1"/>
  </si>
  <si>
    <t>学年</t>
    <rPh sb="0" eb="2">
      <t>ガクネン</t>
    </rPh>
    <phoneticPr fontId="1"/>
  </si>
  <si>
    <t>補員１</t>
    <rPh sb="0" eb="2">
      <t>ホイン</t>
    </rPh>
    <phoneticPr fontId="1"/>
  </si>
  <si>
    <t>補員２</t>
    <rPh sb="0" eb="2">
      <t>ホイン</t>
    </rPh>
    <phoneticPr fontId="1"/>
  </si>
  <si>
    <t>補員１</t>
    <rPh sb="0" eb="1">
      <t>ホ</t>
    </rPh>
    <rPh sb="1" eb="2">
      <t>イン</t>
    </rPh>
    <phoneticPr fontId="1"/>
  </si>
  <si>
    <t>補員２</t>
    <rPh sb="0" eb="1">
      <t>ホ</t>
    </rPh>
    <rPh sb="1" eb="2">
      <t>イン</t>
    </rPh>
    <phoneticPr fontId="1"/>
  </si>
  <si>
    <t>補員１</t>
    <rPh sb="0" eb="1">
      <t>オギナ</t>
    </rPh>
    <rPh sb="1" eb="2">
      <t>イン</t>
    </rPh>
    <phoneticPr fontId="1"/>
  </si>
  <si>
    <t>補員２</t>
    <rPh sb="0" eb="1">
      <t>オギナ</t>
    </rPh>
    <rPh sb="1" eb="2">
      <t>イン</t>
    </rPh>
    <phoneticPr fontId="1"/>
  </si>
  <si>
    <t>最高学年等</t>
    <rPh sb="0" eb="2">
      <t>サイコウ</t>
    </rPh>
    <rPh sb="2" eb="4">
      <t>ガクネン</t>
    </rPh>
    <rPh sb="4" eb="5">
      <t>トウ</t>
    </rPh>
    <phoneticPr fontId="1"/>
  </si>
  <si>
    <t>学年</t>
    <rPh sb="0" eb="2">
      <t>ガクネン</t>
    </rPh>
    <phoneticPr fontId="20"/>
  </si>
  <si>
    <t>Ｆ列</t>
    <rPh sb="1" eb="2">
      <t>レツ</t>
    </rPh>
    <phoneticPr fontId="1"/>
  </si>
  <si>
    <t>Ｇ列</t>
    <rPh sb="1" eb="2">
      <t>レツ</t>
    </rPh>
    <phoneticPr fontId="1"/>
  </si>
  <si>
    <t>レーン</t>
    <phoneticPr fontId="1"/>
  </si>
  <si>
    <t>所属</t>
    <rPh sb="0" eb="2">
      <t>ショゾク</t>
    </rPh>
    <phoneticPr fontId="1"/>
  </si>
  <si>
    <t>Ｂ列</t>
    <rPh sb="1" eb="2">
      <t>レツ</t>
    </rPh>
    <phoneticPr fontId="1"/>
  </si>
  <si>
    <t xml:space="preserve"> ※ 当日オーダーで配布します。変更する選手の氏名と申込状況を記入してください。</t>
    <rPh sb="3" eb="5">
      <t>トウジツ</t>
    </rPh>
    <rPh sb="10" eb="12">
      <t>ハイフ</t>
    </rPh>
    <rPh sb="16" eb="18">
      <t>ヘンコウ</t>
    </rPh>
    <rPh sb="20" eb="22">
      <t>センシュ</t>
    </rPh>
    <rPh sb="23" eb="25">
      <t>シメイ</t>
    </rPh>
    <rPh sb="26" eb="28">
      <t>モウシコミ</t>
    </rPh>
    <rPh sb="28" eb="30">
      <t>ジョウキョウ</t>
    </rPh>
    <rPh sb="31" eb="33">
      <t>キニュウ</t>
    </rPh>
    <phoneticPr fontId="1"/>
  </si>
  <si>
    <t xml:space="preserve"> ③ リレーの選手枠は、１走～４走及び補員１、補員２の６名までです。</t>
    <rPh sb="7" eb="9">
      <t>センシュ</t>
    </rPh>
    <rPh sb="9" eb="10">
      <t>ワク</t>
    </rPh>
    <rPh sb="13" eb="14">
      <t>ソウ</t>
    </rPh>
    <rPh sb="16" eb="17">
      <t>ソウ</t>
    </rPh>
    <rPh sb="17" eb="18">
      <t>オヨ</t>
    </rPh>
    <rPh sb="19" eb="20">
      <t>ホ</t>
    </rPh>
    <rPh sb="20" eb="21">
      <t>イン</t>
    </rPh>
    <rPh sb="23" eb="24">
      <t>ホ</t>
    </rPh>
    <rPh sb="24" eb="25">
      <t>イン</t>
    </rPh>
    <rPh sb="28" eb="29">
      <t>メイ</t>
    </rPh>
    <phoneticPr fontId="1"/>
  </si>
  <si>
    <t xml:space="preserve"> 女子 １種目（ＨとＩ）</t>
    <rPh sb="1" eb="3">
      <t>ジョシ</t>
    </rPh>
    <rPh sb="5" eb="7">
      <t>シュモク</t>
    </rPh>
    <phoneticPr fontId="1"/>
  </si>
  <si>
    <t xml:space="preserve"> 女子 ２種目（ＪとＫ）</t>
    <rPh sb="1" eb="3">
      <t>ジョシ</t>
    </rPh>
    <rPh sb="5" eb="7">
      <t>シュモク</t>
    </rPh>
    <phoneticPr fontId="1"/>
  </si>
  <si>
    <t xml:space="preserve"> ②      ６０ｍ</t>
    <phoneticPr fontId="1"/>
  </si>
  <si>
    <t xml:space="preserve"> ③    １００ｍ</t>
    <phoneticPr fontId="1"/>
  </si>
  <si>
    <t xml:space="preserve"> ④    ８００ｍ</t>
    <phoneticPr fontId="1"/>
  </si>
  <si>
    <t xml:space="preserve"> ⑤    ２００ｍ</t>
    <phoneticPr fontId="1"/>
  </si>
  <si>
    <t xml:space="preserve"> ⑥  ３０００ｍ</t>
    <phoneticPr fontId="1"/>
  </si>
  <si>
    <t>60ｍ</t>
    <phoneticPr fontId="1"/>
  </si>
  <si>
    <t xml:space="preserve">    なお、上書き入力で変更も可能です。（例：鏡中男子 最強）</t>
    <rPh sb="7" eb="9">
      <t>ウワガ</t>
    </rPh>
    <rPh sb="10" eb="12">
      <t>ニュウリョク</t>
    </rPh>
    <rPh sb="13" eb="15">
      <t>ヘンコウ</t>
    </rPh>
    <rPh sb="16" eb="18">
      <t>カノウ</t>
    </rPh>
    <rPh sb="22" eb="23">
      <t>レイ</t>
    </rPh>
    <rPh sb="24" eb="25">
      <t>カガミ</t>
    </rPh>
    <rPh sb="25" eb="26">
      <t>ナカ</t>
    </rPh>
    <rPh sb="26" eb="28">
      <t>ダンシ</t>
    </rPh>
    <rPh sb="29" eb="31">
      <t>サイキョウ</t>
    </rPh>
    <phoneticPr fontId="1"/>
  </si>
  <si>
    <t xml:space="preserve">    申込みを確認して、記録会事務局で修正対応いたします。</t>
    <rPh sb="4" eb="6">
      <t>モウシコ</t>
    </rPh>
    <rPh sb="8" eb="10">
      <t>カクニン</t>
    </rPh>
    <rPh sb="13" eb="15">
      <t>キロク</t>
    </rPh>
    <rPh sb="15" eb="16">
      <t>カイ</t>
    </rPh>
    <rPh sb="16" eb="18">
      <t>ジム</t>
    </rPh>
    <rPh sb="18" eb="19">
      <t>キョク</t>
    </rPh>
    <rPh sb="20" eb="24">
      <t>シュウセイタイオウ</t>
    </rPh>
    <phoneticPr fontId="1"/>
  </si>
  <si>
    <t>□</t>
    <phoneticPr fontId="1"/>
  </si>
  <si>
    <t xml:space="preserve"> 記録会開催中に何らかの疾患や事故が発生した場合は、主催者</t>
    <rPh sb="1" eb="3">
      <t>キロク</t>
    </rPh>
    <rPh sb="3" eb="4">
      <t>カイ</t>
    </rPh>
    <rPh sb="4" eb="7">
      <t>カイサイチュウ</t>
    </rPh>
    <rPh sb="8" eb="9">
      <t>ナン</t>
    </rPh>
    <rPh sb="12" eb="14">
      <t>シッカン</t>
    </rPh>
    <rPh sb="15" eb="17">
      <t>ジコ</t>
    </rPh>
    <rPh sb="18" eb="20">
      <t>ハッセイ</t>
    </rPh>
    <rPh sb="22" eb="24">
      <t>バアイ</t>
    </rPh>
    <rPh sb="26" eb="28">
      <t>シュサイ</t>
    </rPh>
    <rPh sb="28" eb="29">
      <t>シャ</t>
    </rPh>
    <phoneticPr fontId="2"/>
  </si>
  <si>
    <t xml:space="preserve"> の応急措置以外、参加者及び申込責任者等において対処する</t>
    <rPh sb="2" eb="4">
      <t>オウキュウ</t>
    </rPh>
    <rPh sb="4" eb="6">
      <t>ソチ</t>
    </rPh>
    <rPh sb="6" eb="8">
      <t>イガイ</t>
    </rPh>
    <rPh sb="9" eb="12">
      <t>サンカシャ</t>
    </rPh>
    <rPh sb="12" eb="13">
      <t>オヨ</t>
    </rPh>
    <rPh sb="14" eb="16">
      <t>モウシコミ</t>
    </rPh>
    <rPh sb="16" eb="19">
      <t>セキニンシャ</t>
    </rPh>
    <rPh sb="19" eb="20">
      <t>トウ</t>
    </rPh>
    <rPh sb="24" eb="26">
      <t>タイショ</t>
    </rPh>
    <phoneticPr fontId="1"/>
  </si>
  <si>
    <t xml:space="preserve"> ５．その他</t>
    <rPh sb="5" eb="6">
      <t>タ</t>
    </rPh>
    <phoneticPr fontId="1"/>
  </si>
  <si>
    <t xml:space="preserve">    例） 上記以外     ５分３８秒  →→    ５.３８</t>
    <rPh sb="4" eb="5">
      <t>レイ</t>
    </rPh>
    <rPh sb="7" eb="11">
      <t>ジョウキイガイ</t>
    </rPh>
    <rPh sb="17" eb="18">
      <t>フン</t>
    </rPh>
    <rPh sb="20" eb="21">
      <t>ビョウ</t>
    </rPh>
    <phoneticPr fontId="1"/>
  </si>
  <si>
    <t xml:space="preserve">    他は＊＊分＊＊秒を小数点を含む数値で入力してください。</t>
    <rPh sb="4" eb="5">
      <t>タ</t>
    </rPh>
    <rPh sb="8" eb="9">
      <t>フン</t>
    </rPh>
    <rPh sb="11" eb="12">
      <t>ビョウ</t>
    </rPh>
    <rPh sb="13" eb="16">
      <t>ショウスウテン</t>
    </rPh>
    <rPh sb="17" eb="18">
      <t>フク</t>
    </rPh>
    <rPh sb="19" eb="21">
      <t>スウチ</t>
    </rPh>
    <rPh sb="22" eb="24">
      <t>ニュウリョク</t>
    </rPh>
    <phoneticPr fontId="1"/>
  </si>
  <si>
    <t xml:space="preserve"> ⑦ 「リレー」は、チームと走者順をそれぞれ</t>
    <rPh sb="14" eb="16">
      <t>ソウシャ</t>
    </rPh>
    <rPh sb="16" eb="17">
      <t>ジュン</t>
    </rPh>
    <phoneticPr fontId="1"/>
  </si>
  <si>
    <t xml:space="preserve">    に掲載しています。参考資料としてご確認ください。</t>
    <rPh sb="5" eb="7">
      <t>ケイサイ</t>
    </rPh>
    <rPh sb="13" eb="17">
      <t>サンコウシリョウ</t>
    </rPh>
    <rPh sb="21" eb="23">
      <t>カクニン</t>
    </rPh>
    <phoneticPr fontId="1"/>
  </si>
  <si>
    <t>60ｍ</t>
  </si>
  <si>
    <t>ＡＩＡＣ</t>
  </si>
  <si>
    <t>山下 叶翔</t>
  </si>
  <si>
    <t>ヤマシタ カナト</t>
  </si>
  <si>
    <t>年長</t>
  </si>
  <si>
    <t>100ｍ</t>
  </si>
  <si>
    <t>後藤 理壱</t>
  </si>
  <si>
    <t>ゴトウ リイチ</t>
  </si>
  <si>
    <t>年</t>
  </si>
  <si>
    <t>200ｍ</t>
  </si>
  <si>
    <t>福山 蒼太</t>
  </si>
  <si>
    <t>フクヤマ ソウタ</t>
  </si>
  <si>
    <t>800ｍ</t>
  </si>
  <si>
    <t>木下 速太</t>
  </si>
  <si>
    <t>キノシタ ハヤタ</t>
  </si>
  <si>
    <t>山形 侑吾</t>
  </si>
  <si>
    <t>ヤマガタ ユウゴ</t>
  </si>
  <si>
    <t>森本 悠太</t>
  </si>
  <si>
    <t>モリモト ユウタ</t>
  </si>
  <si>
    <t>赤山 乎起</t>
  </si>
  <si>
    <t>アカヤマ ヤオキ</t>
  </si>
  <si>
    <t>太田 帆乃花</t>
  </si>
  <si>
    <t>オオタ ホノカ</t>
  </si>
  <si>
    <t>太田 湊斗</t>
  </si>
  <si>
    <t>オオタ ミナト</t>
  </si>
  <si>
    <t>福田 健人</t>
  </si>
  <si>
    <t>フクダ ケント</t>
  </si>
  <si>
    <t>藪 真楓</t>
  </si>
  <si>
    <t>ヤブ マナカ</t>
  </si>
  <si>
    <t>後藤 理亜</t>
  </si>
  <si>
    <t>ゴトウ リア</t>
  </si>
  <si>
    <t>中村 心陽</t>
  </si>
  <si>
    <t>ナカムラ ミハル</t>
  </si>
  <si>
    <t>福田 有彩</t>
  </si>
  <si>
    <t>フクダ アリサ</t>
  </si>
  <si>
    <t>森本 晴稀</t>
  </si>
  <si>
    <t>モリモト ハルキ</t>
  </si>
  <si>
    <t>太田 茉希</t>
  </si>
  <si>
    <t>オオタ マキ</t>
  </si>
  <si>
    <t>田中 唯愛</t>
  </si>
  <si>
    <t>タナカ ユア</t>
  </si>
  <si>
    <t>作増 来花</t>
  </si>
  <si>
    <t>サクマス コハナ</t>
  </si>
  <si>
    <t>山下 咲絢</t>
  </si>
  <si>
    <t>ヤマシタ サアヤ</t>
  </si>
  <si>
    <t>山形 恒太</t>
  </si>
  <si>
    <t>ヤマガタ コウタ</t>
  </si>
  <si>
    <t>中村 心惺</t>
  </si>
  <si>
    <t>ナカムラ シンセイ</t>
  </si>
  <si>
    <t>椎葉 ひより</t>
  </si>
  <si>
    <t>シイバ ヒヨリ</t>
  </si>
  <si>
    <t>田中 陽向</t>
  </si>
  <si>
    <t>タナカ ヒナタ</t>
  </si>
  <si>
    <t>3000ｍ</t>
  </si>
  <si>
    <t>木下 蒼真</t>
  </si>
  <si>
    <t>キノシタ ソウマ</t>
  </si>
  <si>
    <t>1500ｍ</t>
  </si>
  <si>
    <t>ＡＬＬ八代</t>
  </si>
  <si>
    <t>志水 孝宇</t>
  </si>
  <si>
    <t>シミズ コウ</t>
  </si>
  <si>
    <t>下先 永真</t>
  </si>
  <si>
    <t>シモサキ エマ</t>
  </si>
  <si>
    <t>ヤマモト ミツキ</t>
  </si>
  <si>
    <t>喜友名 梓</t>
  </si>
  <si>
    <t>キユナ アズサ</t>
  </si>
  <si>
    <t>下先 乃愛</t>
  </si>
  <si>
    <t>シモサキ ノア</t>
  </si>
  <si>
    <t>田本 健</t>
  </si>
  <si>
    <t>タモト タケル</t>
  </si>
  <si>
    <t>村上 朱里</t>
  </si>
  <si>
    <t>ムラカミ アカリ</t>
  </si>
  <si>
    <t>志水 音</t>
  </si>
  <si>
    <t>シミズ ノン</t>
  </si>
  <si>
    <t>下先 舞奈</t>
  </si>
  <si>
    <t>シモサキ マナ</t>
  </si>
  <si>
    <t>谷本 憩</t>
  </si>
  <si>
    <t>タニモト イコイ</t>
  </si>
  <si>
    <t>田本 凪</t>
  </si>
  <si>
    <t>タモト ナギサ</t>
  </si>
  <si>
    <t>Ｍａｅｄａ ＡＣ</t>
  </si>
  <si>
    <t>梅田 陽愛</t>
  </si>
  <si>
    <t>ウメダ ヒナ</t>
  </si>
  <si>
    <t>堂脇 花円</t>
  </si>
  <si>
    <t>ドウワキ カオン</t>
  </si>
  <si>
    <t>才</t>
  </si>
  <si>
    <t>野中 安由美</t>
  </si>
  <si>
    <t>ノナカ アユミ</t>
  </si>
  <si>
    <t>Ｎ－ＲＵＮ</t>
  </si>
  <si>
    <t>藤本 せり</t>
  </si>
  <si>
    <t>フジモト セリ</t>
  </si>
  <si>
    <t>ＳＣＣ宇城</t>
  </si>
  <si>
    <t>北原 弘都</t>
  </si>
  <si>
    <t>キタハラ ヒロト</t>
  </si>
  <si>
    <t>谷川 智哉</t>
  </si>
  <si>
    <t>タニガワ トモヤ</t>
  </si>
  <si>
    <t>北原 大雅</t>
  </si>
  <si>
    <t>キタハラ タイガ</t>
  </si>
  <si>
    <t>園田 理仁</t>
  </si>
  <si>
    <t>ソノダ リヒト</t>
  </si>
  <si>
    <t>谷川 友彩</t>
  </si>
  <si>
    <t>タニガワ ユイ</t>
  </si>
  <si>
    <t>藤本 潤</t>
  </si>
  <si>
    <t>フジモト ジュン</t>
  </si>
  <si>
    <t>山本 彩姫</t>
  </si>
  <si>
    <t>ヤマモト アヤキ</t>
  </si>
  <si>
    <t>きらら</t>
  </si>
  <si>
    <t>川上 祐生</t>
  </si>
  <si>
    <t>カワカミ ヒロキ</t>
  </si>
  <si>
    <t>スミヨシ ユズタロウ</t>
  </si>
  <si>
    <t>高石 涼太朗</t>
  </si>
  <si>
    <t>タカイシ リョウタロウ</t>
  </si>
  <si>
    <t>川上 宗祐</t>
  </si>
  <si>
    <t>カワカミ ソウスケ</t>
  </si>
  <si>
    <t/>
  </si>
  <si>
    <t>金田 修太朗</t>
  </si>
  <si>
    <t>カネダ シュウタロウ</t>
  </si>
  <si>
    <t>鏡中</t>
  </si>
  <si>
    <t>岩城 心</t>
  </si>
  <si>
    <t>イワキ シン</t>
  </si>
  <si>
    <t>熊本ランプロ</t>
  </si>
  <si>
    <t>ノグチ ケンシ</t>
  </si>
  <si>
    <t>岩城 定乃輔</t>
  </si>
  <si>
    <t>イワキ ジョウノスケ</t>
  </si>
  <si>
    <t>古閑 美羽</t>
  </si>
  <si>
    <t>コガ ミウ</t>
  </si>
  <si>
    <t>坂本中</t>
  </si>
  <si>
    <t>千丁</t>
  </si>
  <si>
    <t>下山 敦也</t>
  </si>
  <si>
    <t>シモヤマ アツヤ</t>
  </si>
  <si>
    <t>タモト カズアキ</t>
  </si>
  <si>
    <t>岩水 優希</t>
  </si>
  <si>
    <t>イワミズ ユウキ</t>
  </si>
  <si>
    <t>竪野 壮真</t>
  </si>
  <si>
    <t>タテノ ソウマ</t>
  </si>
  <si>
    <t>山田 楓華</t>
  </si>
  <si>
    <t>ヤマダ フウカ</t>
  </si>
  <si>
    <t>野中 陸翔</t>
  </si>
  <si>
    <t>ノナカ リクト</t>
  </si>
  <si>
    <t>後藤 理乃</t>
  </si>
  <si>
    <t>ゴトウ リノ</t>
  </si>
  <si>
    <t>財津 結衣</t>
  </si>
  <si>
    <t>ザイツ ユイ</t>
  </si>
  <si>
    <t>山本 彩心</t>
  </si>
  <si>
    <t>ヤマモト アミ</t>
  </si>
  <si>
    <t>岩井 将太</t>
  </si>
  <si>
    <t>イワイ ショウタ</t>
  </si>
  <si>
    <t>八代一中</t>
  </si>
  <si>
    <t>常本 鈴蘭</t>
  </si>
  <si>
    <t>ツネモト レイラ</t>
  </si>
  <si>
    <t>藤田 和希</t>
  </si>
  <si>
    <t>フジタ ナツキ</t>
  </si>
  <si>
    <t>元島 路人</t>
  </si>
  <si>
    <t>モトシマ ロッド</t>
  </si>
  <si>
    <t>山下 彩花</t>
  </si>
  <si>
    <t>ヤマシタ アヤカ</t>
  </si>
  <si>
    <t>稲垣 愛美</t>
  </si>
  <si>
    <t>イナガキ マナミ</t>
  </si>
  <si>
    <t>八代三中</t>
  </si>
  <si>
    <t>大堀 あゆみ</t>
  </si>
  <si>
    <t>オオホリ アユミ</t>
  </si>
  <si>
    <t>白木 希佳</t>
  </si>
  <si>
    <t>シラキ ノノカ</t>
  </si>
  <si>
    <t>堤 はな</t>
  </si>
  <si>
    <t>ツツミ ハナ</t>
  </si>
  <si>
    <t>鶴戸 大志</t>
  </si>
  <si>
    <t>ツルド タイシ</t>
  </si>
  <si>
    <t>本田 菜桜</t>
  </si>
  <si>
    <t>ホンダ ナオ</t>
  </si>
  <si>
    <t>宮本 朋愛</t>
  </si>
  <si>
    <t>ミヤモト トア</t>
  </si>
  <si>
    <t>田島 悠仁</t>
  </si>
  <si>
    <t>タジマ ハルト</t>
  </si>
  <si>
    <t>八代四中</t>
  </si>
  <si>
    <t>西山 陽八</t>
  </si>
  <si>
    <t>ニシヤマ ハルヤ</t>
  </si>
  <si>
    <t>野中 拓斗</t>
  </si>
  <si>
    <t>ノナカ タクト</t>
  </si>
  <si>
    <t>濱岡 千煌</t>
  </si>
  <si>
    <t>ハマオカ チアキ</t>
  </si>
  <si>
    <t>森本 萌楓</t>
  </si>
  <si>
    <t>モリモト ホノカ</t>
  </si>
  <si>
    <t>山中 慶人</t>
  </si>
  <si>
    <t>ヤマナカ ケイト</t>
  </si>
  <si>
    <t>上村 大河</t>
  </si>
  <si>
    <t>ウエムラ タイガ</t>
  </si>
  <si>
    <t>八代二中</t>
  </si>
  <si>
    <t>中島 杏南</t>
  </si>
  <si>
    <t>ナカシマ アンナ</t>
  </si>
  <si>
    <t>中島 栞南</t>
  </si>
  <si>
    <t>ナカシマ カンナ</t>
  </si>
  <si>
    <t>中村 和渡</t>
  </si>
  <si>
    <t>ナカムラ ヤマト</t>
  </si>
  <si>
    <t>松本 紗奈</t>
  </si>
  <si>
    <t>マツモト サナ</t>
  </si>
  <si>
    <t>和田 妃菜乃</t>
  </si>
  <si>
    <t>ワダ ヒナノ</t>
  </si>
  <si>
    <t>tmk051112</t>
    <phoneticPr fontId="1"/>
  </si>
  <si>
    <t>参加選手
氏   名</t>
    <rPh sb="0" eb="2">
      <t>サンカ</t>
    </rPh>
    <rPh sb="2" eb="4">
      <t>センシュ</t>
    </rPh>
    <rPh sb="5" eb="6">
      <t>シ</t>
    </rPh>
    <rPh sb="9" eb="10">
      <t>メイ</t>
    </rPh>
    <phoneticPr fontId="20"/>
  </si>
  <si>
    <t>ふ り が な</t>
    <phoneticPr fontId="20"/>
  </si>
  <si>
    <t>所 属 等</t>
    <rPh sb="0" eb="1">
      <t>トコロ</t>
    </rPh>
    <rPh sb="2" eb="3">
      <t>ゾク</t>
    </rPh>
    <rPh sb="4" eb="5">
      <t>トウ</t>
    </rPh>
    <phoneticPr fontId="20"/>
  </si>
  <si>
    <t>学 年
年 齢</t>
    <rPh sb="0" eb="1">
      <t>マナブ</t>
    </rPh>
    <rPh sb="2" eb="3">
      <t>ネン</t>
    </rPh>
    <rPh sb="4" eb="5">
      <t>ネン</t>
    </rPh>
    <rPh sb="6" eb="7">
      <t>トシ</t>
    </rPh>
    <phoneticPr fontId="20"/>
  </si>
  <si>
    <t>自己記録</t>
    <rPh sb="0" eb="2">
      <t>ジコ</t>
    </rPh>
    <rPh sb="2" eb="4">
      <t>キロク</t>
    </rPh>
    <phoneticPr fontId="20"/>
  </si>
  <si>
    <t>組
着順</t>
    <rPh sb="0" eb="1">
      <t>クミ</t>
    </rPh>
    <rPh sb="2" eb="3">
      <t>チャク</t>
    </rPh>
    <rPh sb="3" eb="4">
      <t>ジュン</t>
    </rPh>
    <phoneticPr fontId="20"/>
  </si>
  <si>
    <t>当日記録</t>
    <rPh sb="0" eb="2">
      <t>トウジツ</t>
    </rPh>
    <rPh sb="2" eb="4">
      <t>キロク</t>
    </rPh>
    <phoneticPr fontId="20"/>
  </si>
  <si>
    <t>区分
順位</t>
    <rPh sb="0" eb="2">
      <t>クブン</t>
    </rPh>
    <rPh sb="3" eb="5">
      <t>ジュンイ</t>
    </rPh>
    <phoneticPr fontId="20"/>
  </si>
  <si>
    <t>備  考</t>
    <rPh sb="0" eb="1">
      <t>ソナエ</t>
    </rPh>
    <rPh sb="3" eb="4">
      <t>コウ</t>
    </rPh>
    <phoneticPr fontId="20"/>
  </si>
  <si>
    <t>竹本 彩花</t>
  </si>
  <si>
    <t>タケモト サヤカ</t>
  </si>
  <si>
    <t>25秒00</t>
  </si>
  <si>
    <t>14秒 5</t>
  </si>
  <si>
    <t>－－</t>
  </si>
  <si>
    <t>神崎 慶心</t>
  </si>
  <si>
    <t>カンザキ ケイシン</t>
  </si>
  <si>
    <t>22秒00</t>
  </si>
  <si>
    <t>18秒 7</t>
  </si>
  <si>
    <t>セノウエ リンペイ</t>
  </si>
  <si>
    <t>21秒 9</t>
  </si>
  <si>
    <t>19秒40</t>
  </si>
  <si>
    <t>19秒 2</t>
  </si>
  <si>
    <t>橋口 蘭花</t>
  </si>
  <si>
    <t>ハシグチ ランカ</t>
  </si>
  <si>
    <t>20秒10</t>
  </si>
  <si>
    <t>19秒 1</t>
  </si>
  <si>
    <t>中本 朱音</t>
  </si>
  <si>
    <t>ナカモト アカネ</t>
  </si>
  <si>
    <t>20秒00</t>
  </si>
  <si>
    <t>18秒 5</t>
  </si>
  <si>
    <t>山形 葵</t>
  </si>
  <si>
    <t>ヤマガタ アオイ</t>
  </si>
  <si>
    <t>19秒 3</t>
  </si>
  <si>
    <t>竹本 優花</t>
  </si>
  <si>
    <t>タケモト ユウカ</t>
  </si>
  <si>
    <t>20秒 8</t>
  </si>
  <si>
    <t>山本 桃歌</t>
  </si>
  <si>
    <t>ヤマモト モモカ</t>
  </si>
  <si>
    <t>22秒 8</t>
  </si>
  <si>
    <t>築出 涼</t>
  </si>
  <si>
    <t>チクデ スズ</t>
  </si>
  <si>
    <t>19秒20</t>
  </si>
  <si>
    <t>19秒 7</t>
  </si>
  <si>
    <t>杖先 湊斗</t>
  </si>
  <si>
    <t>ツエサキ ミナト</t>
  </si>
  <si>
    <t>23秒00</t>
  </si>
  <si>
    <t>21秒 3</t>
  </si>
  <si>
    <t>高尾 侑矢</t>
  </si>
  <si>
    <t>タカオ ユウヤ</t>
  </si>
  <si>
    <t>21秒 2</t>
  </si>
  <si>
    <t>19秒00</t>
  </si>
  <si>
    <t>20秒 5</t>
  </si>
  <si>
    <t>松嶋 一樹</t>
  </si>
  <si>
    <t>マツシマ カズキ</t>
  </si>
  <si>
    <t>18秒30</t>
  </si>
  <si>
    <t xml:space="preserve"> 欠場</t>
    <rPh sb="1" eb="3">
      <t>ケツジョウ</t>
    </rPh>
    <phoneticPr fontId="20"/>
  </si>
  <si>
    <t>17秒90</t>
  </si>
  <si>
    <t>18秒 0</t>
  </si>
  <si>
    <t>16秒40</t>
  </si>
  <si>
    <t>16秒 0</t>
  </si>
  <si>
    <t>西嶋 友彩</t>
  </si>
  <si>
    <t>ニシジマ ユア</t>
  </si>
  <si>
    <t>18秒50</t>
  </si>
  <si>
    <t>18秒 6</t>
  </si>
  <si>
    <t>17秒80</t>
  </si>
  <si>
    <t>19秒 0</t>
  </si>
  <si>
    <t>奥村 明咲</t>
  </si>
  <si>
    <t>オクムラ メイサ</t>
  </si>
  <si>
    <t>17秒40</t>
  </si>
  <si>
    <t>17秒 0</t>
  </si>
  <si>
    <t>17秒30</t>
  </si>
  <si>
    <t>17秒 1</t>
  </si>
  <si>
    <t>オディン 沙良</t>
  </si>
  <si>
    <t>オディン サラ</t>
  </si>
  <si>
    <t>17秒00</t>
  </si>
  <si>
    <t>16秒 5</t>
  </si>
  <si>
    <t>17秒 4</t>
  </si>
  <si>
    <t>18秒 2</t>
  </si>
  <si>
    <t>17秒70</t>
  </si>
  <si>
    <t>村中 航</t>
  </si>
  <si>
    <t>ムラナカ コウ</t>
  </si>
  <si>
    <t>17秒20</t>
  </si>
  <si>
    <t>17秒10</t>
  </si>
  <si>
    <t>16秒10</t>
  </si>
  <si>
    <t>16秒 4</t>
  </si>
  <si>
    <t>15秒20</t>
  </si>
  <si>
    <t>14秒 9</t>
  </si>
  <si>
    <t>15秒10</t>
  </si>
  <si>
    <t>15秒 1</t>
  </si>
  <si>
    <t>松嶋 大智</t>
  </si>
  <si>
    <t>マツシマ ダイチ</t>
  </si>
  <si>
    <t>西嶋 美結</t>
  </si>
  <si>
    <t>ニシジマ ミユ</t>
  </si>
  <si>
    <t>17秒 7</t>
  </si>
  <si>
    <t>16秒30</t>
  </si>
  <si>
    <t>深田 和奏</t>
  </si>
  <si>
    <t>フカダ ワカナ</t>
  </si>
  <si>
    <t>16秒 2</t>
  </si>
  <si>
    <t>15秒70</t>
  </si>
  <si>
    <t>16秒 7</t>
  </si>
  <si>
    <t>15秒 6</t>
  </si>
  <si>
    <t>森本 聖心</t>
  </si>
  <si>
    <t>モリモト セイシン</t>
  </si>
  <si>
    <t>13秒00</t>
  </si>
  <si>
    <t>3分30秒</t>
  </si>
  <si>
    <t>3分 21秒 1</t>
  </si>
  <si>
    <t>3分04秒</t>
  </si>
  <si>
    <t>3分 10秒 3</t>
  </si>
  <si>
    <t>2分47秒</t>
  </si>
  <si>
    <t>3分 17秒 4</t>
  </si>
  <si>
    <t>45秒00</t>
  </si>
  <si>
    <t>40秒 4</t>
  </si>
  <si>
    <t>40秒00</t>
  </si>
  <si>
    <t>43秒 0</t>
  </si>
  <si>
    <t>45秒 3</t>
  </si>
  <si>
    <t>38秒00</t>
  </si>
  <si>
    <t>41秒 7</t>
  </si>
  <si>
    <t>36秒00</t>
  </si>
  <si>
    <t>37秒 5</t>
  </si>
  <si>
    <t>39秒20</t>
  </si>
  <si>
    <t>38秒 3</t>
  </si>
  <si>
    <t>39秒 4</t>
  </si>
  <si>
    <t>39秒 6</t>
  </si>
  <si>
    <t>37秒00</t>
  </si>
  <si>
    <t>34秒 7</t>
  </si>
  <si>
    <t>36秒20</t>
  </si>
  <si>
    <t>37秒 4</t>
  </si>
  <si>
    <t>30秒80</t>
  </si>
  <si>
    <t>31秒 8</t>
  </si>
  <si>
    <t>高尾 亮介</t>
  </si>
  <si>
    <t>タカオ リョウスケ</t>
  </si>
  <si>
    <t>38秒 8</t>
  </si>
  <si>
    <t>34秒00</t>
  </si>
  <si>
    <t>36秒 0</t>
  </si>
  <si>
    <t>33秒00</t>
  </si>
  <si>
    <t>36秒 6</t>
  </si>
  <si>
    <t>30秒70</t>
  </si>
  <si>
    <t>28秒00</t>
  </si>
  <si>
    <t>山本 光希</t>
    <rPh sb="0" eb="2">
      <t>ヤマモト</t>
    </rPh>
    <rPh sb="3" eb="4">
      <t>ヒカリ</t>
    </rPh>
    <phoneticPr fontId="20"/>
  </si>
  <si>
    <t>ＡＬＬ八代</t>
    <rPh sb="3" eb="5">
      <t>ヤツシロ</t>
    </rPh>
    <phoneticPr fontId="20"/>
  </si>
  <si>
    <t>9分 27秒 6</t>
  </si>
  <si>
    <t>5分30秒</t>
  </si>
  <si>
    <t>5分 33秒 4</t>
  </si>
  <si>
    <t>村上 栞里</t>
  </si>
  <si>
    <t>ムラカミ シオリ</t>
  </si>
  <si>
    <t>21秒20</t>
  </si>
  <si>
    <t>21秒 0</t>
  </si>
  <si>
    <t>田本 光</t>
  </si>
  <si>
    <t>タモト ヒカリ</t>
  </si>
  <si>
    <t>21秒00</t>
  </si>
  <si>
    <t>21秒 1</t>
  </si>
  <si>
    <t>18秒60</t>
  </si>
  <si>
    <t>18秒80</t>
  </si>
  <si>
    <t>16秒 1</t>
  </si>
  <si>
    <t>18秒48</t>
  </si>
  <si>
    <t>13秒70</t>
  </si>
  <si>
    <t>14秒 1</t>
  </si>
  <si>
    <t>2分51秒</t>
  </si>
  <si>
    <t>3分 00秒 0</t>
  </si>
  <si>
    <t>2分40秒</t>
  </si>
  <si>
    <t>2分 46秒 8</t>
  </si>
  <si>
    <t>2分32秒</t>
  </si>
  <si>
    <t>2分 40秒 9</t>
  </si>
  <si>
    <t>2分 44秒 3</t>
  </si>
  <si>
    <t>41秒00</t>
  </si>
  <si>
    <t>42秒 3</t>
  </si>
  <si>
    <t>36秒50</t>
  </si>
  <si>
    <t>35秒 9</t>
  </si>
  <si>
    <t>35秒50</t>
  </si>
  <si>
    <t>37秒 9</t>
  </si>
  <si>
    <t>40秒 7</t>
  </si>
  <si>
    <t>29秒30</t>
  </si>
  <si>
    <t>29秒 8</t>
  </si>
  <si>
    <t>中田 瑛大</t>
  </si>
  <si>
    <t>ナカタ エイタ</t>
  </si>
  <si>
    <t>ＨＨＲ</t>
  </si>
  <si>
    <t>新垣 史緒</t>
  </si>
  <si>
    <t>シンガキ シオ</t>
  </si>
  <si>
    <t>22秒70</t>
  </si>
  <si>
    <t>21秒 5</t>
  </si>
  <si>
    <t>新垣 千紗</t>
  </si>
  <si>
    <t>シンガキ チサ</t>
  </si>
  <si>
    <t>22秒60</t>
  </si>
  <si>
    <t>益田 栞奈</t>
  </si>
  <si>
    <t>マスダ カンナ</t>
  </si>
  <si>
    <t>22秒30</t>
  </si>
  <si>
    <t>志水 愛来</t>
  </si>
  <si>
    <t>シミズ アイラ</t>
  </si>
  <si>
    <t>19秒 9</t>
  </si>
  <si>
    <t>益田 茉旺</t>
  </si>
  <si>
    <t>マスダ マオ</t>
  </si>
  <si>
    <t>19秒80</t>
  </si>
  <si>
    <t>19秒 6</t>
  </si>
  <si>
    <t>新垣 結</t>
  </si>
  <si>
    <t>シンガキ ユウ</t>
  </si>
  <si>
    <t>19秒30</t>
  </si>
  <si>
    <t>中田 小真茅</t>
  </si>
  <si>
    <t>ナカタ コマチ</t>
  </si>
  <si>
    <t>17秒 6</t>
  </si>
  <si>
    <t>益田 滉大</t>
  </si>
  <si>
    <t>マスダ コウタ</t>
  </si>
  <si>
    <t>22秒50</t>
  </si>
  <si>
    <t>吉田 武正</t>
  </si>
  <si>
    <t>ヨシダ タケマサ</t>
  </si>
  <si>
    <t>20秒50</t>
  </si>
  <si>
    <t>20秒 1</t>
  </si>
  <si>
    <t>作田 晴菜</t>
  </si>
  <si>
    <t>サクタ ハナ</t>
  </si>
  <si>
    <t>16秒 8</t>
  </si>
  <si>
    <t>16秒13</t>
  </si>
  <si>
    <t>4分45秒</t>
  </si>
  <si>
    <t>5分 05秒 9</t>
  </si>
  <si>
    <t>橋口 恭吾</t>
  </si>
  <si>
    <t>ハシグチ キョウゴ</t>
  </si>
  <si>
    <t>ＰＵＫＲＵＮ</t>
  </si>
  <si>
    <t>2分08秒</t>
  </si>
  <si>
    <t>溝邊 竹虎</t>
  </si>
  <si>
    <t>ミゾベ タケトラ</t>
  </si>
  <si>
    <t>5分40秒</t>
  </si>
  <si>
    <t>5分 45秒 7</t>
  </si>
  <si>
    <t>18秒00</t>
  </si>
  <si>
    <t>谷口 楓真</t>
  </si>
  <si>
    <t>タニグチ フウマ</t>
  </si>
  <si>
    <t>18秒 1</t>
  </si>
  <si>
    <t>17秒50</t>
  </si>
  <si>
    <t>19秒 4</t>
  </si>
  <si>
    <t>16秒50</t>
  </si>
  <si>
    <t>15秒 8</t>
  </si>
  <si>
    <t>田中 颯介</t>
  </si>
  <si>
    <t>タナカ ソウスケ</t>
  </si>
  <si>
    <t>16秒 9</t>
  </si>
  <si>
    <t>3分20秒</t>
  </si>
  <si>
    <t>3分 31秒 0</t>
  </si>
  <si>
    <t>3分 25秒 3</t>
  </si>
  <si>
    <t>3分 28秒 9</t>
  </si>
  <si>
    <t>3分15秒</t>
  </si>
  <si>
    <t>3分 24秒 9</t>
  </si>
  <si>
    <t>3分00秒</t>
  </si>
  <si>
    <t>2分 59秒 5</t>
  </si>
  <si>
    <t>2分50秒</t>
  </si>
  <si>
    <t>3分05秒</t>
  </si>
  <si>
    <t>3分 06秒 7</t>
  </si>
  <si>
    <t>2分 59秒 2</t>
  </si>
  <si>
    <t>2分55秒</t>
  </si>
  <si>
    <t>2分 59秒 7</t>
  </si>
  <si>
    <t>緒方 稟華</t>
  </si>
  <si>
    <t>オガタ リンカ</t>
  </si>
  <si>
    <t>年少</t>
  </si>
  <si>
    <t>15秒 5</t>
  </si>
  <si>
    <t>川上 紗和</t>
  </si>
  <si>
    <t>カワカミ サワ</t>
  </si>
  <si>
    <t>13秒 2</t>
  </si>
  <si>
    <t>高石 祥太朗</t>
  </si>
  <si>
    <t>タカイシ ショウタロウ</t>
  </si>
  <si>
    <t>13秒 0</t>
  </si>
  <si>
    <t>住吉 柑次郎</t>
  </si>
  <si>
    <t>スミヨシ カンジロウ</t>
  </si>
  <si>
    <t>26秒37</t>
  </si>
  <si>
    <t>23秒 3</t>
  </si>
  <si>
    <t>18秒91</t>
  </si>
  <si>
    <t>橘 莉央</t>
  </si>
  <si>
    <t>タチバナ リオ</t>
  </si>
  <si>
    <t>18秒16</t>
  </si>
  <si>
    <t>17秒 5</t>
  </si>
  <si>
    <t>住吉 柚太郎</t>
  </si>
  <si>
    <t>18秒79</t>
  </si>
  <si>
    <t>17秒 2</t>
  </si>
  <si>
    <t>本田 結羽真</t>
  </si>
  <si>
    <t>ホンダ ユウマ</t>
  </si>
  <si>
    <t>16秒57</t>
  </si>
  <si>
    <t>3分10秒</t>
  </si>
  <si>
    <t>3分 19秒 9</t>
  </si>
  <si>
    <t>43秒 6</t>
  </si>
  <si>
    <t>43秒50</t>
  </si>
  <si>
    <t>39秒 1</t>
  </si>
  <si>
    <t>44秒 0</t>
  </si>
  <si>
    <t>35秒 6</t>
  </si>
  <si>
    <t>37秒50</t>
  </si>
  <si>
    <t>36秒 8</t>
  </si>
  <si>
    <t>野口 ケンシ</t>
    <rPh sb="0" eb="2">
      <t>ノグチ</t>
    </rPh>
    <phoneticPr fontId="20"/>
  </si>
  <si>
    <t>文徳</t>
    <rPh sb="0" eb="2">
      <t>ブントク</t>
    </rPh>
    <phoneticPr fontId="20"/>
  </si>
  <si>
    <t>10分 05秒 1</t>
  </si>
  <si>
    <t>飯塚 千遥</t>
  </si>
  <si>
    <t>イイヅカ チハル</t>
  </si>
  <si>
    <t>やつしろＴ＆Ｆ</t>
  </si>
  <si>
    <t>6分15秒</t>
  </si>
  <si>
    <t>6分 05秒 6</t>
  </si>
  <si>
    <t>末吉 夏望</t>
  </si>
  <si>
    <t>スエヨシ カホ</t>
  </si>
  <si>
    <t>17秒25</t>
  </si>
  <si>
    <t>五反 詣子</t>
  </si>
  <si>
    <t>ゴタン ユキコ</t>
  </si>
  <si>
    <t>15秒36</t>
  </si>
  <si>
    <t>山﨑 葵翔</t>
  </si>
  <si>
    <t>ヤマサキ アオト</t>
  </si>
  <si>
    <t>16秒80</t>
  </si>
  <si>
    <t>17秒 8</t>
  </si>
  <si>
    <t>山本 泰士</t>
  </si>
  <si>
    <t>ヤマモト タイシ</t>
  </si>
  <si>
    <t>15秒50</t>
  </si>
  <si>
    <t>谷 晴太</t>
  </si>
  <si>
    <t>タニ ハルタ</t>
  </si>
  <si>
    <t>赤星 心華</t>
  </si>
  <si>
    <t>アカホシ ココハ</t>
  </si>
  <si>
    <t>山田 侑歩</t>
  </si>
  <si>
    <t>ヤマダ ユアン</t>
  </si>
  <si>
    <t>15秒 7</t>
  </si>
  <si>
    <t>平野 月菜</t>
  </si>
  <si>
    <t>ヒラノ ルナ</t>
  </si>
  <si>
    <t>15秒07</t>
  </si>
  <si>
    <t>15秒 9</t>
  </si>
  <si>
    <t>宮本 翔志輝</t>
  </si>
  <si>
    <t>ミヤモト トシキ</t>
  </si>
  <si>
    <t>千代永 幹汰</t>
  </si>
  <si>
    <t>チヨナガ カンタ</t>
  </si>
  <si>
    <t>14秒28</t>
  </si>
  <si>
    <t>14秒 6</t>
  </si>
  <si>
    <t>谷 和樹</t>
  </si>
  <si>
    <t>タニ カズキ</t>
  </si>
  <si>
    <t>13秒98</t>
  </si>
  <si>
    <t>山本 晃路</t>
  </si>
  <si>
    <t>ヤマモト アキジ</t>
  </si>
  <si>
    <t>12秒80</t>
  </si>
  <si>
    <t>13秒 3</t>
  </si>
  <si>
    <t>平野 満香</t>
  </si>
  <si>
    <t>ヒラノ ミカ</t>
  </si>
  <si>
    <t>14秒00</t>
  </si>
  <si>
    <t>2分53秒</t>
  </si>
  <si>
    <t>41秒 4</t>
  </si>
  <si>
    <t>松本 郁磨</t>
  </si>
  <si>
    <t>マツモト イクマ</t>
  </si>
  <si>
    <t>33秒80</t>
  </si>
  <si>
    <t>32秒00</t>
  </si>
  <si>
    <t>35秒 4</t>
  </si>
  <si>
    <t>34秒 9</t>
  </si>
  <si>
    <t>34秒 2</t>
  </si>
  <si>
    <t>松本 侑那</t>
  </si>
  <si>
    <t>マツモト ユナ</t>
  </si>
  <si>
    <t>31秒40</t>
  </si>
  <si>
    <t>34秒 1</t>
  </si>
  <si>
    <t>29秒20</t>
  </si>
  <si>
    <t>30秒 6</t>
  </si>
  <si>
    <t>山本 利久</t>
    <rPh sb="0" eb="2">
      <t>ヤマモト</t>
    </rPh>
    <rPh sb="3" eb="5">
      <t>リク</t>
    </rPh>
    <phoneticPr fontId="20"/>
  </si>
  <si>
    <t>ヤマモト リク</t>
  </si>
  <si>
    <t>八代東</t>
    <rPh sb="0" eb="3">
      <t>ヤツシロヒガシ</t>
    </rPh>
    <phoneticPr fontId="20"/>
  </si>
  <si>
    <t>9分 24秒 8</t>
  </si>
  <si>
    <t>鶴﨑 亜空</t>
  </si>
  <si>
    <t>ツルサキ ソラ</t>
  </si>
  <si>
    <t>14秒44</t>
  </si>
  <si>
    <t>黒川 幸誠</t>
  </si>
  <si>
    <t>クロカワ コウセイ</t>
  </si>
  <si>
    <t>古田 雄晟</t>
  </si>
  <si>
    <t>フルタ ユウセイ</t>
  </si>
  <si>
    <t>16秒43</t>
  </si>
  <si>
    <t>髙野 蒼真</t>
  </si>
  <si>
    <t>タカノ ソウマ</t>
  </si>
  <si>
    <t>15秒75</t>
  </si>
  <si>
    <t>大谷 凰綺</t>
  </si>
  <si>
    <t>オオタニ コウキ</t>
  </si>
  <si>
    <t>15秒72</t>
  </si>
  <si>
    <t>古川 歩武</t>
  </si>
  <si>
    <t>フルカワ アユム</t>
  </si>
  <si>
    <t>15秒57</t>
  </si>
  <si>
    <t>出田 優斗</t>
  </si>
  <si>
    <t>イデタ ユウト</t>
  </si>
  <si>
    <t>14秒77</t>
  </si>
  <si>
    <t>15秒 2</t>
  </si>
  <si>
    <t>田上 廉武</t>
  </si>
  <si>
    <t>タノウエ レンム</t>
  </si>
  <si>
    <t>14秒36</t>
  </si>
  <si>
    <t>西岡 大駕</t>
  </si>
  <si>
    <t>ニシオカ タイガ</t>
  </si>
  <si>
    <t>14秒20</t>
  </si>
  <si>
    <t>橋口 祥斗</t>
  </si>
  <si>
    <t>ハシグチ アキト</t>
  </si>
  <si>
    <t>13秒25</t>
  </si>
  <si>
    <t>13秒 9</t>
  </si>
  <si>
    <t>16秒05</t>
  </si>
  <si>
    <t>16秒 6</t>
  </si>
  <si>
    <t>29秒40</t>
  </si>
  <si>
    <t>33秒 3</t>
  </si>
  <si>
    <t>27秒60</t>
  </si>
  <si>
    <t>28秒 6</t>
  </si>
  <si>
    <t>村島 幸太郎</t>
  </si>
  <si>
    <t>ムラシマ コウタロウ</t>
  </si>
  <si>
    <t>4分37秒</t>
  </si>
  <si>
    <t>4分 48秒 6</t>
  </si>
  <si>
    <t>村島 啓吾</t>
  </si>
  <si>
    <t>ムラシマ ケイゴ</t>
  </si>
  <si>
    <t>4分 44秒 7</t>
  </si>
  <si>
    <t>本田 奏</t>
  </si>
  <si>
    <t>ホンダ カナデ</t>
  </si>
  <si>
    <t>松本 宗士</t>
  </si>
  <si>
    <t>マツモト ソウシ</t>
  </si>
  <si>
    <t>3分 16秒 5</t>
  </si>
  <si>
    <t>2分 56秒 1</t>
  </si>
  <si>
    <t>2分31秒</t>
  </si>
  <si>
    <t>2分 39秒 1</t>
  </si>
  <si>
    <t>山本 崇</t>
  </si>
  <si>
    <t>ヤマモト タカシ</t>
  </si>
  <si>
    <t>2分 45秒 1</t>
  </si>
  <si>
    <t>岩城 平童</t>
  </si>
  <si>
    <t>イワキ ヒョウドウ</t>
  </si>
  <si>
    <t>2分24秒</t>
  </si>
  <si>
    <t>2分 31秒 2</t>
  </si>
  <si>
    <t>11分00秒</t>
  </si>
  <si>
    <t>11分 27秒 2</t>
  </si>
  <si>
    <t>岡村 こころ</t>
  </si>
  <si>
    <t>オカムラ ココロ</t>
  </si>
  <si>
    <t>高田陸上クラブ</t>
  </si>
  <si>
    <t>18秒90</t>
  </si>
  <si>
    <t>上田 麗華</t>
  </si>
  <si>
    <t>ウエダ レイカ</t>
  </si>
  <si>
    <t>18秒20</t>
  </si>
  <si>
    <t>上野 心愛</t>
  </si>
  <si>
    <t>ウエノ ミア</t>
  </si>
  <si>
    <t>17秒60</t>
  </si>
  <si>
    <t>17秒 9</t>
  </si>
  <si>
    <t>60秒00</t>
  </si>
  <si>
    <t>42秒 6</t>
  </si>
  <si>
    <t>39秒 3</t>
  </si>
  <si>
    <t>40秒80</t>
  </si>
  <si>
    <t>38秒 9</t>
  </si>
  <si>
    <t>四宮 息吹</t>
  </si>
  <si>
    <t>シノミヤ イブキ</t>
  </si>
  <si>
    <t>5分31秒</t>
  </si>
  <si>
    <t>5分 16秒 8</t>
  </si>
  <si>
    <t>鶴山 航生</t>
  </si>
  <si>
    <t>ツルヤマ コウセイ</t>
  </si>
  <si>
    <t>4分46秒</t>
  </si>
  <si>
    <t>5分 02秒 7</t>
  </si>
  <si>
    <t>2分28秒</t>
  </si>
  <si>
    <t>2分 34秒 4</t>
  </si>
  <si>
    <t>坂口 慧飛</t>
  </si>
  <si>
    <t>サカグチ ケイト</t>
  </si>
  <si>
    <t>4分30秒</t>
  </si>
  <si>
    <t>北田 絋基</t>
  </si>
  <si>
    <t>キタダ コウキ</t>
  </si>
  <si>
    <t>4分05秒</t>
  </si>
  <si>
    <t>4分 32秒 6</t>
  </si>
  <si>
    <t>9分15秒</t>
  </si>
  <si>
    <t>9分 37秒 9</t>
  </si>
  <si>
    <t>田本 一了</t>
    <rPh sb="0" eb="2">
      <t>タモト</t>
    </rPh>
    <rPh sb="3" eb="4">
      <t>イチ</t>
    </rPh>
    <rPh sb="4" eb="5">
      <t>リョウ</t>
    </rPh>
    <phoneticPr fontId="20"/>
  </si>
  <si>
    <t>9分 22秒 2</t>
  </si>
  <si>
    <t>齊藤 凛心</t>
  </si>
  <si>
    <t>サイトウ リコ</t>
  </si>
  <si>
    <t>太田郷ジュニア</t>
  </si>
  <si>
    <t>21秒32</t>
  </si>
  <si>
    <t>22秒 3</t>
  </si>
  <si>
    <t>蓑田 理貴</t>
  </si>
  <si>
    <t>ミノダ リキ</t>
  </si>
  <si>
    <t>18秒34</t>
  </si>
  <si>
    <t>19秒74</t>
  </si>
  <si>
    <t>山崎 耀大</t>
  </si>
  <si>
    <t>ヤマサキ ヨウタ</t>
  </si>
  <si>
    <t>18秒 8</t>
  </si>
  <si>
    <t>西山 彩愛</t>
  </si>
  <si>
    <t>ニシヤマ アヤナ</t>
  </si>
  <si>
    <t>17秒28</t>
  </si>
  <si>
    <t>大石 晃央</t>
  </si>
  <si>
    <t>オオイシ アキオ</t>
  </si>
  <si>
    <t>18秒03</t>
  </si>
  <si>
    <t>藤田 暁勝</t>
  </si>
  <si>
    <t>フジタ アキマサ</t>
  </si>
  <si>
    <t>緒方 晃太</t>
  </si>
  <si>
    <t>オガタ コウタ</t>
  </si>
  <si>
    <t>16秒32</t>
  </si>
  <si>
    <t>宮内 優</t>
  </si>
  <si>
    <t>ミヤウチ アユム</t>
  </si>
  <si>
    <t>16秒04</t>
  </si>
  <si>
    <t>宮崎 柚季</t>
  </si>
  <si>
    <t>ミヤザキ ユズキ</t>
  </si>
  <si>
    <t>19秒 5</t>
  </si>
  <si>
    <t>中田 碧士</t>
  </si>
  <si>
    <t>ナカタ アオシ</t>
  </si>
  <si>
    <t>3分 32秒 0</t>
  </si>
  <si>
    <t>3分13秒</t>
  </si>
  <si>
    <t>3分 09秒 2</t>
  </si>
  <si>
    <t>2分43秒</t>
  </si>
  <si>
    <t>2分 41秒 6</t>
  </si>
  <si>
    <t>39秒00</t>
  </si>
  <si>
    <t>40秒 5</t>
  </si>
  <si>
    <t>37秒40</t>
  </si>
  <si>
    <t>39秒 2</t>
  </si>
  <si>
    <t>34秒 5</t>
  </si>
  <si>
    <t>鶴山 和以</t>
    <rPh sb="0" eb="2">
      <t>ツルヤマ</t>
    </rPh>
    <rPh sb="3" eb="4">
      <t>カズ</t>
    </rPh>
    <rPh sb="4" eb="5">
      <t>イ</t>
    </rPh>
    <phoneticPr fontId="20"/>
  </si>
  <si>
    <t>ツルヤマ カズモ</t>
  </si>
  <si>
    <t>八代ＲＣ</t>
  </si>
  <si>
    <t>9分 30秒 6</t>
  </si>
  <si>
    <t>鶴山 万智</t>
    <rPh sb="0" eb="2">
      <t>ツルヤマ</t>
    </rPh>
    <rPh sb="3" eb="4">
      <t>マン</t>
    </rPh>
    <phoneticPr fontId="20"/>
  </si>
  <si>
    <t>ツルヤマ マサト</t>
  </si>
  <si>
    <t>9分 26秒 0</t>
  </si>
  <si>
    <t>春田 聖州</t>
    <rPh sb="0" eb="2">
      <t>ハルタ</t>
    </rPh>
    <rPh sb="3" eb="4">
      <t>キヨシ</t>
    </rPh>
    <rPh sb="4" eb="5">
      <t>シュウ</t>
    </rPh>
    <phoneticPr fontId="20"/>
  </si>
  <si>
    <t>ハルタ セイシュウ</t>
  </si>
  <si>
    <t>9分 50秒 0</t>
  </si>
  <si>
    <t>吉田 敬斗</t>
    <rPh sb="0" eb="2">
      <t>ヨシダ</t>
    </rPh>
    <rPh sb="3" eb="4">
      <t>ケイ</t>
    </rPh>
    <rPh sb="4" eb="5">
      <t>ト</t>
    </rPh>
    <phoneticPr fontId="20"/>
  </si>
  <si>
    <t>ヨシダ ケイト</t>
  </si>
  <si>
    <t>9分 51秒 2</t>
  </si>
  <si>
    <t>13秒90</t>
  </si>
  <si>
    <t>橋口 拓海</t>
  </si>
  <si>
    <t>ハシグチ タクミ</t>
  </si>
  <si>
    <t>木下 琥一朗</t>
  </si>
  <si>
    <t>キノシタ コイチロウ</t>
  </si>
  <si>
    <t>12秒90</t>
  </si>
  <si>
    <t>13秒 7</t>
  </si>
  <si>
    <t>12秒50</t>
  </si>
  <si>
    <t>13秒 5</t>
  </si>
  <si>
    <t>宮田 花音</t>
  </si>
  <si>
    <t>ミヤタ カノン</t>
  </si>
  <si>
    <t>14秒 0</t>
  </si>
  <si>
    <t>14秒 3</t>
  </si>
  <si>
    <t>14秒40</t>
  </si>
  <si>
    <t>13秒60</t>
  </si>
  <si>
    <t>2分56秒</t>
  </si>
  <si>
    <t>2分45秒</t>
  </si>
  <si>
    <t>3分 08秒 1</t>
  </si>
  <si>
    <t>31秒 7</t>
  </si>
  <si>
    <t>進 信</t>
  </si>
  <si>
    <t>ススミ シン</t>
  </si>
  <si>
    <t>30秒00</t>
  </si>
  <si>
    <t>30秒 8</t>
  </si>
  <si>
    <t>26秒80</t>
  </si>
  <si>
    <t>27秒 8</t>
  </si>
  <si>
    <t>26秒00</t>
  </si>
  <si>
    <t>26秒 5</t>
  </si>
  <si>
    <t>25秒90</t>
  </si>
  <si>
    <t>27秒 1</t>
  </si>
  <si>
    <t>25秒80</t>
  </si>
  <si>
    <t>西山 直輝</t>
  </si>
  <si>
    <t>ニシヤマ ナオキ</t>
  </si>
  <si>
    <t>八代工業高校</t>
  </si>
  <si>
    <t>4分51秒</t>
  </si>
  <si>
    <t>4分 56秒 2</t>
  </si>
  <si>
    <t>井上 有絆</t>
  </si>
  <si>
    <t>イノウエ ユウキ</t>
  </si>
  <si>
    <t>9分54秒</t>
  </si>
  <si>
    <t>10分 36秒 1</t>
  </si>
  <si>
    <t>福本 雄士</t>
  </si>
  <si>
    <t>フクモト ユウシ</t>
  </si>
  <si>
    <t>9分36秒</t>
  </si>
  <si>
    <t>10分 00秒 5</t>
  </si>
  <si>
    <t>9分 38秒 2</t>
  </si>
  <si>
    <t>林 拓矢</t>
  </si>
  <si>
    <t>ハヤシ タクヤ</t>
  </si>
  <si>
    <t>9分 39秒 3</t>
  </si>
  <si>
    <t>久保 裕翔</t>
  </si>
  <si>
    <t>クボ ヒロト</t>
  </si>
  <si>
    <t>9分 35秒 2</t>
  </si>
  <si>
    <t>後藤 聡志</t>
  </si>
  <si>
    <t>ゴトウ サトシ</t>
  </si>
  <si>
    <t>5分21秒</t>
  </si>
  <si>
    <t>5分 15秒 4</t>
  </si>
  <si>
    <t>5分05秒</t>
  </si>
  <si>
    <t>5分 18秒 0</t>
  </si>
  <si>
    <t>西田 虎南</t>
  </si>
  <si>
    <t>ニシダ コナン</t>
  </si>
  <si>
    <t>13秒80</t>
  </si>
  <si>
    <t>15秒 0</t>
  </si>
  <si>
    <t>14秒80</t>
  </si>
  <si>
    <t>2分 48秒 2</t>
  </si>
  <si>
    <t>31秒60</t>
  </si>
  <si>
    <t>31秒50</t>
  </si>
  <si>
    <t>31秒00</t>
  </si>
  <si>
    <t>32秒 7</t>
  </si>
  <si>
    <t>33秒 8</t>
  </si>
  <si>
    <t>29秒70</t>
  </si>
  <si>
    <t>4分59秒</t>
  </si>
  <si>
    <t>4分 59秒 7</t>
  </si>
  <si>
    <t>5分08秒</t>
  </si>
  <si>
    <t>5分 32秒 6</t>
  </si>
  <si>
    <t>4分39秒</t>
  </si>
  <si>
    <t>4分 53秒 9</t>
  </si>
  <si>
    <t>14秒50</t>
  </si>
  <si>
    <t>上村 謙太</t>
  </si>
  <si>
    <t>ウエムラ ケンタ</t>
  </si>
  <si>
    <t>15秒00</t>
  </si>
  <si>
    <t>髙尾 昇平</t>
  </si>
  <si>
    <t>タカオ ショウヘイ</t>
  </si>
  <si>
    <t>仮屋薗 好古</t>
  </si>
  <si>
    <t>カリヤゾノ ヨシフル</t>
  </si>
  <si>
    <t>14秒90</t>
  </si>
  <si>
    <t>13秒10</t>
  </si>
  <si>
    <t>13秒 8</t>
  </si>
  <si>
    <t>13秒40</t>
  </si>
  <si>
    <t>14秒 8</t>
  </si>
  <si>
    <t>12秒70</t>
  </si>
  <si>
    <t>15秒65</t>
  </si>
  <si>
    <t>15秒 4</t>
  </si>
  <si>
    <t>15秒 3</t>
  </si>
  <si>
    <t>15秒80</t>
  </si>
  <si>
    <t>13秒50</t>
  </si>
  <si>
    <t>上久保 伊吹</t>
  </si>
  <si>
    <t>カミクボ イブキ</t>
  </si>
  <si>
    <t>園田 悠太</t>
  </si>
  <si>
    <t>ソノダ ユウタ</t>
  </si>
  <si>
    <t>12秒73</t>
  </si>
  <si>
    <t>13秒 1</t>
  </si>
  <si>
    <t>12秒10</t>
  </si>
  <si>
    <t>30秒95</t>
  </si>
  <si>
    <t>30秒85</t>
  </si>
  <si>
    <t>32秒 4</t>
  </si>
  <si>
    <t>27秒50</t>
  </si>
  <si>
    <t>30秒 2</t>
  </si>
  <si>
    <t>25秒30</t>
  </si>
  <si>
    <t>森田 欽也</t>
  </si>
  <si>
    <t>モリタ キンヤ</t>
  </si>
  <si>
    <t>6分00秒</t>
  </si>
  <si>
    <t>6分 41秒 8</t>
  </si>
  <si>
    <t xml:space="preserve">   令和 ５年度第２５回谷口睦生記念 陸上記録会  所属別名簿及び記録</t>
    <phoneticPr fontId="1"/>
  </si>
  <si>
    <t>瀬上 凜平</t>
    <phoneticPr fontId="1"/>
  </si>
  <si>
    <t xml:space="preserve"> ⑥ 昨年度の２６回記録会に参加された選手については、記録を別シート</t>
    <rPh sb="3" eb="6">
      <t>サクネンド</t>
    </rPh>
    <rPh sb="9" eb="10">
      <t>カイ</t>
    </rPh>
    <rPh sb="10" eb="13">
      <t>キロクカイ</t>
    </rPh>
    <rPh sb="14" eb="16">
      <t>サンカ</t>
    </rPh>
    <rPh sb="19" eb="21">
      <t>センシュ</t>
    </rPh>
    <rPh sb="27" eb="29">
      <t>キロク</t>
    </rPh>
    <rPh sb="30" eb="31">
      <t>ベツ</t>
    </rPh>
    <phoneticPr fontId="1"/>
  </si>
  <si>
    <t xml:space="preserve"> 小林 秀寿</t>
  </si>
  <si>
    <t xml:space="preserve"> コバヤシ  ヒデカズ</t>
  </si>
  <si>
    <t xml:space="preserve"> １人では走り込めない私たち</t>
  </si>
  <si>
    <t xml:space="preserve">4分 46秒 5 </t>
  </si>
  <si>
    <t xml:space="preserve"> 岩田 憲一郎</t>
  </si>
  <si>
    <t xml:space="preserve"> イワタ  ケンイチロウ</t>
  </si>
  <si>
    <t xml:space="preserve">10分 59秒 8 </t>
  </si>
  <si>
    <t xml:space="preserve">10分 10秒 8 </t>
  </si>
  <si>
    <t xml:space="preserve"> 奥村 紗妃</t>
  </si>
  <si>
    <t xml:space="preserve"> オクムラ  サツキ</t>
  </si>
  <si>
    <t xml:space="preserve"> ＡＩＡＣ</t>
  </si>
  <si>
    <t xml:space="preserve">12秒 8  </t>
  </si>
  <si>
    <t xml:space="preserve"> 増田 迅</t>
  </si>
  <si>
    <t xml:space="preserve"> マスダ  ジン</t>
  </si>
  <si>
    <t xml:space="preserve">0秒 0  </t>
  </si>
  <si>
    <t xml:space="preserve"> 梶尾 政士郎</t>
  </si>
  <si>
    <t xml:space="preserve"> カジオ  セイシロウ</t>
  </si>
  <si>
    <t xml:space="preserve">19秒 4  </t>
  </si>
  <si>
    <t xml:space="preserve"> 城下 稜乎</t>
  </si>
  <si>
    <t xml:space="preserve"> シロシタ  リョウヤ</t>
  </si>
  <si>
    <t xml:space="preserve">20秒 4  </t>
  </si>
  <si>
    <t xml:space="preserve"> 鶴丸 裕大</t>
  </si>
  <si>
    <t xml:space="preserve"> ツルヤマ  ユウダイ</t>
  </si>
  <si>
    <t xml:space="preserve">19秒 6  </t>
  </si>
  <si>
    <t xml:space="preserve"> 志水 孝成</t>
  </si>
  <si>
    <t xml:space="preserve"> シミズ  コウセイ</t>
  </si>
  <si>
    <t xml:space="preserve">19秒 8  </t>
  </si>
  <si>
    <t xml:space="preserve"> 白窪 心夏</t>
  </si>
  <si>
    <t xml:space="preserve"> シラクボ  モカ</t>
  </si>
  <si>
    <t xml:space="preserve">19秒 3  </t>
  </si>
  <si>
    <t xml:space="preserve"> 松永 あかり</t>
  </si>
  <si>
    <t xml:space="preserve"> マツナガ  アカリ</t>
  </si>
  <si>
    <t xml:space="preserve">20秒 0  </t>
  </si>
  <si>
    <t xml:space="preserve"> 邑田 笑奈</t>
  </si>
  <si>
    <t xml:space="preserve"> ムラダ  エナ</t>
  </si>
  <si>
    <t xml:space="preserve">17秒 9  </t>
  </si>
  <si>
    <t xml:space="preserve"> 赤山 菜穂</t>
  </si>
  <si>
    <t xml:space="preserve"> アカヤマ  サホ</t>
  </si>
  <si>
    <t xml:space="preserve">19秒 7  </t>
  </si>
  <si>
    <t xml:space="preserve"> 瀬上 凜平</t>
  </si>
  <si>
    <t xml:space="preserve"> セノウエ  リンペイ</t>
  </si>
  <si>
    <t xml:space="preserve">20秒 6  </t>
  </si>
  <si>
    <t xml:space="preserve"> 松永 昊大</t>
  </si>
  <si>
    <t xml:space="preserve"> マツナガ  コウダイ</t>
  </si>
  <si>
    <t xml:space="preserve">20秒 5  </t>
  </si>
  <si>
    <t xml:space="preserve"> 稲岡 應慎</t>
  </si>
  <si>
    <t xml:space="preserve"> イナオカ  オウシン</t>
  </si>
  <si>
    <t xml:space="preserve"> 山下 叶翔</t>
  </si>
  <si>
    <t xml:space="preserve"> ヤマシタ  カナト</t>
  </si>
  <si>
    <t xml:space="preserve"> 竹本 優花</t>
  </si>
  <si>
    <t xml:space="preserve"> タケモト  ユウカ</t>
  </si>
  <si>
    <t xml:space="preserve">19秒 5  </t>
  </si>
  <si>
    <t xml:space="preserve"> 山本 桃歌</t>
  </si>
  <si>
    <t xml:space="preserve"> ヤマモト  モモカ</t>
  </si>
  <si>
    <t xml:space="preserve">22秒 4  </t>
  </si>
  <si>
    <t xml:space="preserve"> 築出 涼</t>
  </si>
  <si>
    <t xml:space="preserve"> チクデ  スズ</t>
  </si>
  <si>
    <t xml:space="preserve">18秒 9  </t>
  </si>
  <si>
    <t xml:space="preserve"> 橋口 蘭花</t>
  </si>
  <si>
    <t xml:space="preserve"> ハシグチ  ランカ</t>
  </si>
  <si>
    <t xml:space="preserve">19秒 2  </t>
  </si>
  <si>
    <t xml:space="preserve"> 鶴丸 明香里</t>
  </si>
  <si>
    <t xml:space="preserve"> ツルマル  アカリ</t>
  </si>
  <si>
    <t xml:space="preserve">18秒 7  </t>
  </si>
  <si>
    <t xml:space="preserve"> 高橋 佳奈</t>
  </si>
  <si>
    <t xml:space="preserve"> タカハシ  カナ</t>
  </si>
  <si>
    <t xml:space="preserve">18秒 3  </t>
  </si>
  <si>
    <t xml:space="preserve"> 上野 陽愛</t>
  </si>
  <si>
    <t xml:space="preserve"> ウエノ  ヒナ</t>
  </si>
  <si>
    <t xml:space="preserve">17秒 0  </t>
  </si>
  <si>
    <t xml:space="preserve"> 上野 結加</t>
  </si>
  <si>
    <t xml:space="preserve"> ウエノ  ユイカ</t>
  </si>
  <si>
    <t xml:space="preserve">17秒 1  </t>
  </si>
  <si>
    <t xml:space="preserve"> 高尾 侑矢</t>
  </si>
  <si>
    <t xml:space="preserve"> タカオ  ユウヤ</t>
  </si>
  <si>
    <t xml:space="preserve"> 上田 朔</t>
  </si>
  <si>
    <t xml:space="preserve"> ウエダ  サク</t>
  </si>
  <si>
    <t xml:space="preserve">18秒 1  </t>
  </si>
  <si>
    <t xml:space="preserve"> 北川 大智</t>
  </si>
  <si>
    <t xml:space="preserve"> キタガワ  ダイチ</t>
  </si>
  <si>
    <t xml:space="preserve"> 松嶋 一樹</t>
  </si>
  <si>
    <t xml:space="preserve"> マツシマ  カズキ</t>
  </si>
  <si>
    <t xml:space="preserve">19秒 9  </t>
  </si>
  <si>
    <t xml:space="preserve"> 志水 博信</t>
  </si>
  <si>
    <t xml:space="preserve"> シミズ  ヒロノブ</t>
  </si>
  <si>
    <t xml:space="preserve"> 井戸 結月</t>
  </si>
  <si>
    <t xml:space="preserve"> イド  ユヅキ</t>
  </si>
  <si>
    <t xml:space="preserve"> 城下 愛央</t>
  </si>
  <si>
    <t xml:space="preserve"> シロシタ  マオ</t>
  </si>
  <si>
    <t xml:space="preserve">17秒 6  </t>
  </si>
  <si>
    <t xml:space="preserve"> 平松 咲漣</t>
  </si>
  <si>
    <t xml:space="preserve"> ヒラマツ  エレン</t>
  </si>
  <si>
    <t xml:space="preserve">19秒 1  </t>
  </si>
  <si>
    <t xml:space="preserve"> 太田 帆乃花</t>
  </si>
  <si>
    <t xml:space="preserve"> オオタ  ホノカ</t>
  </si>
  <si>
    <t xml:space="preserve">18秒 0  </t>
  </si>
  <si>
    <t xml:space="preserve"> 奥村 明咲</t>
  </si>
  <si>
    <t xml:space="preserve"> オクムラ  メイサ</t>
  </si>
  <si>
    <t xml:space="preserve">16秒 3  </t>
  </si>
  <si>
    <t xml:space="preserve"> 稲岡 宥賢</t>
  </si>
  <si>
    <t xml:space="preserve"> イナオカ  ユウケン</t>
  </si>
  <si>
    <t xml:space="preserve"> 神子 海都</t>
  </si>
  <si>
    <t xml:space="preserve"> カミコ  カイト</t>
  </si>
  <si>
    <t xml:space="preserve">20秒 2  </t>
  </si>
  <si>
    <t xml:space="preserve"> 村中 航</t>
  </si>
  <si>
    <t xml:space="preserve"> ムラナカ  コウ</t>
  </si>
  <si>
    <t xml:space="preserve">15秒 8  </t>
  </si>
  <si>
    <t xml:space="preserve"> 森本 悠太</t>
  </si>
  <si>
    <t xml:space="preserve"> モリモト  ユウタ</t>
  </si>
  <si>
    <t xml:space="preserve"> 赤山 乎起</t>
  </si>
  <si>
    <t xml:space="preserve"> アカヤマ  ヤオキ</t>
  </si>
  <si>
    <t xml:space="preserve">16秒 2  </t>
  </si>
  <si>
    <t xml:space="preserve"> 太田 湊斗</t>
  </si>
  <si>
    <t xml:space="preserve"> オオタ  ミナト</t>
  </si>
  <si>
    <t xml:space="preserve">16秒 6  </t>
  </si>
  <si>
    <t xml:space="preserve"> 山形 侑吾</t>
  </si>
  <si>
    <t xml:space="preserve"> ヤマガタ  ユウゴ</t>
  </si>
  <si>
    <t xml:space="preserve">16秒 5  </t>
  </si>
  <si>
    <t xml:space="preserve"> 福田 健人</t>
  </si>
  <si>
    <t xml:space="preserve"> フクダ  ケント</t>
  </si>
  <si>
    <t xml:space="preserve">15秒 2  </t>
  </si>
  <si>
    <t xml:space="preserve"> 作田 結愛</t>
  </si>
  <si>
    <t xml:space="preserve"> サクタ  ユア</t>
  </si>
  <si>
    <t xml:space="preserve"> 森 彩心</t>
  </si>
  <si>
    <t xml:space="preserve"> モリ  アコ</t>
  </si>
  <si>
    <t xml:space="preserve">15秒 7  </t>
  </si>
  <si>
    <t xml:space="preserve"> 中村 心陽</t>
  </si>
  <si>
    <t xml:space="preserve"> ナカムラ  ミハル</t>
  </si>
  <si>
    <t xml:space="preserve">15秒 6  </t>
  </si>
  <si>
    <t xml:space="preserve"> 後藤 理亜</t>
  </si>
  <si>
    <t xml:space="preserve"> ゴトウ  リア</t>
  </si>
  <si>
    <t xml:space="preserve">14秒 5  </t>
  </si>
  <si>
    <t xml:space="preserve"> 増田 美音</t>
  </si>
  <si>
    <t xml:space="preserve"> マスダ  ミオ</t>
  </si>
  <si>
    <t xml:space="preserve">17秒 8  </t>
  </si>
  <si>
    <t xml:space="preserve"> 深田 胡春</t>
  </si>
  <si>
    <t xml:space="preserve"> フカダ  コハル</t>
  </si>
  <si>
    <t xml:space="preserve"> 福田 有彩</t>
  </si>
  <si>
    <t xml:space="preserve"> フクダ  アリサ</t>
  </si>
  <si>
    <t xml:space="preserve">14秒 7  </t>
  </si>
  <si>
    <t xml:space="preserve"> 上野 愛加</t>
  </si>
  <si>
    <t xml:space="preserve"> ウエノ  マナカ</t>
  </si>
  <si>
    <t xml:space="preserve">14秒 2  </t>
  </si>
  <si>
    <t xml:space="preserve"> 松嶋 大智</t>
  </si>
  <si>
    <t xml:space="preserve"> マツシマ  ダイチ</t>
  </si>
  <si>
    <t xml:space="preserve"> 高尾 亮介</t>
  </si>
  <si>
    <t xml:space="preserve"> タカオ  リョウスケ</t>
  </si>
  <si>
    <t xml:space="preserve">16秒 0  </t>
  </si>
  <si>
    <t xml:space="preserve"> 太田 茉希</t>
  </si>
  <si>
    <t xml:space="preserve"> オオタ  マキ</t>
  </si>
  <si>
    <t xml:space="preserve"> 山下 咲絢</t>
  </si>
  <si>
    <t xml:space="preserve"> ヤマシタ  サアヤ</t>
  </si>
  <si>
    <t xml:space="preserve">15秒 9  </t>
  </si>
  <si>
    <t xml:space="preserve"> 太田 望遥</t>
  </si>
  <si>
    <t xml:space="preserve"> オオタ  ミハル</t>
  </si>
  <si>
    <t xml:space="preserve">15秒 0  </t>
  </si>
  <si>
    <t xml:space="preserve">41秒 9  </t>
  </si>
  <si>
    <t xml:space="preserve">45秒 9  </t>
  </si>
  <si>
    <t xml:space="preserve">45秒 8  </t>
  </si>
  <si>
    <t xml:space="preserve"> ツルマル  ユウダイ</t>
  </si>
  <si>
    <t xml:space="preserve">43秒 3  </t>
  </si>
  <si>
    <t xml:space="preserve"> アオヤマ  サホ</t>
  </si>
  <si>
    <t xml:space="preserve">47秒 4  </t>
  </si>
  <si>
    <t xml:space="preserve">42秒 8  </t>
  </si>
  <si>
    <t xml:space="preserve">45秒 7  </t>
  </si>
  <si>
    <t xml:space="preserve">39秒 9  </t>
  </si>
  <si>
    <t xml:space="preserve">41秒 4  </t>
  </si>
  <si>
    <t xml:space="preserve">45秒 1  </t>
  </si>
  <si>
    <t xml:space="preserve">45秒 6  </t>
  </si>
  <si>
    <t xml:space="preserve">39秒 1  </t>
  </si>
  <si>
    <t xml:space="preserve">39秒 3  </t>
  </si>
  <si>
    <t xml:space="preserve">40秒 0  </t>
  </si>
  <si>
    <t xml:space="preserve">42秒 4  </t>
  </si>
  <si>
    <t xml:space="preserve">41秒 3  </t>
  </si>
  <si>
    <t xml:space="preserve">43秒 2  </t>
  </si>
  <si>
    <t xml:space="preserve">50秒 3  </t>
  </si>
  <si>
    <t xml:space="preserve">35秒 2  </t>
  </si>
  <si>
    <t xml:space="preserve">35秒 1  </t>
  </si>
  <si>
    <t xml:space="preserve">38秒 0  </t>
  </si>
  <si>
    <t xml:space="preserve">41秒 0  </t>
  </si>
  <si>
    <t xml:space="preserve">39秒 6  </t>
  </si>
  <si>
    <t xml:space="preserve">46秒 1  </t>
  </si>
  <si>
    <t xml:space="preserve">44秒 2  </t>
  </si>
  <si>
    <t xml:space="preserve">38秒 4  </t>
  </si>
  <si>
    <t xml:space="preserve">36秒 2  </t>
  </si>
  <si>
    <t xml:space="preserve">43秒 0  </t>
  </si>
  <si>
    <t xml:space="preserve">34秒 1  </t>
  </si>
  <si>
    <t xml:space="preserve">37秒 9  </t>
  </si>
  <si>
    <t xml:space="preserve">43秒 7  </t>
  </si>
  <si>
    <t xml:space="preserve">35秒 6  </t>
  </si>
  <si>
    <t xml:space="preserve">35秒 8  </t>
  </si>
  <si>
    <t xml:space="preserve">34秒 5  </t>
  </si>
  <si>
    <t xml:space="preserve">36秒 0  </t>
  </si>
  <si>
    <t xml:space="preserve">34秒 4  </t>
  </si>
  <si>
    <t xml:space="preserve">30秒 9  </t>
  </si>
  <si>
    <t xml:space="preserve">36秒 6  </t>
  </si>
  <si>
    <t xml:space="preserve">33秒 1  </t>
  </si>
  <si>
    <t xml:space="preserve">30秒 2  </t>
  </si>
  <si>
    <t xml:space="preserve">31秒 4  </t>
  </si>
  <si>
    <t xml:space="preserve">38秒 1  </t>
  </si>
  <si>
    <t xml:space="preserve">34秒 7  </t>
  </si>
  <si>
    <t xml:space="preserve">29秒 2  </t>
  </si>
  <si>
    <t xml:space="preserve">38秒 8  </t>
  </si>
  <si>
    <t xml:space="preserve">32秒 8  </t>
  </si>
  <si>
    <t xml:space="preserve">30秒 6  </t>
  </si>
  <si>
    <t xml:space="preserve"> 金水 絢信</t>
  </si>
  <si>
    <t xml:space="preserve"> キンスイ  ジュンシン</t>
  </si>
  <si>
    <t xml:space="preserve"> ＨＨＲ</t>
  </si>
  <si>
    <t xml:space="preserve"> 中田 瑛大</t>
  </si>
  <si>
    <t xml:space="preserve"> ナカタ  エイタ</t>
  </si>
  <si>
    <t xml:space="preserve"> 益田 栞奈</t>
  </si>
  <si>
    <t xml:space="preserve"> マスダ  カンナ</t>
  </si>
  <si>
    <t xml:space="preserve"> 新垣 史緒</t>
  </si>
  <si>
    <t xml:space="preserve"> シンガキ  シオ</t>
  </si>
  <si>
    <t xml:space="preserve">20秒 8  </t>
  </si>
  <si>
    <t xml:space="preserve"> 新垣 千紗</t>
  </si>
  <si>
    <t xml:space="preserve"> シンガキ  チサ</t>
  </si>
  <si>
    <t xml:space="preserve"> 益田 茉旺</t>
  </si>
  <si>
    <t xml:space="preserve"> マスダ  マオ</t>
  </si>
  <si>
    <t xml:space="preserve"> 志水 愛来</t>
  </si>
  <si>
    <t xml:space="preserve"> シミズ  アイラ</t>
  </si>
  <si>
    <t xml:space="preserve"> 新垣 結</t>
  </si>
  <si>
    <t xml:space="preserve"> シンガキ  ユウ</t>
  </si>
  <si>
    <t xml:space="preserve"> 中田 小真茅</t>
  </si>
  <si>
    <t xml:space="preserve"> ナカタ  コマチ</t>
  </si>
  <si>
    <t xml:space="preserve">16秒 7  </t>
  </si>
  <si>
    <t xml:space="preserve"> 益田 滉大</t>
  </si>
  <si>
    <t xml:space="preserve"> マスダ  コウタ</t>
  </si>
  <si>
    <t xml:space="preserve">18秒 5  </t>
  </si>
  <si>
    <t xml:space="preserve"> 小田 瑞葵</t>
  </si>
  <si>
    <t xml:space="preserve"> オダ  ミズキ</t>
  </si>
  <si>
    <t xml:space="preserve"> 吉田 武正</t>
  </si>
  <si>
    <t xml:space="preserve"> ヨシダ  タケマサ</t>
  </si>
  <si>
    <t xml:space="preserve"> 作田 晴菜</t>
  </si>
  <si>
    <t xml:space="preserve"> サクタ  ハナ</t>
  </si>
  <si>
    <t xml:space="preserve">16秒 4  </t>
  </si>
  <si>
    <t xml:space="preserve"> 新垣 紬</t>
  </si>
  <si>
    <t xml:space="preserve"> シンガキ  ツムギ</t>
  </si>
  <si>
    <t xml:space="preserve"> 元田 真翔</t>
  </si>
  <si>
    <t xml:space="preserve"> モトダ  マナト</t>
  </si>
  <si>
    <t xml:space="preserve"> 元田 歩翔</t>
  </si>
  <si>
    <t xml:space="preserve"> モトダ  アユト</t>
  </si>
  <si>
    <t xml:space="preserve">32秒 9  </t>
  </si>
  <si>
    <t xml:space="preserve"> 金水 聖恵</t>
  </si>
  <si>
    <t xml:space="preserve"> キンスイ  ショウケイ</t>
  </si>
  <si>
    <t xml:space="preserve">13分 23秒 2 </t>
  </si>
  <si>
    <t xml:space="preserve"> 森田 欽也</t>
    <rPh sb="1" eb="3">
      <t>モリタ</t>
    </rPh>
    <rPh sb="4" eb="6">
      <t>キンヤ</t>
    </rPh>
    <phoneticPr fontId="20"/>
  </si>
  <si>
    <t xml:space="preserve"> モリタ  キンヤ</t>
  </si>
  <si>
    <t xml:space="preserve"> 熊本市役所</t>
    <rPh sb="1" eb="6">
      <t>クマモトシヤクショ</t>
    </rPh>
    <phoneticPr fontId="20"/>
  </si>
  <si>
    <t xml:space="preserve">5分 57秒 5 </t>
  </si>
  <si>
    <t xml:space="preserve"> 松本 郁磨</t>
  </si>
  <si>
    <t xml:space="preserve"> マツモト  イクマ</t>
  </si>
  <si>
    <t xml:space="preserve"> やつしろＴ＆Ｆ</t>
  </si>
  <si>
    <t xml:space="preserve">5分 56秒 9 </t>
  </si>
  <si>
    <t xml:space="preserve"> 飯塚 千遥</t>
  </si>
  <si>
    <t xml:space="preserve"> イイヅカ  チハル</t>
  </si>
  <si>
    <t xml:space="preserve">5分 44秒 4 </t>
  </si>
  <si>
    <t xml:space="preserve"> 山本 泰士</t>
  </si>
  <si>
    <t xml:space="preserve"> ヤマモト  タイシ</t>
  </si>
  <si>
    <t xml:space="preserve">5分 49秒 2 </t>
  </si>
  <si>
    <t xml:space="preserve"> 米村 百葉</t>
  </si>
  <si>
    <t xml:space="preserve"> ヨネムラ  モモハ</t>
  </si>
  <si>
    <t xml:space="preserve">6分 5秒 6 </t>
  </si>
  <si>
    <t xml:space="preserve"> 平田 聖奈</t>
  </si>
  <si>
    <t xml:space="preserve"> ヒラタ  セナ</t>
  </si>
  <si>
    <t xml:space="preserve">12秒 6  </t>
  </si>
  <si>
    <t xml:space="preserve"> 山﨑 柚芭</t>
  </si>
  <si>
    <t xml:space="preserve"> ヤマサキ  ユズハ</t>
  </si>
  <si>
    <t xml:space="preserve"> 平田 斗真</t>
  </si>
  <si>
    <t xml:space="preserve"> ヒラタ  トウマ</t>
  </si>
  <si>
    <t xml:space="preserve"> 梅田 陽愛</t>
  </si>
  <si>
    <t xml:space="preserve"> ウメダ  ヒナ</t>
  </si>
  <si>
    <t xml:space="preserve"> 山﨑 葵翔</t>
  </si>
  <si>
    <t xml:space="preserve"> ヤマサキ  アオト</t>
  </si>
  <si>
    <t xml:space="preserve"> 秋吉 瑛心</t>
  </si>
  <si>
    <t xml:space="preserve"> アキヨシ  エイシン</t>
  </si>
  <si>
    <t xml:space="preserve"> 宮本 翔志輝</t>
  </si>
  <si>
    <t xml:space="preserve"> ミヤモト  トシキ</t>
  </si>
  <si>
    <t xml:space="preserve"> 鶴山 一心</t>
  </si>
  <si>
    <t xml:space="preserve"> ツルヤマ  イッシン</t>
  </si>
  <si>
    <t xml:space="preserve">12秒 4  </t>
  </si>
  <si>
    <t xml:space="preserve">2分 59秒 1 </t>
  </si>
  <si>
    <t xml:space="preserve">39秒 5  </t>
  </si>
  <si>
    <t>マツモト　イクマ</t>
  </si>
  <si>
    <t xml:space="preserve">33秒 8  </t>
  </si>
  <si>
    <t>ヤマサキ　アオト</t>
  </si>
  <si>
    <t xml:space="preserve">34秒 6  </t>
  </si>
  <si>
    <t xml:space="preserve">30秒 8  </t>
  </si>
  <si>
    <t xml:space="preserve"> 澤田 将太朗</t>
  </si>
  <si>
    <t xml:space="preserve"> サワダ  ショウタロウ</t>
  </si>
  <si>
    <t xml:space="preserve"> 鏡中</t>
  </si>
  <si>
    <t xml:space="preserve">5分 9秒 4 </t>
  </si>
  <si>
    <t xml:space="preserve"> 新垣 皓祥</t>
  </si>
  <si>
    <t xml:space="preserve"> アラカキ  ヒロユキ</t>
  </si>
  <si>
    <t xml:space="preserve"> 河原 一輝</t>
  </si>
  <si>
    <t xml:space="preserve"> カワハラ  カツキ</t>
  </si>
  <si>
    <t xml:space="preserve">34秒 3  </t>
  </si>
  <si>
    <t xml:space="preserve"> 夘野木 空</t>
  </si>
  <si>
    <t xml:space="preserve"> ウノキ  ソラ</t>
  </si>
  <si>
    <t xml:space="preserve">29秒 3  </t>
  </si>
  <si>
    <t xml:space="preserve"> 大山 光瑠璃</t>
  </si>
  <si>
    <t xml:space="preserve"> オオヤマ  ミルリ</t>
  </si>
  <si>
    <t xml:space="preserve">27秒 7  </t>
  </si>
  <si>
    <t xml:space="preserve"> 鶴﨑 亜空</t>
  </si>
  <si>
    <t xml:space="preserve"> ツルサキ  ソラ</t>
  </si>
  <si>
    <t xml:space="preserve">28秒 6  </t>
  </si>
  <si>
    <t xml:space="preserve"> 黒川 幸誠</t>
  </si>
  <si>
    <t xml:space="preserve"> クロカワ  コウセイ</t>
  </si>
  <si>
    <t xml:space="preserve">32秒 5  </t>
  </si>
  <si>
    <t xml:space="preserve"> 髙野 蒼真</t>
  </si>
  <si>
    <t xml:space="preserve"> タカノ  ソウマ</t>
  </si>
  <si>
    <t xml:space="preserve">31秒 6  </t>
  </si>
  <si>
    <t xml:space="preserve"> 古田 雄晟</t>
  </si>
  <si>
    <t xml:space="preserve"> フルタ  ユウセイ</t>
  </si>
  <si>
    <t xml:space="preserve">30秒 3  </t>
  </si>
  <si>
    <t xml:space="preserve"> 古川 歩武</t>
  </si>
  <si>
    <t xml:space="preserve"> フルカワ  アユム</t>
  </si>
  <si>
    <t xml:space="preserve">29秒 5  </t>
  </si>
  <si>
    <t xml:space="preserve"> 大谷 凰綺</t>
  </si>
  <si>
    <t xml:space="preserve"> オオタニ  コウキ</t>
  </si>
  <si>
    <t xml:space="preserve">29秒 4  </t>
  </si>
  <si>
    <t xml:space="preserve"> 出田 優斗</t>
  </si>
  <si>
    <t xml:space="preserve"> イデタ  ユウト</t>
  </si>
  <si>
    <t xml:space="preserve">30秒 4  </t>
  </si>
  <si>
    <t xml:space="preserve"> 田上 廉武</t>
  </si>
  <si>
    <t xml:space="preserve"> タノウエ  レンム</t>
  </si>
  <si>
    <t xml:space="preserve">28秒 0  </t>
  </si>
  <si>
    <t xml:space="preserve"> 岩城 定之輔</t>
    <rPh sb="6" eb="7">
      <t>すけ</t>
    </rPh>
    <phoneticPr fontId="20" type="Hiragana"/>
  </si>
  <si>
    <t xml:space="preserve"> イワキ  ジョウノスケ</t>
  </si>
  <si>
    <t xml:space="preserve"> 熊本ランプロ</t>
  </si>
  <si>
    <t xml:space="preserve">2分 47秒 1 </t>
  </si>
  <si>
    <t xml:space="preserve"> 村島 幸太郎</t>
    <rPh sb="5" eb="7">
      <t>たろう</t>
    </rPh>
    <phoneticPr fontId="20" type="Hiragana"/>
  </si>
  <si>
    <t xml:space="preserve"> ムラシマ  コウタロウ</t>
  </si>
  <si>
    <t xml:space="preserve">2分 11秒 3 </t>
  </si>
  <si>
    <t xml:space="preserve"> 村島 啓吾</t>
  </si>
  <si>
    <t xml:space="preserve"> ムラシマ  ケイゴ</t>
  </si>
  <si>
    <t xml:space="preserve">2分 22秒 7 </t>
  </si>
  <si>
    <t xml:space="preserve"> 岩城 平童</t>
  </si>
  <si>
    <t xml:space="preserve"> イワキ  ヒョウドウ</t>
  </si>
  <si>
    <t xml:space="preserve">10分 49秒 9 </t>
  </si>
  <si>
    <t xml:space="preserve"> 四宮 息吹</t>
  </si>
  <si>
    <t xml:space="preserve"> シノミヤ  イブキ</t>
  </si>
  <si>
    <t xml:space="preserve"> 坂本中</t>
  </si>
  <si>
    <t xml:space="preserve">5分 13秒 2 </t>
  </si>
  <si>
    <t xml:space="preserve"> 鶴山 航生</t>
  </si>
  <si>
    <t xml:space="preserve"> ツルヤマ  コウセイ</t>
  </si>
  <si>
    <t xml:space="preserve">4分 58秒 7 </t>
  </si>
  <si>
    <t xml:space="preserve"> 田中 陽向</t>
  </si>
  <si>
    <t xml:space="preserve"> タナカ  ヒナタ</t>
  </si>
  <si>
    <t xml:space="preserve"> 八代一中</t>
  </si>
  <si>
    <t xml:space="preserve">13秒 0  </t>
  </si>
  <si>
    <t xml:space="preserve"> 山形 恒太</t>
  </si>
  <si>
    <t xml:space="preserve"> ヤマガタ  コウタ</t>
  </si>
  <si>
    <t xml:space="preserve">12秒 2  </t>
  </si>
  <si>
    <t xml:space="preserve"> 中村 心惺</t>
  </si>
  <si>
    <t xml:space="preserve"> ナカムラ  シンセイ</t>
  </si>
  <si>
    <t xml:space="preserve">12秒 3  </t>
  </si>
  <si>
    <t xml:space="preserve"> 椎葉 ひより</t>
  </si>
  <si>
    <t xml:space="preserve"> シイバ  ヒヨリ</t>
  </si>
  <si>
    <t xml:space="preserve">24秒 5  </t>
  </si>
  <si>
    <t xml:space="preserve">24秒 3  </t>
  </si>
  <si>
    <t xml:space="preserve"> 西山 康平</t>
  </si>
  <si>
    <t xml:space="preserve"> ニシヤマ  コウヘイ</t>
  </si>
  <si>
    <t xml:space="preserve"> 八代三中</t>
  </si>
  <si>
    <t xml:space="preserve">5分 28秒 4 </t>
  </si>
  <si>
    <t xml:space="preserve"> 西﨑 由泰</t>
  </si>
  <si>
    <t xml:space="preserve"> ニシザキ  ユウダイ</t>
  </si>
  <si>
    <t xml:space="preserve">5分 41秒 1 </t>
  </si>
  <si>
    <t xml:space="preserve"> 後藤 聡志</t>
  </si>
  <si>
    <t xml:space="preserve"> ゴトウ  サトシ</t>
  </si>
  <si>
    <t xml:space="preserve"> 泉 琴音</t>
  </si>
  <si>
    <t xml:space="preserve"> イズミ  コトネ</t>
  </si>
  <si>
    <t xml:space="preserve"> 溝口 貴子</t>
  </si>
  <si>
    <t xml:space="preserve"> ミゾグチ  キコ</t>
  </si>
  <si>
    <t xml:space="preserve"> 深田 和奏</t>
  </si>
  <si>
    <t xml:space="preserve"> フカダ  ワカナ</t>
  </si>
  <si>
    <t xml:space="preserve"> 野田 愛美</t>
  </si>
  <si>
    <t xml:space="preserve"> ノダ  アイミ</t>
  </si>
  <si>
    <t xml:space="preserve"> 宮川 和正</t>
  </si>
  <si>
    <t xml:space="preserve"> ミヤガワ  カズマ</t>
  </si>
  <si>
    <t xml:space="preserve">14秒 6  </t>
  </si>
  <si>
    <t xml:space="preserve"> 宮川 空輝</t>
  </si>
  <si>
    <t xml:space="preserve"> ミヤガワ  ソラ</t>
  </si>
  <si>
    <t xml:space="preserve">14秒 0  </t>
  </si>
  <si>
    <t xml:space="preserve"> 山鹿 結翔</t>
  </si>
  <si>
    <t xml:space="preserve"> ヤマガ  ユイト</t>
  </si>
  <si>
    <t xml:space="preserve">13秒 9  </t>
  </si>
  <si>
    <t xml:space="preserve"> 田上 理彩</t>
  </si>
  <si>
    <t xml:space="preserve"> タノウエ  リサ</t>
  </si>
  <si>
    <t xml:space="preserve">3分 4秒 8 </t>
  </si>
  <si>
    <t xml:space="preserve"> 田中 唯愛</t>
  </si>
  <si>
    <t xml:space="preserve"> タナカ  ユア</t>
  </si>
  <si>
    <t xml:space="preserve">2分 40秒 8 </t>
  </si>
  <si>
    <t xml:space="preserve"> 木村 陽菜</t>
  </si>
  <si>
    <t xml:space="preserve"> キムラ  ハルナ</t>
  </si>
  <si>
    <t xml:space="preserve"> 八代四中</t>
  </si>
  <si>
    <t xml:space="preserve">15秒 1  </t>
  </si>
  <si>
    <t xml:space="preserve"> 春岡 拓弥</t>
  </si>
  <si>
    <t xml:space="preserve"> ハルオカ  タクミ</t>
  </si>
  <si>
    <t xml:space="preserve"> 守屋 拓海</t>
  </si>
  <si>
    <t xml:space="preserve"> モリヤ  タクミ</t>
  </si>
  <si>
    <t xml:space="preserve">14秒 3  </t>
  </si>
  <si>
    <t xml:space="preserve"> 森本 晴稀</t>
  </si>
  <si>
    <t xml:space="preserve"> モリモト  ハルキ</t>
  </si>
  <si>
    <t xml:space="preserve">13秒 6  </t>
  </si>
  <si>
    <t xml:space="preserve"> 益田 悠生</t>
  </si>
  <si>
    <t xml:space="preserve"> マスダ  ユウセイ</t>
  </si>
  <si>
    <t xml:space="preserve">13秒 1  </t>
  </si>
  <si>
    <t xml:space="preserve"> 田上 明樹</t>
  </si>
  <si>
    <t xml:space="preserve"> タノウエ  アスキ</t>
  </si>
  <si>
    <t xml:space="preserve">13秒 5  </t>
  </si>
  <si>
    <t xml:space="preserve"> 作増 来花</t>
  </si>
  <si>
    <t xml:space="preserve"> サクマス  コハナ</t>
  </si>
  <si>
    <t xml:space="preserve"> 上村 謙太</t>
  </si>
  <si>
    <t xml:space="preserve"> ウエムラ  ケンタ</t>
  </si>
  <si>
    <t xml:space="preserve"> 髙尾 昇平</t>
  </si>
  <si>
    <t xml:space="preserve"> タカオ  ショウヘイ</t>
  </si>
  <si>
    <t xml:space="preserve"> 仮屋薗 好古</t>
  </si>
  <si>
    <t xml:space="preserve"> カリヤゾノ  ヨシフル</t>
  </si>
  <si>
    <t xml:space="preserve">31秒 7  </t>
  </si>
  <si>
    <t xml:space="preserve">29秒 9  </t>
  </si>
  <si>
    <t xml:space="preserve">32秒 6  </t>
  </si>
  <si>
    <t xml:space="preserve">27秒 1  </t>
  </si>
  <si>
    <t xml:space="preserve">27秒 4  </t>
  </si>
  <si>
    <t xml:space="preserve">28秒 9  </t>
  </si>
  <si>
    <t xml:space="preserve">   令和 ６年度第２６回谷口睦生記念 陸上記録会  所属別名簿及び記録</t>
    <phoneticPr fontId="1"/>
  </si>
  <si>
    <t>令和 ７年度 第２７回 「谷口睦生」記念陸上記録会</t>
    <rPh sb="0" eb="2">
      <t>レイワ</t>
    </rPh>
    <rPh sb="4" eb="6">
      <t>ネンド</t>
    </rPh>
    <rPh sb="7" eb="8">
      <t>ダイ</t>
    </rPh>
    <rPh sb="10" eb="11">
      <t>カイ</t>
    </rPh>
    <rPh sb="13" eb="15">
      <t>タニグチ</t>
    </rPh>
    <rPh sb="15" eb="17">
      <t>ムツオ</t>
    </rPh>
    <rPh sb="18" eb="20">
      <t>キネン</t>
    </rPh>
    <rPh sb="20" eb="22">
      <t>リクジョウ</t>
    </rPh>
    <rPh sb="22" eb="24">
      <t>キロク</t>
    </rPh>
    <rPh sb="24" eb="25">
      <t>カイ</t>
    </rPh>
    <phoneticPr fontId="1"/>
  </si>
  <si>
    <t xml:space="preserve"> 組× 500円＝</t>
    <rPh sb="1" eb="2">
      <t>クミ</t>
    </rPh>
    <rPh sb="7" eb="8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</si>
</sst>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0_ "/>
    <numFmt numFmtId="178" formatCode="0_ "/>
    <numFmt numFmtId="179" formatCode="0.00_);[Red]\(0.00\)"/>
    <numFmt numFmtId="180" formatCode="#,##0.00_ "/>
  </numFmts>
  <fonts count="5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HG創英角ｺﾞｼｯｸUB"/>
      <family val="3"/>
      <charset val="128"/>
    </font>
    <font>
      <sz val="16"/>
      <color theme="1"/>
      <name val="HG創英角ｺﾞｼｯｸUB"/>
      <family val="3"/>
      <charset val="128"/>
    </font>
    <font>
      <sz val="12"/>
      <color theme="1"/>
      <name val="HG正楷書体-PRO"/>
      <family val="4"/>
      <charset val="128"/>
    </font>
    <font>
      <sz val="12"/>
      <color theme="1"/>
      <name val="HG創英ﾌﾟﾚｾﾞﾝｽEB"/>
      <family val="1"/>
      <charset val="128"/>
    </font>
    <font>
      <b/>
      <sz val="12"/>
      <color theme="1"/>
      <name val="ＭＳ ゴシック"/>
      <family val="3"/>
      <charset val="128"/>
    </font>
    <font>
      <sz val="18"/>
      <color theme="1"/>
      <name val="HG創英角ｺﾞｼｯｸUB"/>
      <family val="3"/>
      <charset val="128"/>
    </font>
    <font>
      <b/>
      <sz val="18"/>
      <color theme="1"/>
      <name val="HG正楷書体-PRO"/>
      <family val="4"/>
      <charset val="128"/>
    </font>
    <font>
      <b/>
      <sz val="12"/>
      <color theme="1"/>
      <name val="HG正楷書体-PRO"/>
      <family val="4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HG創英角ｺﾞｼｯｸUB"/>
      <family val="3"/>
      <charset val="128"/>
    </font>
    <font>
      <sz val="10"/>
      <color theme="1"/>
      <name val="ＭＳ 明朝"/>
      <family val="1"/>
      <charset val="128"/>
    </font>
    <font>
      <sz val="20"/>
      <color rgb="FFFF0000"/>
      <name val="HG創英角ｺﾞｼｯｸUB"/>
      <family val="3"/>
      <charset val="128"/>
    </font>
    <font>
      <sz val="20"/>
      <color rgb="FF0000FF"/>
      <name val="HG創英角ｺﾞｼｯｸUB"/>
      <family val="3"/>
      <charset val="128"/>
    </font>
    <font>
      <sz val="10"/>
      <color theme="1"/>
      <name val="HG丸ｺﾞｼｯｸM-PRO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教科書体"/>
      <family val="1"/>
      <charset val="128"/>
    </font>
    <font>
      <b/>
      <sz val="18"/>
      <color theme="1"/>
      <name val="HG教科書体"/>
      <family val="1"/>
      <charset val="128"/>
    </font>
    <font>
      <b/>
      <sz val="11"/>
      <color theme="1"/>
      <name val="HG教科書体"/>
      <family val="1"/>
      <charset val="128"/>
    </font>
    <font>
      <b/>
      <sz val="11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sz val="20"/>
      <color theme="1"/>
      <name val="HG創英ﾌﾟﾚｾﾞﾝｽEB"/>
      <family val="1"/>
      <charset val="128"/>
    </font>
    <font>
      <sz val="11"/>
      <color theme="1"/>
      <name val="HG丸ｺﾞｼｯｸM-PRO"/>
      <family val="3"/>
      <charset val="128"/>
    </font>
    <font>
      <b/>
      <sz val="12"/>
      <color theme="1"/>
      <name val="HG教科書体"/>
      <family val="1"/>
      <charset val="128"/>
    </font>
    <font>
      <sz val="9"/>
      <color theme="1"/>
      <name val="HG創英角ｺﾞｼｯｸUB"/>
      <family val="3"/>
      <charset val="128"/>
    </font>
    <font>
      <sz val="8"/>
      <color theme="1"/>
      <name val="HG創英角ｺﾞｼｯｸUB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8"/>
      <color rgb="FFFFFF00"/>
      <name val="HG創英角ｺﾞｼｯｸUB"/>
      <family val="3"/>
      <charset val="128"/>
    </font>
    <font>
      <sz val="22"/>
      <color rgb="FFFF0000"/>
      <name val="HG創英角ｺﾞｼｯｸUB"/>
      <family val="3"/>
      <charset val="128"/>
    </font>
    <font>
      <sz val="18"/>
      <color theme="1"/>
      <name val="ＭＳ ゴシック"/>
      <family val="3"/>
      <charset val="128"/>
    </font>
    <font>
      <sz val="8"/>
      <name val="HG創英角ｺﾞｼｯｸUB"/>
      <family val="3"/>
      <charset val="128"/>
    </font>
    <font>
      <sz val="16"/>
      <color theme="1"/>
      <name val="HG創英角ﾎﾟｯﾌﾟ体"/>
      <family val="3"/>
      <charset val="128"/>
    </font>
    <font>
      <sz val="20"/>
      <color rgb="FFFFFF00"/>
      <name val="HG丸ｺﾞｼｯｸM-PRO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HG行書体"/>
      <family val="4"/>
      <charset val="128"/>
    </font>
    <font>
      <sz val="12"/>
      <color theme="1"/>
      <name val="HG行書体"/>
      <family val="4"/>
      <charset val="128"/>
    </font>
    <font>
      <sz val="10"/>
      <name val="ＭＳ 明朝"/>
      <family val="1"/>
      <charset val="128"/>
    </font>
    <font>
      <sz val="10"/>
      <name val="HG創英角ｺﾞｼｯｸUB"/>
      <family val="3"/>
      <charset val="128"/>
    </font>
    <font>
      <sz val="18"/>
      <color theme="1"/>
      <name val="HG創英ﾌﾟﾚｾﾞﾝｽEB"/>
      <family val="1"/>
      <charset val="128"/>
    </font>
    <font>
      <sz val="12"/>
      <color rgb="FFFFFF00"/>
      <name val="HG創英角ｺﾞｼｯｸUB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HG丸ｺﾞｼｯｸM-PRO"/>
      <family val="3"/>
      <charset val="128"/>
    </font>
    <font>
      <sz val="12"/>
      <name val="HG創英角ｺﾞｼｯｸUB"/>
      <family val="3"/>
      <charset val="128"/>
    </font>
    <font>
      <sz val="12"/>
      <name val="HG丸ｺﾞｼｯｸM-PRO"/>
      <family val="3"/>
      <charset val="128"/>
    </font>
    <font>
      <sz val="8"/>
      <name val="ＭＳ 明朝"/>
      <family val="1"/>
      <charset val="128"/>
    </font>
    <font>
      <sz val="11"/>
      <name val="HG創英角ｺﾞｼｯｸUB"/>
      <family val="3"/>
      <charset val="128"/>
    </font>
    <font>
      <b/>
      <sz val="10"/>
      <name val="HG丸ｺﾞｼｯｸM-PRO"/>
      <family val="3"/>
      <charset val="128"/>
    </font>
    <font>
      <b/>
      <u val="double"/>
      <sz val="11"/>
      <color rgb="FFFF0000"/>
      <name val="HG教科書体"/>
      <family val="1"/>
      <charset val="128"/>
    </font>
    <font>
      <b/>
      <sz val="8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13" fillId="2" borderId="61" xfId="0" applyFont="1" applyFill="1" applyBorder="1" applyAlignment="1">
      <alignment horizontal="center" vertical="center"/>
    </xf>
    <xf numFmtId="0" fontId="13" fillId="2" borderId="64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6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66" xfId="0" applyFont="1" applyFill="1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vertical="center" shrinkToFit="1"/>
    </xf>
    <xf numFmtId="0" fontId="2" fillId="2" borderId="78" xfId="0" applyFont="1" applyFill="1" applyBorder="1" applyAlignment="1">
      <alignment vertical="center" shrinkToFit="1"/>
    </xf>
    <xf numFmtId="0" fontId="3" fillId="2" borderId="77" xfId="0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right" vertical="center"/>
    </xf>
    <xf numFmtId="0" fontId="3" fillId="2" borderId="79" xfId="0" applyFont="1" applyFill="1" applyBorder="1" applyAlignment="1">
      <alignment horizontal="center" vertical="center"/>
    </xf>
    <xf numFmtId="0" fontId="3" fillId="3" borderId="78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4" borderId="64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65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3" fillId="5" borderId="66" xfId="0" applyFont="1" applyFill="1" applyBorder="1" applyAlignment="1">
      <alignment horizontal="center" vertical="center"/>
    </xf>
    <xf numFmtId="0" fontId="3" fillId="4" borderId="76" xfId="0" applyFont="1" applyFill="1" applyBorder="1" applyAlignment="1">
      <alignment horizontal="center" vertical="center"/>
    </xf>
    <xf numFmtId="0" fontId="2" fillId="4" borderId="77" xfId="0" applyFont="1" applyFill="1" applyBorder="1" applyAlignment="1">
      <alignment vertical="center" shrinkToFit="1"/>
    </xf>
    <xf numFmtId="0" fontId="2" fillId="4" borderId="78" xfId="0" applyFont="1" applyFill="1" applyBorder="1" applyAlignment="1">
      <alignment vertical="center" shrinkToFit="1"/>
    </xf>
    <xf numFmtId="0" fontId="3" fillId="4" borderId="77" xfId="0" applyFont="1" applyFill="1" applyBorder="1" applyAlignment="1">
      <alignment horizontal="center" vertical="center"/>
    </xf>
    <xf numFmtId="0" fontId="3" fillId="4" borderId="78" xfId="0" applyFont="1" applyFill="1" applyBorder="1" applyAlignment="1">
      <alignment horizontal="right" vertical="center"/>
    </xf>
    <xf numFmtId="0" fontId="3" fillId="4" borderId="79" xfId="0" applyFont="1" applyFill="1" applyBorder="1" applyAlignment="1">
      <alignment horizontal="center" vertical="center"/>
    </xf>
    <xf numFmtId="0" fontId="3" fillId="5" borderId="78" xfId="0" applyFont="1" applyFill="1" applyBorder="1" applyAlignment="1">
      <alignment horizontal="center" vertical="center"/>
    </xf>
    <xf numFmtId="0" fontId="3" fillId="5" borderId="80" xfId="0" applyFont="1" applyFill="1" applyBorder="1" applyAlignment="1">
      <alignment horizontal="center" vertical="center"/>
    </xf>
    <xf numFmtId="178" fontId="12" fillId="0" borderId="0" xfId="0" applyNumberFormat="1" applyFont="1">
      <alignment vertical="center"/>
    </xf>
    <xf numFmtId="0" fontId="3" fillId="0" borderId="81" xfId="0" applyFont="1" applyBorder="1">
      <alignment vertical="center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0" fontId="2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2" fillId="0" borderId="11" xfId="0" applyFont="1" applyBorder="1">
      <alignment vertical="center"/>
    </xf>
    <xf numFmtId="0" fontId="27" fillId="0" borderId="0" xfId="0" applyFont="1">
      <alignment vertical="center"/>
    </xf>
    <xf numFmtId="0" fontId="2" fillId="0" borderId="86" xfId="0" applyFont="1" applyBorder="1">
      <alignment vertical="center"/>
    </xf>
    <xf numFmtId="0" fontId="29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88" xfId="0" applyFont="1" applyBorder="1">
      <alignment vertical="center"/>
    </xf>
    <xf numFmtId="0" fontId="2" fillId="0" borderId="90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31" xfId="0" applyFont="1" applyBorder="1">
      <alignment vertical="center"/>
    </xf>
    <xf numFmtId="0" fontId="30" fillId="0" borderId="0" xfId="0" applyFont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5" fillId="0" borderId="38" xfId="0" applyFont="1" applyBorder="1">
      <alignment vertical="center"/>
    </xf>
    <xf numFmtId="0" fontId="28" fillId="0" borderId="39" xfId="0" applyFont="1" applyBorder="1">
      <alignment vertical="center"/>
    </xf>
    <xf numFmtId="0" fontId="25" fillId="0" borderId="4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176" fontId="32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7" fillId="0" borderId="4" xfId="0" applyFont="1" applyBorder="1" applyAlignment="1">
      <alignment vertical="top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176" fontId="3" fillId="0" borderId="33" xfId="0" applyNumberFormat="1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176" fontId="3" fillId="0" borderId="38" xfId="0" applyNumberFormat="1" applyFont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176" fontId="3" fillId="0" borderId="43" xfId="0" applyNumberFormat="1" applyFont="1" applyBorder="1">
      <alignment vertical="center"/>
    </xf>
    <xf numFmtId="0" fontId="2" fillId="0" borderId="29" xfId="0" applyFont="1" applyBorder="1">
      <alignment vertical="center"/>
    </xf>
    <xf numFmtId="0" fontId="2" fillId="0" borderId="14" xfId="0" applyFont="1" applyBorder="1">
      <alignment vertical="center"/>
    </xf>
    <xf numFmtId="176" fontId="3" fillId="0" borderId="14" xfId="0" applyNumberFormat="1" applyFont="1" applyBorder="1">
      <alignment vertical="center"/>
    </xf>
    <xf numFmtId="0" fontId="2" fillId="0" borderId="23" xfId="0" applyFont="1" applyBorder="1">
      <alignment vertical="center"/>
    </xf>
    <xf numFmtId="176" fontId="3" fillId="0" borderId="24" xfId="0" applyNumberFormat="1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9" fillId="0" borderId="53" xfId="0" applyFont="1" applyBorder="1">
      <alignment vertical="center"/>
    </xf>
    <xf numFmtId="0" fontId="10" fillId="0" borderId="51" xfId="0" applyFont="1" applyBorder="1">
      <alignment vertical="center"/>
    </xf>
    <xf numFmtId="0" fontId="11" fillId="0" borderId="52" xfId="0" applyFont="1" applyBorder="1">
      <alignment vertical="center"/>
    </xf>
    <xf numFmtId="0" fontId="2" fillId="0" borderId="54" xfId="0" applyFont="1" applyBorder="1">
      <alignment vertical="center"/>
    </xf>
    <xf numFmtId="0" fontId="10" fillId="0" borderId="0" xfId="0" applyFont="1">
      <alignment vertical="center"/>
    </xf>
    <xf numFmtId="0" fontId="11" fillId="0" borderId="54" xfId="0" applyFont="1" applyBorder="1">
      <alignment vertical="center"/>
    </xf>
    <xf numFmtId="0" fontId="2" fillId="0" borderId="53" xfId="0" applyFont="1" applyBorder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1" fillId="0" borderId="55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6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56" xfId="0" applyFont="1" applyBorder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32" fillId="0" borderId="99" xfId="0" applyFont="1" applyBorder="1">
      <alignment vertical="center"/>
    </xf>
    <xf numFmtId="0" fontId="2" fillId="6" borderId="57" xfId="0" applyFont="1" applyFill="1" applyBorder="1" applyAlignment="1" applyProtection="1">
      <alignment vertical="center" shrinkToFit="1"/>
      <protection locked="0"/>
    </xf>
    <xf numFmtId="0" fontId="2" fillId="6" borderId="6" xfId="0" applyFont="1" applyFill="1" applyBorder="1" applyAlignment="1" applyProtection="1">
      <alignment vertical="center" shrinkToFit="1"/>
      <protection locked="0"/>
    </xf>
    <xf numFmtId="0" fontId="3" fillId="6" borderId="57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right" vertical="center"/>
      <protection locked="0"/>
    </xf>
    <xf numFmtId="177" fontId="3" fillId="6" borderId="59" xfId="0" applyNumberFormat="1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3" fillId="6" borderId="75" xfId="0" applyFont="1" applyFill="1" applyBorder="1" applyAlignment="1" applyProtection="1">
      <alignment horizontal="center" vertical="center"/>
      <protection locked="0"/>
    </xf>
    <xf numFmtId="0" fontId="2" fillId="6" borderId="9" xfId="0" applyFont="1" applyFill="1" applyBorder="1" applyAlignment="1" applyProtection="1">
      <alignment vertical="center" shrinkToFit="1"/>
      <protection locked="0"/>
    </xf>
    <xf numFmtId="0" fontId="2" fillId="6" borderId="10" xfId="0" applyFont="1" applyFill="1" applyBorder="1" applyAlignment="1" applyProtection="1">
      <alignment vertical="center" shrinkToFit="1"/>
      <protection locked="0"/>
    </xf>
    <xf numFmtId="0" fontId="3" fillId="6" borderId="9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right" vertical="center"/>
      <protection locked="0"/>
    </xf>
    <xf numFmtId="177" fontId="3" fillId="6" borderId="58" xfId="0" applyNumberFormat="1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68" xfId="0" applyFont="1" applyFill="1" applyBorder="1" applyAlignment="1" applyProtection="1">
      <alignment horizontal="center" vertical="center"/>
      <protection locked="0"/>
    </xf>
    <xf numFmtId="0" fontId="2" fillId="6" borderId="70" xfId="0" applyFont="1" applyFill="1" applyBorder="1" applyAlignment="1" applyProtection="1">
      <alignment vertical="center" shrinkToFit="1"/>
      <protection locked="0"/>
    </xf>
    <xf numFmtId="0" fontId="2" fillId="6" borderId="27" xfId="0" applyFont="1" applyFill="1" applyBorder="1" applyAlignment="1" applyProtection="1">
      <alignment vertical="center" shrinkToFit="1"/>
      <protection locked="0"/>
    </xf>
    <xf numFmtId="0" fontId="3" fillId="6" borderId="70" xfId="0" applyFont="1" applyFill="1" applyBorder="1" applyAlignment="1" applyProtection="1">
      <alignment horizontal="center" vertical="center"/>
      <protection locked="0"/>
    </xf>
    <xf numFmtId="0" fontId="3" fillId="6" borderId="27" xfId="0" applyFont="1" applyFill="1" applyBorder="1" applyAlignment="1" applyProtection="1">
      <alignment horizontal="right" vertical="center"/>
      <protection locked="0"/>
    </xf>
    <xf numFmtId="177" fontId="3" fillId="6" borderId="65" xfId="0" applyNumberFormat="1" applyFont="1" applyFill="1" applyBorder="1" applyAlignment="1" applyProtection="1">
      <alignment horizontal="center" vertical="center"/>
      <protection locked="0"/>
    </xf>
    <xf numFmtId="0" fontId="3" fillId="6" borderId="27" xfId="0" applyFont="1" applyFill="1" applyBorder="1" applyAlignment="1" applyProtection="1">
      <alignment horizontal="center" vertical="center"/>
      <protection locked="0"/>
    </xf>
    <xf numFmtId="0" fontId="3" fillId="6" borderId="66" xfId="0" applyFont="1" applyFill="1" applyBorder="1" applyAlignment="1" applyProtection="1">
      <alignment horizontal="center" vertical="center"/>
      <protection locked="0"/>
    </xf>
    <xf numFmtId="0" fontId="2" fillId="6" borderId="7" xfId="0" applyFont="1" applyFill="1" applyBorder="1" applyProtection="1">
      <alignment vertical="center"/>
      <protection locked="0"/>
    </xf>
    <xf numFmtId="0" fontId="2" fillId="6" borderId="91" xfId="0" applyFont="1" applyFill="1" applyBorder="1" applyProtection="1">
      <alignment vertical="center"/>
      <protection locked="0"/>
    </xf>
    <xf numFmtId="0" fontId="2" fillId="6" borderId="24" xfId="0" applyFont="1" applyFill="1" applyBorder="1" applyProtection="1">
      <alignment vertical="center"/>
      <protection locked="0"/>
    </xf>
    <xf numFmtId="0" fontId="2" fillId="6" borderId="31" xfId="0" applyFont="1" applyFill="1" applyBorder="1" applyProtection="1">
      <alignment vertical="center"/>
      <protection locked="0"/>
    </xf>
    <xf numFmtId="0" fontId="14" fillId="0" borderId="9" xfId="0" applyFont="1" applyBorder="1">
      <alignment vertical="center"/>
    </xf>
    <xf numFmtId="0" fontId="14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0" borderId="39" xfId="0" applyFont="1" applyBorder="1">
      <alignment vertical="center"/>
    </xf>
    <xf numFmtId="0" fontId="2" fillId="0" borderId="39" xfId="0" applyFont="1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>
      <alignment vertical="center"/>
    </xf>
    <xf numFmtId="0" fontId="19" fillId="0" borderId="2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5" xfId="0" applyFont="1" applyBorder="1">
      <alignment vertical="center"/>
    </xf>
    <xf numFmtId="0" fontId="19" fillId="0" borderId="13" xfId="0" applyFont="1" applyBorder="1">
      <alignment vertical="center"/>
    </xf>
    <xf numFmtId="0" fontId="19" fillId="0" borderId="14" xfId="0" applyFont="1" applyBorder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4" xfId="0" applyFont="1" applyBorder="1" applyAlignment="1">
      <alignment horizontal="right" vertical="center"/>
    </xf>
    <xf numFmtId="179" fontId="19" fillId="0" borderId="0" xfId="0" applyNumberFormat="1" applyFont="1">
      <alignment vertical="center"/>
    </xf>
    <xf numFmtId="0" fontId="19" fillId="0" borderId="6" xfId="0" applyFont="1" applyBorder="1" applyAlignment="1">
      <alignment horizontal="right" vertical="center"/>
    </xf>
    <xf numFmtId="0" fontId="19" fillId="0" borderId="8" xfId="0" applyFont="1" applyBorder="1">
      <alignment vertical="center"/>
    </xf>
    <xf numFmtId="0" fontId="19" fillId="0" borderId="6" xfId="0" applyFont="1" applyBorder="1">
      <alignment vertical="center"/>
    </xf>
    <xf numFmtId="0" fontId="19" fillId="0" borderId="7" xfId="0" applyFont="1" applyBorder="1">
      <alignment vertical="center"/>
    </xf>
    <xf numFmtId="179" fontId="19" fillId="0" borderId="7" xfId="0" applyNumberFormat="1" applyFont="1" applyBorder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>
      <alignment vertical="center"/>
    </xf>
    <xf numFmtId="0" fontId="19" fillId="0" borderId="57" xfId="0" applyFont="1" applyBorder="1">
      <alignment vertical="center"/>
    </xf>
    <xf numFmtId="0" fontId="37" fillId="0" borderId="0" xfId="0" applyFont="1" applyAlignment="1">
      <alignment horizontal="center" vertical="center"/>
    </xf>
    <xf numFmtId="178" fontId="12" fillId="0" borderId="0" xfId="0" applyNumberFormat="1" applyFont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0" fontId="40" fillId="6" borderId="82" xfId="0" applyFont="1" applyFill="1" applyBorder="1" applyProtection="1">
      <alignment vertical="center"/>
      <protection locked="0"/>
    </xf>
    <xf numFmtId="0" fontId="41" fillId="6" borderId="84" xfId="0" applyFont="1" applyFill="1" applyBorder="1" applyProtection="1">
      <alignment vertical="center"/>
      <protection locked="0"/>
    </xf>
    <xf numFmtId="0" fontId="41" fillId="6" borderId="83" xfId="0" applyFont="1" applyFill="1" applyBorder="1" applyProtection="1">
      <alignment vertical="center"/>
      <protection locked="0"/>
    </xf>
    <xf numFmtId="0" fontId="42" fillId="0" borderId="38" xfId="0" applyFont="1" applyBorder="1">
      <alignment vertical="center"/>
    </xf>
    <xf numFmtId="0" fontId="42" fillId="0" borderId="40" xfId="0" applyFont="1" applyBorder="1">
      <alignment vertical="center"/>
    </xf>
    <xf numFmtId="0" fontId="43" fillId="0" borderId="38" xfId="0" applyFont="1" applyBorder="1">
      <alignment vertical="center"/>
    </xf>
    <xf numFmtId="0" fontId="43" fillId="0" borderId="40" xfId="0" applyFont="1" applyBorder="1">
      <alignment vertical="center"/>
    </xf>
    <xf numFmtId="0" fontId="43" fillId="0" borderId="39" xfId="0" applyFont="1" applyBorder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19" fillId="0" borderId="100" xfId="0" applyFont="1" applyBorder="1">
      <alignment vertical="center"/>
    </xf>
    <xf numFmtId="0" fontId="12" fillId="0" borderId="14" xfId="0" applyFont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2" fillId="0" borderId="40" xfId="0" applyFont="1" applyBorder="1">
      <alignment vertical="center"/>
    </xf>
    <xf numFmtId="0" fontId="27" fillId="0" borderId="101" xfId="0" applyFont="1" applyBorder="1" applyAlignment="1">
      <alignment horizontal="center" vertical="center"/>
    </xf>
    <xf numFmtId="0" fontId="46" fillId="0" borderId="0" xfId="0" applyFont="1">
      <alignment vertical="center"/>
    </xf>
    <xf numFmtId="0" fontId="47" fillId="0" borderId="0" xfId="0" applyFont="1" applyAlignment="1">
      <alignment horizontal="center" vertical="center"/>
    </xf>
    <xf numFmtId="0" fontId="19" fillId="0" borderId="102" xfId="0" applyFont="1" applyBorder="1" applyAlignment="1">
      <alignment horizontal="center" vertical="center"/>
    </xf>
    <xf numFmtId="0" fontId="19" fillId="0" borderId="103" xfId="0" applyFont="1" applyBorder="1" applyAlignment="1">
      <alignment horizontal="center" vertical="center" wrapText="1"/>
    </xf>
    <xf numFmtId="0" fontId="49" fillId="0" borderId="103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105" xfId="0" applyFont="1" applyBorder="1" applyAlignment="1">
      <alignment horizontal="center" vertical="center"/>
    </xf>
    <xf numFmtId="0" fontId="19" fillId="0" borderId="106" xfId="0" applyFont="1" applyBorder="1" applyAlignment="1">
      <alignment horizontal="center" vertical="center" wrapText="1"/>
    </xf>
    <xf numFmtId="0" fontId="19" fillId="0" borderId="107" xfId="0" applyFont="1" applyBorder="1" applyAlignment="1">
      <alignment horizontal="center" vertical="center"/>
    </xf>
    <xf numFmtId="0" fontId="19" fillId="0" borderId="108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/>
    </xf>
    <xf numFmtId="0" fontId="50" fillId="0" borderId="110" xfId="0" applyFont="1" applyBorder="1">
      <alignment vertical="center"/>
    </xf>
    <xf numFmtId="0" fontId="44" fillId="0" borderId="21" xfId="0" applyFont="1" applyBorder="1">
      <alignment vertical="center"/>
    </xf>
    <xf numFmtId="0" fontId="48" fillId="0" borderId="21" xfId="0" applyFont="1" applyBorder="1">
      <alignment vertical="center"/>
    </xf>
    <xf numFmtId="0" fontId="51" fillId="0" borderId="111" xfId="0" applyFont="1" applyBorder="1" applyAlignment="1">
      <alignment horizontal="center" vertical="center"/>
    </xf>
    <xf numFmtId="0" fontId="52" fillId="0" borderId="113" xfId="0" applyFont="1" applyBorder="1" applyAlignment="1">
      <alignment horizontal="center" vertical="center"/>
    </xf>
    <xf numFmtId="0" fontId="53" fillId="0" borderId="22" xfId="0" applyFont="1" applyBorder="1">
      <alignment vertical="center"/>
    </xf>
    <xf numFmtId="0" fontId="19" fillId="0" borderId="67" xfId="0" quotePrefix="1" applyFont="1" applyBorder="1" applyAlignment="1">
      <alignment horizontal="center" vertical="center"/>
    </xf>
    <xf numFmtId="0" fontId="50" fillId="0" borderId="9" xfId="0" applyFont="1" applyBorder="1">
      <alignment vertical="center"/>
    </xf>
    <xf numFmtId="0" fontId="44" fillId="0" borderId="11" xfId="0" applyFont="1" applyBorder="1">
      <alignment vertical="center"/>
    </xf>
    <xf numFmtId="0" fontId="48" fillId="0" borderId="10" xfId="0" applyFont="1" applyBorder="1">
      <alignment vertical="center"/>
    </xf>
    <xf numFmtId="0" fontId="48" fillId="0" borderId="11" xfId="0" applyFont="1" applyBorder="1">
      <alignment vertical="center"/>
    </xf>
    <xf numFmtId="0" fontId="51" fillId="0" borderId="114" xfId="0" applyFont="1" applyBorder="1" applyAlignment="1">
      <alignment horizontal="center" vertical="center"/>
    </xf>
    <xf numFmtId="0" fontId="52" fillId="0" borderId="116" xfId="0" applyFont="1" applyBorder="1" applyAlignment="1">
      <alignment horizontal="center" vertical="center"/>
    </xf>
    <xf numFmtId="0" fontId="53" fillId="0" borderId="90" xfId="0" applyFont="1" applyBorder="1">
      <alignment vertical="center"/>
    </xf>
    <xf numFmtId="0" fontId="48" fillId="0" borderId="11" xfId="0" applyFont="1" applyBorder="1" applyAlignment="1">
      <alignment horizontal="center" vertical="center"/>
    </xf>
    <xf numFmtId="0" fontId="19" fillId="0" borderId="69" xfId="0" quotePrefix="1" applyFont="1" applyBorder="1" applyAlignment="1">
      <alignment horizontal="center" vertical="center"/>
    </xf>
    <xf numFmtId="0" fontId="50" fillId="0" borderId="70" xfId="0" applyFont="1" applyBorder="1">
      <alignment vertical="center"/>
    </xf>
    <xf numFmtId="0" fontId="44" fillId="0" borderId="85" xfId="0" applyFont="1" applyBorder="1">
      <alignment vertical="center"/>
    </xf>
    <xf numFmtId="0" fontId="48" fillId="0" borderId="27" xfId="0" applyFont="1" applyBorder="1">
      <alignment vertical="center"/>
    </xf>
    <xf numFmtId="0" fontId="48" fillId="0" borderId="85" xfId="0" applyFont="1" applyBorder="1">
      <alignment vertical="center"/>
    </xf>
    <xf numFmtId="0" fontId="51" fillId="0" borderId="117" xfId="0" applyFont="1" applyBorder="1" applyAlignment="1">
      <alignment horizontal="center" vertical="center"/>
    </xf>
    <xf numFmtId="0" fontId="52" fillId="0" borderId="119" xfId="0" applyFont="1" applyBorder="1" applyAlignment="1">
      <alignment horizontal="center" vertical="center"/>
    </xf>
    <xf numFmtId="0" fontId="53" fillId="0" borderId="28" xfId="0" applyFont="1" applyBorder="1">
      <alignment vertical="center"/>
    </xf>
    <xf numFmtId="180" fontId="54" fillId="0" borderId="112" xfId="0" applyNumberFormat="1" applyFont="1" applyBorder="1" applyAlignment="1">
      <alignment horizontal="right" vertical="center"/>
    </xf>
    <xf numFmtId="180" fontId="54" fillId="0" borderId="115" xfId="0" applyNumberFormat="1" applyFont="1" applyBorder="1" applyAlignment="1">
      <alignment horizontal="right" vertical="center"/>
    </xf>
    <xf numFmtId="180" fontId="54" fillId="0" borderId="118" xfId="0" applyNumberFormat="1" applyFont="1" applyBorder="1" applyAlignment="1">
      <alignment horizontal="right" vertical="center"/>
    </xf>
    <xf numFmtId="0" fontId="55" fillId="0" borderId="110" xfId="0" applyFont="1" applyBorder="1">
      <alignment vertical="center"/>
    </xf>
    <xf numFmtId="0" fontId="55" fillId="0" borderId="9" xfId="0" applyFont="1" applyBorder="1">
      <alignment vertical="center"/>
    </xf>
    <xf numFmtId="0" fontId="55" fillId="0" borderId="70" xfId="0" applyFont="1" applyBorder="1">
      <alignment vertical="center"/>
    </xf>
    <xf numFmtId="180" fontId="48" fillId="0" borderId="20" xfId="0" applyNumberFormat="1" applyFont="1" applyBorder="1" applyAlignment="1">
      <alignment horizontal="right" vertical="center"/>
    </xf>
    <xf numFmtId="180" fontId="48" fillId="0" borderId="10" xfId="0" applyNumberFormat="1" applyFont="1" applyBorder="1" applyAlignment="1">
      <alignment horizontal="right" vertical="center"/>
    </xf>
    <xf numFmtId="180" fontId="48" fillId="0" borderId="27" xfId="0" applyNumberFormat="1" applyFont="1" applyBorder="1" applyAlignment="1">
      <alignment horizontal="right" vertical="center"/>
    </xf>
    <xf numFmtId="0" fontId="19" fillId="0" borderId="105" xfId="0" applyFont="1" applyBorder="1" applyAlignment="1">
      <alignment horizontal="center" vertical="center" wrapText="1"/>
    </xf>
    <xf numFmtId="0" fontId="48" fillId="0" borderId="0" xfId="0" applyFont="1">
      <alignment vertical="center"/>
    </xf>
    <xf numFmtId="0" fontId="48" fillId="0" borderId="0" xfId="0" applyFont="1" applyAlignment="1">
      <alignment horizontal="center" vertical="center"/>
    </xf>
    <xf numFmtId="0" fontId="57" fillId="0" borderId="103" xfId="0" applyFont="1" applyBorder="1" applyAlignment="1">
      <alignment horizontal="center" vertical="center"/>
    </xf>
    <xf numFmtId="0" fontId="19" fillId="0" borderId="105" xfId="0" applyFont="1" applyBorder="1">
      <alignment vertical="center"/>
    </xf>
    <xf numFmtId="0" fontId="49" fillId="0" borderId="0" xfId="0" applyFont="1" applyAlignment="1">
      <alignment horizontal="center" vertical="center"/>
    </xf>
    <xf numFmtId="0" fontId="32" fillId="0" borderId="109" xfId="0" quotePrefix="1" applyFont="1" applyBorder="1" applyAlignment="1">
      <alignment horizontal="center" vertical="center"/>
    </xf>
    <xf numFmtId="0" fontId="48" fillId="0" borderId="20" xfId="0" applyFont="1" applyBorder="1" applyAlignment="1">
      <alignment horizontal="center" vertical="center"/>
    </xf>
    <xf numFmtId="0" fontId="32" fillId="0" borderId="67" xfId="0" quotePrefix="1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/>
    </xf>
    <xf numFmtId="180" fontId="48" fillId="7" borderId="10" xfId="0" applyNumberFormat="1" applyFont="1" applyFill="1" applyBorder="1" applyAlignment="1">
      <alignment horizontal="right" vertical="center"/>
    </xf>
    <xf numFmtId="180" fontId="48" fillId="0" borderId="10" xfId="0" applyNumberFormat="1" applyFont="1" applyBorder="1">
      <alignment vertical="center"/>
    </xf>
    <xf numFmtId="180" fontId="48" fillId="0" borderId="27" xfId="0" applyNumberFormat="1" applyFont="1" applyBorder="1">
      <alignment vertical="center"/>
    </xf>
    <xf numFmtId="180" fontId="54" fillId="0" borderId="115" xfId="0" applyNumberFormat="1" applyFont="1" applyBorder="1">
      <alignment vertical="center"/>
    </xf>
    <xf numFmtId="180" fontId="54" fillId="0" borderId="118" xfId="0" applyNumberFormat="1" applyFont="1" applyBorder="1">
      <alignment vertical="center"/>
    </xf>
    <xf numFmtId="0" fontId="47" fillId="0" borderId="0" xfId="0" applyFont="1">
      <alignment vertical="center"/>
    </xf>
    <xf numFmtId="0" fontId="32" fillId="0" borderId="69" xfId="0" quotePrefix="1" applyFont="1" applyBorder="1" applyAlignment="1">
      <alignment horizontal="center" vertical="center"/>
    </xf>
    <xf numFmtId="0" fontId="48" fillId="0" borderId="2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105" xfId="0" applyFont="1" applyBorder="1" applyAlignment="1">
      <alignment horizontal="center" vertical="center" wrapText="1"/>
    </xf>
    <xf numFmtId="0" fontId="19" fillId="0" borderId="10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6" fillId="6" borderId="53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3" fillId="0" borderId="3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176" fontId="3" fillId="0" borderId="38" xfId="0" applyNumberFormat="1" applyFont="1" applyBorder="1">
      <alignment vertical="center"/>
    </xf>
    <xf numFmtId="0" fontId="3" fillId="0" borderId="41" xfId="0" applyFont="1" applyBorder="1" applyAlignment="1">
      <alignment horizontal="center" vertical="center"/>
    </xf>
    <xf numFmtId="0" fontId="3" fillId="6" borderId="10" xfId="0" applyFont="1" applyFill="1" applyBorder="1" applyProtection="1">
      <alignment vertical="center"/>
      <protection locked="0"/>
    </xf>
    <xf numFmtId="0" fontId="3" fillId="6" borderId="11" xfId="0" applyFont="1" applyFill="1" applyBorder="1" applyProtection="1">
      <alignment vertical="center"/>
      <protection locked="0"/>
    </xf>
    <xf numFmtId="0" fontId="3" fillId="6" borderId="12" xfId="0" applyFont="1" applyFill="1" applyBorder="1" applyProtection="1">
      <alignment vertical="center"/>
      <protection locked="0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4" fillId="0" borderId="51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76" fontId="8" fillId="0" borderId="14" xfId="0" applyNumberFormat="1" applyFont="1" applyBorder="1">
      <alignment vertical="center"/>
    </xf>
    <xf numFmtId="176" fontId="3" fillId="0" borderId="43" xfId="0" applyNumberFormat="1" applyFont="1" applyBorder="1">
      <alignment vertical="center"/>
    </xf>
    <xf numFmtId="176" fontId="3" fillId="0" borderId="33" xfId="0" applyNumberFormat="1" applyFont="1" applyBorder="1">
      <alignment vertical="center"/>
    </xf>
    <xf numFmtId="0" fontId="56" fillId="0" borderId="0" xfId="0" applyFont="1" applyAlignment="1">
      <alignment horizontal="center" vertical="center"/>
    </xf>
    <xf numFmtId="176" fontId="8" fillId="0" borderId="24" xfId="0" applyNumberFormat="1" applyFont="1" applyBorder="1">
      <alignment vertical="center"/>
    </xf>
    <xf numFmtId="176" fontId="4" fillId="0" borderId="48" xfId="0" applyNumberFormat="1" applyFont="1" applyBorder="1">
      <alignment vertical="center"/>
    </xf>
    <xf numFmtId="0" fontId="4" fillId="0" borderId="48" xfId="0" applyFont="1" applyBorder="1">
      <alignment vertical="center"/>
    </xf>
    <xf numFmtId="0" fontId="8" fillId="0" borderId="3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18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6" borderId="1" xfId="0" applyFont="1" applyFill="1" applyBorder="1" applyProtection="1">
      <alignment vertical="center"/>
      <protection locked="0"/>
    </xf>
    <xf numFmtId="0" fontId="3" fillId="6" borderId="2" xfId="0" applyFont="1" applyFill="1" applyBorder="1" applyProtection="1">
      <alignment vertical="center"/>
      <protection locked="0"/>
    </xf>
    <xf numFmtId="0" fontId="3" fillId="6" borderId="3" xfId="0" applyFont="1" applyFill="1" applyBorder="1" applyProtection="1">
      <alignment vertical="center"/>
      <protection locked="0"/>
    </xf>
    <xf numFmtId="0" fontId="3" fillId="6" borderId="6" xfId="0" applyFont="1" applyFill="1" applyBorder="1" applyProtection="1">
      <alignment vertical="center"/>
      <protection locked="0"/>
    </xf>
    <xf numFmtId="0" fontId="3" fillId="6" borderId="7" xfId="0" applyFont="1" applyFill="1" applyBorder="1" applyProtection="1">
      <alignment vertical="center"/>
      <protection locked="0"/>
    </xf>
    <xf numFmtId="0" fontId="3" fillId="6" borderId="8" xfId="0" applyFont="1" applyFill="1" applyBorder="1" applyProtection="1">
      <alignment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3" fillId="2" borderId="61" xfId="0" applyFont="1" applyFill="1" applyBorder="1" applyAlignment="1">
      <alignment horizontal="center" vertical="center" wrapText="1"/>
    </xf>
    <xf numFmtId="0" fontId="13" fillId="2" borderId="64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62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 vertical="center"/>
    </xf>
    <xf numFmtId="0" fontId="13" fillId="2" borderId="63" xfId="0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2" fillId="0" borderId="71" xfId="0" applyFont="1" applyBorder="1">
      <alignment vertical="center"/>
    </xf>
    <xf numFmtId="0" fontId="2" fillId="0" borderId="72" xfId="0" applyFont="1" applyBorder="1">
      <alignment vertical="center"/>
    </xf>
    <xf numFmtId="0" fontId="2" fillId="0" borderId="73" xfId="0" applyFont="1" applyBorder="1">
      <alignment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13" fillId="4" borderId="63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4" borderId="64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 wrapText="1"/>
    </xf>
    <xf numFmtId="0" fontId="12" fillId="0" borderId="8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13" fillId="0" borderId="39" xfId="0" quotePrefix="1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5" fillId="0" borderId="95" xfId="0" applyFont="1" applyBorder="1" applyAlignment="1">
      <alignment horizontal="center" vertical="center"/>
    </xf>
    <xf numFmtId="0" fontId="15" fillId="0" borderId="98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13" fillId="0" borderId="94" xfId="0" quotePrefix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8" fillId="0" borderId="11" xfId="0" applyFont="1" applyBorder="1">
      <alignment vertical="center"/>
    </xf>
    <xf numFmtId="0" fontId="28" fillId="0" borderId="12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0" fontId="36" fillId="6" borderId="81" xfId="0" applyFont="1" applyFill="1" applyBorder="1" applyAlignment="1" applyProtection="1">
      <alignment horizontal="center" vertical="center" wrapText="1"/>
      <protection locked="0"/>
    </xf>
    <xf numFmtId="0" fontId="36" fillId="6" borderId="0" xfId="0" applyFont="1" applyFill="1" applyAlignment="1" applyProtection="1">
      <alignment horizontal="center" vertical="center" wrapText="1"/>
      <protection locked="0"/>
    </xf>
    <xf numFmtId="0" fontId="36" fillId="6" borderId="87" xfId="0" applyFont="1" applyFill="1" applyBorder="1" applyAlignment="1" applyProtection="1">
      <alignment horizontal="center" vertical="center" wrapText="1"/>
      <protection locked="0"/>
    </xf>
    <xf numFmtId="0" fontId="36" fillId="6" borderId="23" xfId="0" applyFont="1" applyFill="1" applyBorder="1" applyAlignment="1" applyProtection="1">
      <alignment horizontal="center" vertical="center" wrapText="1"/>
      <protection locked="0"/>
    </xf>
    <xf numFmtId="0" fontId="36" fillId="6" borderId="24" xfId="0" applyFont="1" applyFill="1" applyBorder="1" applyAlignment="1" applyProtection="1">
      <alignment horizontal="center" vertical="center" wrapText="1"/>
      <protection locked="0"/>
    </xf>
    <xf numFmtId="0" fontId="36" fillId="6" borderId="31" xfId="0" applyFont="1" applyFill="1" applyBorder="1" applyAlignment="1" applyProtection="1">
      <alignment horizontal="center" vertical="center" wrapText="1"/>
      <protection locked="0"/>
    </xf>
    <xf numFmtId="0" fontId="15" fillId="0" borderId="96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8" fillId="0" borderId="27" xfId="0" applyFont="1" applyBorder="1">
      <alignment vertical="center"/>
    </xf>
    <xf numFmtId="0" fontId="28" fillId="0" borderId="85" xfId="0" applyFont="1" applyBorder="1">
      <alignment vertical="center"/>
    </xf>
    <xf numFmtId="0" fontId="28" fillId="0" borderId="93" xfId="0" applyFont="1" applyBorder="1">
      <alignment vertical="center"/>
    </xf>
    <xf numFmtId="0" fontId="3" fillId="6" borderId="21" xfId="0" applyFont="1" applyFill="1" applyBorder="1" applyAlignment="1" applyProtection="1">
      <alignment horizontal="center" vertical="center"/>
      <protection locked="0"/>
    </xf>
    <xf numFmtId="0" fontId="2" fillId="0" borderId="89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28" fillId="0" borderId="7" xfId="0" applyFont="1" applyBorder="1">
      <alignment vertical="center"/>
    </xf>
    <xf numFmtId="0" fontId="28" fillId="0" borderId="8" xfId="0" applyFont="1" applyBorder="1">
      <alignment vertical="center"/>
    </xf>
    <xf numFmtId="0" fontId="2" fillId="6" borderId="7" xfId="0" applyFont="1" applyFill="1" applyBorder="1" applyProtection="1">
      <alignment vertical="center"/>
      <protection locked="0"/>
    </xf>
    <xf numFmtId="0" fontId="2" fillId="6" borderId="8" xfId="0" applyFont="1" applyFill="1" applyBorder="1" applyProtection="1">
      <alignment vertical="center"/>
      <protection locked="0"/>
    </xf>
    <xf numFmtId="0" fontId="2" fillId="6" borderId="85" xfId="0" applyFont="1" applyFill="1" applyBorder="1" applyProtection="1">
      <alignment vertical="center"/>
      <protection locked="0"/>
    </xf>
    <xf numFmtId="0" fontId="2" fillId="6" borderId="93" xfId="0" applyFont="1" applyFill="1" applyBorder="1" applyProtection="1">
      <alignment vertical="center"/>
      <protection locked="0"/>
    </xf>
    <xf numFmtId="0" fontId="15" fillId="0" borderId="78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2" fillId="6" borderId="11" xfId="0" applyFont="1" applyFill="1" applyBorder="1" applyProtection="1">
      <alignment vertical="center"/>
      <protection locked="0"/>
    </xf>
    <xf numFmtId="0" fontId="2" fillId="6" borderId="12" xfId="0" applyFont="1" applyFill="1" applyBorder="1" applyProtection="1">
      <alignment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</cellXfs>
  <cellStyles count="1">
    <cellStyle name="標準" xfId="0" builtinId="0"/>
  </cellStyles>
  <dxfs count="67"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  <color rgb="FF0066FF"/>
      </font>
    </dxf>
    <dxf>
      <font>
        <strike val="0"/>
        <color rgb="FF0066FF"/>
      </font>
    </dxf>
    <dxf>
      <font>
        <strike val="0"/>
        <color auto="1"/>
      </font>
      <fill>
        <patternFill patternType="gray125">
          <fgColor rgb="FFFF66FF"/>
        </patternFill>
      </fill>
    </dxf>
    <dxf>
      <font>
        <strike val="0"/>
      </font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strike val="0"/>
        <color rgb="FFFFFF00"/>
      </font>
      <fill>
        <patternFill patternType="solid">
          <fgColor theme="0"/>
        </patternFill>
      </fill>
    </dxf>
    <dxf>
      <font>
        <strike val="0"/>
        <color rgb="FFFFFF00"/>
      </font>
    </dxf>
    <dxf>
      <font>
        <strike val="0"/>
        <color rgb="FFFFFF00"/>
      </font>
    </dxf>
    <dxf>
      <font>
        <strike val="0"/>
      </font>
      <fill>
        <patternFill patternType="solid">
          <fgColor theme="0"/>
          <bgColor rgb="FFCCFFFF"/>
        </patternFill>
      </fill>
    </dxf>
    <dxf>
      <font>
        <strike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33CC"/>
      <color rgb="FFFFFF99"/>
      <color rgb="FFFFCCFF"/>
      <color rgb="FFCCFFFF"/>
      <color rgb="FF00CCFF"/>
      <color rgb="FFFF66FF"/>
      <color rgb="FF0066FF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10</xdr:row>
      <xdr:rowOff>57150</xdr:rowOff>
    </xdr:from>
    <xdr:to>
      <xdr:col>13</xdr:col>
      <xdr:colOff>103440</xdr:colOff>
      <xdr:row>18</xdr:row>
      <xdr:rowOff>134300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057400"/>
          <a:ext cx="3060000" cy="1738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229319</xdr:colOff>
      <xdr:row>17</xdr:row>
      <xdr:rowOff>39501</xdr:rowOff>
    </xdr:from>
    <xdr:ext cx="312906" cy="425822"/>
    <xdr:sp macro="" textlink="#REF!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20100000">
          <a:off x="2991569" y="3306576"/>
          <a:ext cx="312906" cy="4258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fld id="{0BB8A425-D4C7-49B0-8615-012734882DAC}" type="TxLink">
            <a:rPr lang="ja-JP" altLang="en-US" sz="2000" b="0" i="0" u="none" strike="noStrike" cap="none" spc="0">
              <a:ln w="0"/>
              <a:solidFill>
                <a:srgbClr val="0000FF"/>
              </a:solidFill>
              <a:effectLst/>
              <a:latin typeface="HG創英角ｺﾞｼｯｸUB"/>
              <a:ea typeface="HG創英角ｺﾞｼｯｸUB"/>
            </a:rPr>
            <a:pPr algn="ctr"/>
            <a:t> </a:t>
          </a:fld>
          <a:endParaRPr lang="ja-JP" altLang="en-US" sz="4400" b="0" cap="none" spc="0">
            <a:ln w="0"/>
            <a:solidFill>
              <a:srgbClr val="FF0000"/>
            </a:solidFill>
            <a:effectLst/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oneCellAnchor>
  <xdr:oneCellAnchor>
    <xdr:from>
      <xdr:col>11</xdr:col>
      <xdr:colOff>267406</xdr:colOff>
      <xdr:row>22</xdr:row>
      <xdr:rowOff>38099</xdr:rowOff>
    </xdr:from>
    <xdr:ext cx="312906" cy="425822"/>
    <xdr:sp macro="" textlink="#REF!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20100000">
          <a:off x="3029656" y="4248149"/>
          <a:ext cx="312906" cy="4258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fld id="{69DAF078-30C9-4621-9B09-5EC0DE171C0E}" type="TxLink">
            <a:rPr lang="en-US" altLang="en-US" sz="2000" b="0" i="0" u="none" strike="noStrike" cap="none" spc="0">
              <a:ln w="0"/>
              <a:solidFill>
                <a:srgbClr val="0000FF"/>
              </a:solidFill>
              <a:effectLst/>
              <a:latin typeface="HG創英角ｺﾞｼｯｸUB"/>
              <a:ea typeface="HG創英角ｺﾞｼｯｸUB"/>
            </a:rPr>
            <a:pPr algn="ctr"/>
            <a:t> </a:t>
          </a:fld>
          <a:endParaRPr lang="ja-JP" altLang="en-US" sz="4400" b="0" cap="none" spc="0">
            <a:ln w="0"/>
            <a:solidFill>
              <a:srgbClr val="FF0000"/>
            </a:solidFill>
            <a:effectLst/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oneCellAnchor>
  <xdr:oneCellAnchor>
    <xdr:from>
      <xdr:col>12</xdr:col>
      <xdr:colOff>4204</xdr:colOff>
      <xdr:row>9</xdr:row>
      <xdr:rowOff>7188</xdr:rowOff>
    </xdr:from>
    <xdr:ext cx="248786" cy="259045"/>
    <xdr:sp macro="" textlink="$AK$13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20100000">
          <a:off x="3042679" y="1645488"/>
          <a:ext cx="248786" cy="2590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fld id="{230ED0C2-EBBA-4FF3-84CD-CFC7F615EAFB}" type="TxLink">
            <a:rPr lang="ja-JP" altLang="en-US" sz="1000" b="0" i="0" u="none" strike="noStrike" cap="none" spc="0">
              <a:ln w="0"/>
              <a:solidFill>
                <a:srgbClr val="000000"/>
              </a:solidFill>
              <a:effectLst/>
              <a:latin typeface="ＭＳ 明朝"/>
              <a:ea typeface="ＭＳ 明朝"/>
            </a:rPr>
            <a:pPr algn="ctr"/>
            <a:t> </a:t>
          </a:fld>
          <a:endParaRPr lang="ja-JP" altLang="en-US" sz="4400" b="0" cap="none" spc="0">
            <a:ln w="0"/>
            <a:solidFill>
              <a:srgbClr val="FF0000"/>
            </a:solidFill>
            <a:effectLst/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oneCellAnchor>
  <xdr:twoCellAnchor>
    <xdr:from>
      <xdr:col>6</xdr:col>
      <xdr:colOff>9525</xdr:colOff>
      <xdr:row>12</xdr:row>
      <xdr:rowOff>38100</xdr:rowOff>
    </xdr:from>
    <xdr:to>
      <xdr:col>10</xdr:col>
      <xdr:colOff>272625</xdr:colOff>
      <xdr:row>14</xdr:row>
      <xdr:rowOff>106050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666875" y="2438400"/>
          <a:ext cx="1368000" cy="468000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</xdr:colOff>
      <xdr:row>14</xdr:row>
      <xdr:rowOff>171450</xdr:rowOff>
    </xdr:from>
    <xdr:to>
      <xdr:col>10</xdr:col>
      <xdr:colOff>272625</xdr:colOff>
      <xdr:row>18</xdr:row>
      <xdr:rowOff>163350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666875" y="2971800"/>
          <a:ext cx="1368000" cy="792000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0</xdr:colOff>
      <xdr:row>23</xdr:row>
      <xdr:rowOff>19050</xdr:rowOff>
    </xdr:from>
    <xdr:to>
      <xdr:col>22</xdr:col>
      <xdr:colOff>198157</xdr:colOff>
      <xdr:row>28</xdr:row>
      <xdr:rowOff>19050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687" b="12134"/>
        <a:stretch/>
      </xdr:blipFill>
      <xdr:spPr bwMode="auto">
        <a:xfrm>
          <a:off x="828675" y="4619625"/>
          <a:ext cx="579600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95250</xdr:colOff>
      <xdr:row>25</xdr:row>
      <xdr:rowOff>133349</xdr:rowOff>
    </xdr:from>
    <xdr:to>
      <xdr:col>24</xdr:col>
      <xdr:colOff>66975</xdr:colOff>
      <xdr:row>28</xdr:row>
      <xdr:rowOff>109274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476375" y="5133974"/>
          <a:ext cx="5220000" cy="576000"/>
        </a:xfrm>
        <a:prstGeom prst="roundRect">
          <a:avLst>
            <a:gd name="adj" fmla="val 32835"/>
          </a:avLst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196849</xdr:colOff>
      <xdr:row>32</xdr:row>
      <xdr:rowOff>13759</xdr:rowOff>
    </xdr:from>
    <xdr:ext cx="149226" cy="200026"/>
    <xdr:pic>
      <xdr:nvPicPr>
        <xdr:cNvPr id="6" name="図 5">
          <a:extLst>
            <a:ext uri="{FF2B5EF4-FFF2-40B4-BE49-F238E27FC236}">
              <a16:creationId xmlns:a16="http://schemas.microsoft.com/office/drawing/2014/main" id="{AF3B0F11-E75D-4DC7-8C4C-650082AD03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9317" t="66284" r="59365" b="30981"/>
        <a:stretch/>
      </xdr:blipFill>
      <xdr:spPr>
        <a:xfrm>
          <a:off x="3797299" y="6614584"/>
          <a:ext cx="149226" cy="200026"/>
        </a:xfrm>
        <a:prstGeom prst="rect">
          <a:avLst/>
        </a:prstGeom>
      </xdr:spPr>
    </xdr:pic>
    <xdr:clientData/>
  </xdr:oneCellAnchor>
  <xdr:oneCellAnchor>
    <xdr:from>
      <xdr:col>9</xdr:col>
      <xdr:colOff>190499</xdr:colOff>
      <xdr:row>37</xdr:row>
      <xdr:rowOff>19050</xdr:rowOff>
    </xdr:from>
    <xdr:ext cx="171451" cy="200026"/>
    <xdr:pic>
      <xdr:nvPicPr>
        <xdr:cNvPr id="7" name="図 6">
          <a:extLst>
            <a:ext uri="{FF2B5EF4-FFF2-40B4-BE49-F238E27FC236}">
              <a16:creationId xmlns:a16="http://schemas.microsoft.com/office/drawing/2014/main" id="{307AAB98-DB78-420D-B4CD-958FDFE278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9317" t="66284" r="59365" b="30981"/>
        <a:stretch/>
      </xdr:blipFill>
      <xdr:spPr>
        <a:xfrm>
          <a:off x="2505074" y="7620000"/>
          <a:ext cx="171451" cy="200026"/>
        </a:xfrm>
        <a:prstGeom prst="rect">
          <a:avLst/>
        </a:prstGeom>
      </xdr:spPr>
    </xdr:pic>
    <xdr:clientData/>
  </xdr:oneCellAnchor>
  <xdr:oneCellAnchor>
    <xdr:from>
      <xdr:col>17</xdr:col>
      <xdr:colOff>190499</xdr:colOff>
      <xdr:row>46</xdr:row>
      <xdr:rowOff>0</xdr:rowOff>
    </xdr:from>
    <xdr:ext cx="171451" cy="200026"/>
    <xdr:pic>
      <xdr:nvPicPr>
        <xdr:cNvPr id="8" name="図 7">
          <a:extLst>
            <a:ext uri="{FF2B5EF4-FFF2-40B4-BE49-F238E27FC236}">
              <a16:creationId xmlns:a16="http://schemas.microsoft.com/office/drawing/2014/main" id="{8EDE490F-7213-4196-8BCE-7EC89B3109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9317" t="66284" r="59365" b="30981"/>
        <a:stretch/>
      </xdr:blipFill>
      <xdr:spPr>
        <a:xfrm>
          <a:off x="4594859" y="9669780"/>
          <a:ext cx="171451" cy="200026"/>
        </a:xfrm>
        <a:prstGeom prst="rect">
          <a:avLst/>
        </a:prstGeom>
      </xdr:spPr>
    </xdr:pic>
    <xdr:clientData/>
  </xdr:oneCellAnchor>
  <xdr:twoCellAnchor editAs="oneCell">
    <xdr:from>
      <xdr:col>13</xdr:col>
      <xdr:colOff>213363</xdr:colOff>
      <xdr:row>11</xdr:row>
      <xdr:rowOff>106712</xdr:rowOff>
    </xdr:from>
    <xdr:to>
      <xdr:col>25</xdr:col>
      <xdr:colOff>219946</xdr:colOff>
      <xdr:row>17</xdr:row>
      <xdr:rowOff>132272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3129BEA-09C1-EE25-BBFE-4E3B2AE98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3" y="2369852"/>
          <a:ext cx="311554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152400</xdr:colOff>
      <xdr:row>12</xdr:row>
      <xdr:rowOff>144780</xdr:rowOff>
    </xdr:from>
    <xdr:to>
      <xdr:col>16</xdr:col>
      <xdr:colOff>31950</xdr:colOff>
      <xdr:row>16</xdr:row>
      <xdr:rowOff>172680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779520" y="2613660"/>
          <a:ext cx="397710" cy="850860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229865</xdr:colOff>
      <xdr:row>11</xdr:row>
      <xdr:rowOff>190680</xdr:rowOff>
    </xdr:from>
    <xdr:ext cx="6120000" cy="432000"/>
    <xdr:sp macro="" textlink="$K$75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20100000">
          <a:off x="229865" y="2476680"/>
          <a:ext cx="6120000" cy="432000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ctr"/>
          <a:fld id="{230ED0C2-EBBA-4FF3-84CD-CFC7F615EAFB}" type="TxLink">
            <a:rPr lang="ja-JP" altLang="en-US" sz="2000" b="0" i="0" u="none" strike="noStrike" cap="none" spc="0">
              <a:ln w="0"/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ctr"/>
            <a:t> </a:t>
          </a:fld>
          <a:endParaRPr lang="ja-JP" altLang="en-US" sz="8800" b="0" cap="none" spc="0">
            <a:ln w="0"/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18</xdr:col>
      <xdr:colOff>20956</xdr:colOff>
      <xdr:row>16</xdr:row>
      <xdr:rowOff>85725</xdr:rowOff>
    </xdr:from>
    <xdr:to>
      <xdr:col>19</xdr:col>
      <xdr:colOff>19050</xdr:colOff>
      <xdr:row>22</xdr:row>
      <xdr:rowOff>9525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993006" y="3571875"/>
          <a:ext cx="274319" cy="866775"/>
        </a:xfrm>
        <a:prstGeom prst="rightBrace">
          <a:avLst>
            <a:gd name="adj1" fmla="val 25800"/>
            <a:gd name="adj2" fmla="val 50000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38100</xdr:colOff>
      <xdr:row>40</xdr:row>
      <xdr:rowOff>0</xdr:rowOff>
    </xdr:from>
    <xdr:to>
      <xdr:col>12</xdr:col>
      <xdr:colOff>206376</xdr:colOff>
      <xdr:row>40</xdr:row>
      <xdr:rowOff>200026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317" t="66284" r="59365" b="30981"/>
        <a:stretch/>
      </xdr:blipFill>
      <xdr:spPr>
        <a:xfrm>
          <a:off x="3352800" y="8429625"/>
          <a:ext cx="168276" cy="2000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19</xdr:row>
      <xdr:rowOff>0</xdr:rowOff>
    </xdr:from>
    <xdr:ext cx="312906" cy="425822"/>
    <xdr:sp macro="" textlink="$AU$12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20100000">
          <a:off x="3138488" y="3276600"/>
          <a:ext cx="312906" cy="4258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fld id="{81E26CA2-5B24-48D6-922A-6A19B6404B92}" type="TxLink">
            <a:rPr lang="ja-JP" altLang="en-US" sz="2000" b="0" i="0" u="none" strike="noStrike" cap="none" spc="0">
              <a:ln w="0"/>
              <a:solidFill>
                <a:srgbClr val="0000FF"/>
              </a:solidFill>
              <a:effectLst/>
              <a:latin typeface="HG創英角ｺﾞｼｯｸUB"/>
              <a:ea typeface="HG創英角ｺﾞｼｯｸUB"/>
            </a:rPr>
            <a:pPr algn="ctr"/>
            <a:t> </a:t>
          </a:fld>
          <a:endParaRPr lang="ja-JP" altLang="en-US" sz="4400" b="0" cap="none" spc="0">
            <a:ln w="0"/>
            <a:solidFill>
              <a:srgbClr val="FF0000"/>
            </a:solidFill>
            <a:effectLst/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oneCellAnchor>
  <xdr:oneCellAnchor>
    <xdr:from>
      <xdr:col>6</xdr:col>
      <xdr:colOff>247636</xdr:colOff>
      <xdr:row>21</xdr:row>
      <xdr:rowOff>141473</xdr:rowOff>
    </xdr:from>
    <xdr:ext cx="312906" cy="425822"/>
    <xdr:sp macro="" textlink="$AU$13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20100000">
          <a:off x="3386124" y="3799073"/>
          <a:ext cx="312906" cy="4258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fld id="{EEF17264-3687-4288-AAB6-CE7C463F0D04}" type="TxLink">
            <a:rPr lang="en-US" altLang="en-US" sz="2000" b="0" i="0" u="none" strike="noStrike" cap="none" spc="0">
              <a:ln w="0"/>
              <a:solidFill>
                <a:srgbClr val="0000FF"/>
              </a:solidFill>
              <a:effectLst/>
              <a:latin typeface="HG創英角ｺﾞｼｯｸUB"/>
              <a:ea typeface="HG創英角ｺﾞｼｯｸUB"/>
            </a:rPr>
            <a:pPr algn="ctr"/>
            <a:t> </a:t>
          </a:fld>
          <a:endParaRPr lang="ja-JP" altLang="en-US" sz="4400" b="0" cap="none" spc="0">
            <a:ln w="0"/>
            <a:solidFill>
              <a:srgbClr val="FF0000"/>
            </a:solidFill>
            <a:effectLst/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142156</xdr:colOff>
      <xdr:row>19</xdr:row>
      <xdr:rowOff>0</xdr:rowOff>
    </xdr:from>
    <xdr:ext cx="5057795" cy="425822"/>
    <xdr:sp macro="" textlink="AU12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rot="20100000">
          <a:off x="629836" y="3276600"/>
          <a:ext cx="5057795" cy="4258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fld id="{7EE4D47E-BF42-43A7-8F43-78C2537E685B}" type="TxLink">
            <a:rPr lang="en-US" altLang="en-US" sz="2000" b="0" i="0" u="none" strike="noStrike" cap="none" spc="0">
              <a:ln w="0"/>
              <a:solidFill>
                <a:srgbClr val="FF0000"/>
              </a:solidFill>
              <a:effectLst/>
              <a:latin typeface="HG創英角ｺﾞｼｯｸUB"/>
              <a:ea typeface="HG創英角ｺﾞｼｯｸUB"/>
            </a:rPr>
            <a:pPr algn="ctr"/>
            <a:t> </a:t>
          </a:fld>
          <a:endParaRPr lang="ja-JP" altLang="en-US" sz="4400" b="0" cap="none" spc="0">
            <a:ln w="0"/>
            <a:solidFill>
              <a:srgbClr val="FF0000"/>
            </a:solidFill>
            <a:effectLst/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oneCellAnchor>
  <xdr:oneCellAnchor>
    <xdr:from>
      <xdr:col>2</xdr:col>
      <xdr:colOff>142156</xdr:colOff>
      <xdr:row>25</xdr:row>
      <xdr:rowOff>142874</xdr:rowOff>
    </xdr:from>
    <xdr:ext cx="5057795" cy="425822"/>
    <xdr:sp macro="" textlink="AU13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20100000">
          <a:off x="629836" y="4562474"/>
          <a:ext cx="5057795" cy="4258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fld id="{ADDD42E8-6AA7-4A63-8A2F-11EE2FEC0DE2}" type="TxLink">
            <a:rPr lang="en-US" altLang="en-US" sz="2000" b="0" i="0" u="none" strike="noStrike" cap="none" spc="0">
              <a:ln w="0"/>
              <a:solidFill>
                <a:srgbClr val="FF0000"/>
              </a:solidFill>
              <a:effectLst/>
              <a:latin typeface="HG創英角ｺﾞｼｯｸUB"/>
              <a:ea typeface="HG創英角ｺﾞｼｯｸUB"/>
            </a:rPr>
            <a:pPr algn="ctr"/>
            <a:t> </a:t>
          </a:fld>
          <a:endParaRPr lang="ja-JP" altLang="en-US" sz="4400" b="0" cap="none" spc="0">
            <a:ln w="0"/>
            <a:solidFill>
              <a:srgbClr val="FF0000"/>
            </a:solidFill>
            <a:effectLst/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57"/>
  <sheetViews>
    <sheetView showGridLines="0" view="pageBreakPreview" zoomScaleNormal="100" zoomScaleSheetLayoutView="100" workbookViewId="0"/>
  </sheetViews>
  <sheetFormatPr defaultColWidth="3.77734375" defaultRowHeight="16.2" customHeight="1" x14ac:dyDescent="0.2"/>
  <cols>
    <col min="1" max="16384" width="3.77734375" style="39"/>
  </cols>
  <sheetData>
    <row r="1" spans="3:90" ht="16.2" customHeight="1" x14ac:dyDescent="0.2">
      <c r="CL1" s="39" t="s">
        <v>460</v>
      </c>
    </row>
    <row r="3" spans="3:90" ht="16.2" customHeight="1" x14ac:dyDescent="0.2">
      <c r="C3" s="250" t="s">
        <v>73</v>
      </c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</row>
    <row r="4" spans="3:90" ht="16.2" customHeight="1" x14ac:dyDescent="0.2"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</row>
    <row r="5" spans="3:90" ht="16.2" customHeight="1" x14ac:dyDescent="0.2">
      <c r="AC5" s="1" t="s">
        <v>87</v>
      </c>
    </row>
    <row r="6" spans="3:90" ht="16.2" customHeight="1" x14ac:dyDescent="0.2">
      <c r="C6" s="1" t="s">
        <v>148</v>
      </c>
      <c r="J6" s="40" t="s">
        <v>150</v>
      </c>
      <c r="AD6" s="40" t="s">
        <v>88</v>
      </c>
    </row>
    <row r="7" spans="3:90" ht="16.2" customHeight="1" x14ac:dyDescent="0.2">
      <c r="AE7" s="41" t="s">
        <v>128</v>
      </c>
    </row>
    <row r="8" spans="3:90" ht="16.2" customHeight="1" x14ac:dyDescent="0.2">
      <c r="C8" s="1" t="s">
        <v>74</v>
      </c>
      <c r="AE8" s="41" t="s">
        <v>127</v>
      </c>
    </row>
    <row r="9" spans="3:90" ht="16.2" customHeight="1" x14ac:dyDescent="0.2">
      <c r="D9" s="40" t="s">
        <v>151</v>
      </c>
      <c r="AE9" s="41" t="s">
        <v>89</v>
      </c>
    </row>
    <row r="10" spans="3:90" ht="16.2" customHeight="1" x14ac:dyDescent="0.2">
      <c r="AE10" s="41" t="s">
        <v>146</v>
      </c>
    </row>
    <row r="11" spans="3:90" ht="16.2" customHeight="1" x14ac:dyDescent="0.2">
      <c r="AE11" s="41" t="s">
        <v>254</v>
      </c>
    </row>
    <row r="12" spans="3:90" ht="16.2" customHeight="1" x14ac:dyDescent="0.2">
      <c r="AE12" s="41" t="s">
        <v>245</v>
      </c>
    </row>
    <row r="13" spans="3:90" ht="16.2" customHeight="1" x14ac:dyDescent="0.2">
      <c r="AE13" s="41" t="s">
        <v>199</v>
      </c>
    </row>
    <row r="14" spans="3:90" ht="16.2" customHeight="1" x14ac:dyDescent="0.2">
      <c r="AE14" s="41" t="s">
        <v>200</v>
      </c>
    </row>
    <row r="15" spans="3:90" ht="16.2" customHeight="1" x14ac:dyDescent="0.2">
      <c r="AE15" s="41" t="s">
        <v>201</v>
      </c>
    </row>
    <row r="16" spans="3:90" ht="16.2" customHeight="1" x14ac:dyDescent="0.2">
      <c r="AE16" s="41" t="s">
        <v>202</v>
      </c>
    </row>
    <row r="17" spans="3:31" ht="16.2" customHeight="1" x14ac:dyDescent="0.2">
      <c r="AE17" s="41" t="s">
        <v>203</v>
      </c>
    </row>
    <row r="18" spans="3:31" ht="16.2" customHeight="1" x14ac:dyDescent="0.2">
      <c r="AE18" s="41" t="s">
        <v>255</v>
      </c>
    </row>
    <row r="19" spans="3:31" ht="16.2" customHeight="1" x14ac:dyDescent="0.2">
      <c r="AE19" s="41" t="s">
        <v>204</v>
      </c>
    </row>
    <row r="20" spans="3:31" ht="16.2" customHeight="1" x14ac:dyDescent="0.2">
      <c r="AE20" s="41" t="s">
        <v>159</v>
      </c>
    </row>
    <row r="21" spans="3:31" ht="16.2" customHeight="1" x14ac:dyDescent="0.2">
      <c r="AE21" s="41" t="s">
        <v>205</v>
      </c>
    </row>
    <row r="22" spans="3:31" ht="16.2" customHeight="1" x14ac:dyDescent="0.2">
      <c r="C22" s="1" t="s">
        <v>75</v>
      </c>
      <c r="AE22" s="41" t="s">
        <v>208</v>
      </c>
    </row>
    <row r="23" spans="3:31" ht="16.2" customHeight="1" x14ac:dyDescent="0.2">
      <c r="D23" s="40" t="s">
        <v>152</v>
      </c>
      <c r="AE23" s="43" t="s">
        <v>129</v>
      </c>
    </row>
    <row r="25" spans="3:31" ht="16.2" customHeight="1" x14ac:dyDescent="0.2">
      <c r="AC25" s="1" t="s">
        <v>91</v>
      </c>
    </row>
    <row r="26" spans="3:31" ht="16.2" customHeight="1" x14ac:dyDescent="0.2">
      <c r="AD26" s="40" t="s">
        <v>207</v>
      </c>
    </row>
    <row r="27" spans="3:31" ht="16.2" customHeight="1" x14ac:dyDescent="0.2">
      <c r="AE27" s="41" t="s">
        <v>92</v>
      </c>
    </row>
    <row r="28" spans="3:31" ht="16.2" customHeight="1" x14ac:dyDescent="0.2">
      <c r="AE28" s="41" t="s">
        <v>224</v>
      </c>
    </row>
    <row r="29" spans="3:31" ht="16.2" customHeight="1" x14ac:dyDescent="0.2">
      <c r="AE29" s="41" t="s">
        <v>225</v>
      </c>
    </row>
    <row r="30" spans="3:31" ht="16.2" customHeight="1" x14ac:dyDescent="0.2">
      <c r="E30" s="40" t="s">
        <v>76</v>
      </c>
      <c r="AE30" s="41" t="s">
        <v>226</v>
      </c>
    </row>
    <row r="31" spans="3:31" ht="16.2" customHeight="1" x14ac:dyDescent="0.2">
      <c r="E31" s="41" t="s">
        <v>155</v>
      </c>
      <c r="AE31" s="41" t="s">
        <v>93</v>
      </c>
    </row>
    <row r="32" spans="3:31" ht="16.2" customHeight="1" x14ac:dyDescent="0.2">
      <c r="E32" s="41" t="s">
        <v>213</v>
      </c>
      <c r="AE32" s="41" t="s">
        <v>94</v>
      </c>
    </row>
    <row r="33" spans="5:31" ht="16.2" customHeight="1" x14ac:dyDescent="0.2">
      <c r="E33" s="41" t="s">
        <v>214</v>
      </c>
      <c r="Q33" s="41" t="s">
        <v>82</v>
      </c>
    </row>
    <row r="34" spans="5:31" ht="16.2" customHeight="1" x14ac:dyDescent="0.2">
      <c r="E34" s="41" t="s">
        <v>81</v>
      </c>
      <c r="AC34" s="1" t="s">
        <v>259</v>
      </c>
    </row>
    <row r="35" spans="5:31" ht="16.2" customHeight="1" x14ac:dyDescent="0.2">
      <c r="E35" s="41" t="s">
        <v>77</v>
      </c>
    </row>
    <row r="36" spans="5:31" ht="16.2" customHeight="1" x14ac:dyDescent="0.2">
      <c r="E36" s="41" t="s">
        <v>78</v>
      </c>
    </row>
    <row r="37" spans="5:31" ht="16.2" customHeight="1" x14ac:dyDescent="0.2">
      <c r="E37" s="41" t="s">
        <v>79</v>
      </c>
    </row>
    <row r="38" spans="5:31" ht="16.2" customHeight="1" x14ac:dyDescent="0.2">
      <c r="E38" s="41" t="s">
        <v>80</v>
      </c>
      <c r="L38" s="41" t="s">
        <v>83</v>
      </c>
    </row>
    <row r="39" spans="5:31" ht="16.2" customHeight="1" x14ac:dyDescent="0.2">
      <c r="E39" s="41" t="s">
        <v>223</v>
      </c>
      <c r="AE39" s="41"/>
    </row>
    <row r="40" spans="5:31" ht="16.2" customHeight="1" x14ac:dyDescent="0.2">
      <c r="E40" s="41" t="s">
        <v>90</v>
      </c>
    </row>
    <row r="41" spans="5:31" ht="16.2" customHeight="1" x14ac:dyDescent="0.2">
      <c r="E41" s="41" t="s">
        <v>261</v>
      </c>
    </row>
    <row r="42" spans="5:31" ht="16.2" customHeight="1" x14ac:dyDescent="0.2">
      <c r="E42" s="41" t="s">
        <v>84</v>
      </c>
    </row>
    <row r="43" spans="5:31" ht="16.2" customHeight="1" x14ac:dyDescent="0.2">
      <c r="E43" s="41" t="s">
        <v>85</v>
      </c>
    </row>
    <row r="44" spans="5:31" ht="16.2" customHeight="1" x14ac:dyDescent="0.2">
      <c r="E44" s="41" t="s">
        <v>260</v>
      </c>
    </row>
    <row r="45" spans="5:31" ht="16.2" customHeight="1" x14ac:dyDescent="0.2">
      <c r="E45" s="41" t="s">
        <v>1071</v>
      </c>
    </row>
    <row r="46" spans="5:31" ht="16.2" customHeight="1" x14ac:dyDescent="0.2">
      <c r="E46" s="41" t="s">
        <v>263</v>
      </c>
    </row>
    <row r="47" spans="5:31" ht="16.2" customHeight="1" x14ac:dyDescent="0.2">
      <c r="E47" s="41" t="s">
        <v>262</v>
      </c>
      <c r="L47" s="41"/>
      <c r="M47" s="41"/>
      <c r="T47" s="41" t="s">
        <v>86</v>
      </c>
    </row>
    <row r="48" spans="5:31" ht="16.2" customHeight="1" x14ac:dyDescent="0.2">
      <c r="E48" s="41" t="s">
        <v>215</v>
      </c>
    </row>
    <row r="49" spans="1:52" ht="16.2" customHeight="1" x14ac:dyDescent="0.2">
      <c r="E49" s="41" t="s">
        <v>106</v>
      </c>
    </row>
    <row r="50" spans="1:52" ht="16.2" customHeight="1" x14ac:dyDescent="0.2">
      <c r="E50" s="41" t="s">
        <v>217</v>
      </c>
    </row>
    <row r="51" spans="1:52" ht="16.2" customHeight="1" x14ac:dyDescent="0.2">
      <c r="E51" s="41" t="s">
        <v>216</v>
      </c>
    </row>
    <row r="57" spans="1:52" ht="16.2" customHeight="1" x14ac:dyDescent="0.2">
      <c r="A57" s="172" t="s">
        <v>209</v>
      </c>
      <c r="B57" s="172" t="s">
        <v>209</v>
      </c>
      <c r="C57" s="172" t="s">
        <v>209</v>
      </c>
      <c r="D57" s="172" t="s">
        <v>209</v>
      </c>
      <c r="E57" s="172" t="s">
        <v>209</v>
      </c>
      <c r="F57" s="172" t="s">
        <v>209</v>
      </c>
      <c r="G57" s="172" t="s">
        <v>209</v>
      </c>
      <c r="H57" s="172" t="s">
        <v>209</v>
      </c>
      <c r="I57" s="172" t="s">
        <v>209</v>
      </c>
      <c r="J57" s="172" t="s">
        <v>209</v>
      </c>
      <c r="K57" s="172" t="s">
        <v>209</v>
      </c>
      <c r="L57" s="172" t="s">
        <v>209</v>
      </c>
      <c r="M57" s="172" t="s">
        <v>209</v>
      </c>
      <c r="N57" s="172" t="s">
        <v>209</v>
      </c>
      <c r="O57" s="172" t="s">
        <v>209</v>
      </c>
      <c r="P57" s="172" t="s">
        <v>209</v>
      </c>
      <c r="Q57" s="172" t="s">
        <v>209</v>
      </c>
      <c r="R57" s="172" t="s">
        <v>209</v>
      </c>
      <c r="S57" s="172" t="s">
        <v>209</v>
      </c>
      <c r="T57" s="172" t="s">
        <v>209</v>
      </c>
      <c r="U57" s="172" t="s">
        <v>209</v>
      </c>
      <c r="V57" s="172" t="s">
        <v>209</v>
      </c>
      <c r="W57" s="172" t="s">
        <v>209</v>
      </c>
      <c r="X57" s="172" t="s">
        <v>209</v>
      </c>
      <c r="Y57" s="172" t="s">
        <v>209</v>
      </c>
      <c r="Z57" s="172" t="s">
        <v>209</v>
      </c>
      <c r="AA57" s="172" t="s">
        <v>209</v>
      </c>
      <c r="AB57" s="172" t="s">
        <v>209</v>
      </c>
      <c r="AC57" s="172" t="s">
        <v>209</v>
      </c>
      <c r="AD57" s="172" t="s">
        <v>209</v>
      </c>
      <c r="AE57" s="172" t="s">
        <v>209</v>
      </c>
      <c r="AF57" s="172" t="s">
        <v>209</v>
      </c>
      <c r="AG57" s="172" t="s">
        <v>209</v>
      </c>
      <c r="AH57" s="172" t="s">
        <v>209</v>
      </c>
      <c r="AI57" s="172" t="s">
        <v>209</v>
      </c>
      <c r="AJ57" s="172" t="s">
        <v>209</v>
      </c>
      <c r="AK57" s="172" t="s">
        <v>209</v>
      </c>
      <c r="AL57" s="172" t="s">
        <v>209</v>
      </c>
      <c r="AM57" s="172" t="s">
        <v>209</v>
      </c>
      <c r="AN57" s="172" t="s">
        <v>209</v>
      </c>
      <c r="AO57" s="172" t="s">
        <v>209</v>
      </c>
      <c r="AP57" s="172" t="s">
        <v>209</v>
      </c>
      <c r="AQ57" s="172" t="s">
        <v>209</v>
      </c>
      <c r="AR57" s="172" t="s">
        <v>209</v>
      </c>
      <c r="AS57" s="172" t="s">
        <v>209</v>
      </c>
      <c r="AT57" s="172" t="s">
        <v>209</v>
      </c>
      <c r="AU57" s="172" t="s">
        <v>209</v>
      </c>
      <c r="AV57" s="172" t="s">
        <v>209</v>
      </c>
      <c r="AW57" s="172" t="s">
        <v>209</v>
      </c>
      <c r="AX57" s="172" t="s">
        <v>209</v>
      </c>
      <c r="AY57" s="172" t="s">
        <v>209</v>
      </c>
      <c r="AZ57" s="172" t="s">
        <v>209</v>
      </c>
    </row>
  </sheetData>
  <mergeCells count="1">
    <mergeCell ref="C3:X4"/>
  </mergeCells>
  <phoneticPr fontId="1"/>
  <pageMargins left="0.39370078740157483" right="0.39370078740157483" top="0.39370078740157483" bottom="0.19685039370078741" header="0.59055118110236215" footer="0.39370078740157483"/>
  <pageSetup paperSize="9" scale="95" orientation="portrait" r:id="rId1"/>
  <colBreaks count="1" manualBreakCount="1">
    <brk id="26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25C4-3BA9-4DA0-99CE-D975331908EB}">
  <dimension ref="A2:AC287"/>
  <sheetViews>
    <sheetView view="pageBreakPreview" zoomScaleNormal="100" zoomScaleSheetLayoutView="100" workbookViewId="0"/>
  </sheetViews>
  <sheetFormatPr defaultColWidth="3.77734375" defaultRowHeight="18" customHeight="1" x14ac:dyDescent="0.2"/>
  <cols>
    <col min="1" max="1" width="3.77734375" style="1"/>
    <col min="2" max="2" width="4.44140625" style="233" customWidth="1"/>
    <col min="3" max="3" width="10.77734375" style="233" customWidth="1"/>
    <col min="4" max="4" width="15.77734375" style="233" customWidth="1"/>
    <col min="5" max="5" width="20.77734375" style="233" customWidth="1"/>
    <col min="6" max="6" width="18.88671875" style="233" customWidth="1"/>
    <col min="7" max="7" width="7.77734375" style="233" customWidth="1"/>
    <col min="8" max="8" width="3.77734375" style="233" customWidth="1"/>
    <col min="9" max="9" width="10.77734375" style="233" customWidth="1"/>
    <col min="10" max="10" width="6.77734375" style="233" customWidth="1"/>
    <col min="11" max="11" width="12.77734375" style="233" customWidth="1"/>
    <col min="12" max="12" width="6.77734375" style="233" customWidth="1"/>
    <col min="13" max="13" width="10.77734375" style="233" customWidth="1"/>
    <col min="14" max="14" width="4.44140625" style="233" customWidth="1"/>
    <col min="15" max="17" width="3.77734375" style="1"/>
    <col min="18" max="18" width="10.77734375" style="1" customWidth="1"/>
    <col min="19" max="19" width="15.77734375" style="1" customWidth="1"/>
    <col min="20" max="20" width="20.77734375" style="1" customWidth="1"/>
    <col min="21" max="21" width="18.77734375" style="1" customWidth="1"/>
    <col min="22" max="22" width="7.77734375" style="1" customWidth="1"/>
    <col min="23" max="23" width="3.77734375" style="1"/>
    <col min="24" max="24" width="10.77734375" style="1" customWidth="1"/>
    <col min="25" max="25" width="6.77734375" style="1" customWidth="1"/>
    <col min="26" max="26" width="12.77734375" style="1" customWidth="1"/>
    <col min="27" max="27" width="6.77734375" style="1" customWidth="1"/>
    <col min="28" max="28" width="10.77734375" style="1" customWidth="1"/>
    <col min="29" max="16384" width="3.77734375" style="1"/>
  </cols>
  <sheetData>
    <row r="2" spans="2:28" ht="33" customHeight="1" x14ac:dyDescent="0.2">
      <c r="B2" s="189" t="s">
        <v>1497</v>
      </c>
      <c r="Q2" s="189" t="s">
        <v>1069</v>
      </c>
    </row>
    <row r="3" spans="2:28" ht="18" customHeight="1" thickBot="1" x14ac:dyDescent="0.25"/>
    <row r="4" spans="2:28" ht="33" customHeight="1" thickBot="1" x14ac:dyDescent="0.25">
      <c r="C4" s="191" t="s">
        <v>149</v>
      </c>
      <c r="D4" s="192" t="s">
        <v>461</v>
      </c>
      <c r="E4" s="235" t="s">
        <v>462</v>
      </c>
      <c r="F4" s="194" t="s">
        <v>463</v>
      </c>
      <c r="G4" s="232" t="s">
        <v>464</v>
      </c>
      <c r="H4" s="194"/>
      <c r="I4" s="236" t="s">
        <v>465</v>
      </c>
      <c r="J4" s="196" t="s">
        <v>466</v>
      </c>
      <c r="K4" s="197" t="s">
        <v>467</v>
      </c>
      <c r="L4" s="198" t="s">
        <v>468</v>
      </c>
      <c r="M4" s="199" t="s">
        <v>469</v>
      </c>
      <c r="R4" s="191" t="s">
        <v>149</v>
      </c>
      <c r="S4" s="192" t="s">
        <v>461</v>
      </c>
      <c r="T4" s="193" t="s">
        <v>462</v>
      </c>
      <c r="U4" s="194" t="s">
        <v>463</v>
      </c>
      <c r="V4" s="251" t="s">
        <v>464</v>
      </c>
      <c r="W4" s="252"/>
      <c r="X4" s="195" t="s">
        <v>465</v>
      </c>
      <c r="Y4" s="196" t="s">
        <v>466</v>
      </c>
      <c r="Z4" s="197" t="s">
        <v>467</v>
      </c>
      <c r="AA4" s="198" t="s">
        <v>468</v>
      </c>
      <c r="AB4" s="199" t="s">
        <v>469</v>
      </c>
    </row>
    <row r="5" spans="2:28" ht="18" customHeight="1" x14ac:dyDescent="0.2">
      <c r="C5" s="238" t="s">
        <v>320</v>
      </c>
      <c r="D5" s="226" t="s">
        <v>1072</v>
      </c>
      <c r="E5" s="200" t="s">
        <v>1073</v>
      </c>
      <c r="F5" s="201" t="s">
        <v>1074</v>
      </c>
      <c r="G5" s="239">
        <v>41</v>
      </c>
      <c r="H5" s="202" t="s">
        <v>348</v>
      </c>
      <c r="I5" s="229">
        <v>4.4000000000000004</v>
      </c>
      <c r="J5" s="203">
        <v>1</v>
      </c>
      <c r="K5" s="223" t="s">
        <v>1075</v>
      </c>
      <c r="L5" s="204">
        <v>1</v>
      </c>
      <c r="M5" s="205"/>
      <c r="R5" s="238" t="s">
        <v>264</v>
      </c>
      <c r="S5" s="226" t="s">
        <v>470</v>
      </c>
      <c r="T5" s="200" t="s">
        <v>471</v>
      </c>
      <c r="U5" s="201" t="s">
        <v>265</v>
      </c>
      <c r="V5" s="239">
        <v>6</v>
      </c>
      <c r="W5" s="202" t="s">
        <v>348</v>
      </c>
      <c r="X5" s="229" t="s">
        <v>472</v>
      </c>
      <c r="Y5" s="203">
        <v>3</v>
      </c>
      <c r="Z5" s="223" t="s">
        <v>473</v>
      </c>
      <c r="AA5" s="204" t="s">
        <v>474</v>
      </c>
      <c r="AB5" s="205"/>
    </row>
    <row r="6" spans="2:28" ht="18" customHeight="1" x14ac:dyDescent="0.2">
      <c r="C6" s="240" t="s">
        <v>317</v>
      </c>
      <c r="D6" s="227" t="s">
        <v>1076</v>
      </c>
      <c r="E6" s="207" t="s">
        <v>1077</v>
      </c>
      <c r="F6" s="208" t="s">
        <v>1074</v>
      </c>
      <c r="G6" s="241">
        <v>41</v>
      </c>
      <c r="H6" s="210" t="s">
        <v>348</v>
      </c>
      <c r="I6" s="230">
        <v>10.3</v>
      </c>
      <c r="J6" s="211">
        <v>3</v>
      </c>
      <c r="K6" s="224" t="s">
        <v>1078</v>
      </c>
      <c r="L6" s="212">
        <v>3</v>
      </c>
      <c r="M6" s="213"/>
      <c r="R6" s="240" t="s">
        <v>269</v>
      </c>
      <c r="S6" s="227" t="s">
        <v>475</v>
      </c>
      <c r="T6" s="207" t="s">
        <v>476</v>
      </c>
      <c r="U6" s="208" t="s">
        <v>265</v>
      </c>
      <c r="V6" s="241">
        <v>1</v>
      </c>
      <c r="W6" s="210" t="s">
        <v>272</v>
      </c>
      <c r="X6" s="230" t="s">
        <v>477</v>
      </c>
      <c r="Y6" s="211">
        <v>1</v>
      </c>
      <c r="Z6" s="224" t="s">
        <v>478</v>
      </c>
      <c r="AA6" s="212">
        <v>1</v>
      </c>
      <c r="AB6" s="213"/>
    </row>
    <row r="7" spans="2:28" ht="18" customHeight="1" x14ac:dyDescent="0.2">
      <c r="C7" s="240" t="s">
        <v>317</v>
      </c>
      <c r="D7" s="227" t="s">
        <v>1072</v>
      </c>
      <c r="E7" s="207" t="s">
        <v>1073</v>
      </c>
      <c r="F7" s="208" t="s">
        <v>1074</v>
      </c>
      <c r="G7" s="241">
        <v>41</v>
      </c>
      <c r="H7" s="210" t="s">
        <v>348</v>
      </c>
      <c r="I7" s="230">
        <v>10</v>
      </c>
      <c r="J7" s="211">
        <v>1</v>
      </c>
      <c r="K7" s="224" t="s">
        <v>1079</v>
      </c>
      <c r="L7" s="212">
        <v>1</v>
      </c>
      <c r="M7" s="213"/>
      <c r="R7" s="240" t="s">
        <v>269</v>
      </c>
      <c r="S7" s="227" t="s">
        <v>1070</v>
      </c>
      <c r="T7" s="207" t="s">
        <v>479</v>
      </c>
      <c r="U7" s="208" t="s">
        <v>265</v>
      </c>
      <c r="V7" s="241">
        <v>1</v>
      </c>
      <c r="W7" s="210" t="s">
        <v>272</v>
      </c>
      <c r="X7" s="230" t="s">
        <v>477</v>
      </c>
      <c r="Y7" s="211">
        <v>6</v>
      </c>
      <c r="Z7" s="224" t="s">
        <v>480</v>
      </c>
      <c r="AA7" s="212">
        <v>4</v>
      </c>
      <c r="AB7" s="213"/>
    </row>
    <row r="8" spans="2:28" ht="18" customHeight="1" x14ac:dyDescent="0.2">
      <c r="C8" s="240" t="s">
        <v>264</v>
      </c>
      <c r="D8" s="227" t="s">
        <v>1080</v>
      </c>
      <c r="E8" s="207" t="s">
        <v>1081</v>
      </c>
      <c r="F8" s="208" t="s">
        <v>1082</v>
      </c>
      <c r="G8" s="241">
        <v>0</v>
      </c>
      <c r="H8" s="210" t="s">
        <v>272</v>
      </c>
      <c r="I8" s="230">
        <v>15</v>
      </c>
      <c r="J8" s="211">
        <v>2</v>
      </c>
      <c r="K8" s="224" t="s">
        <v>1083</v>
      </c>
      <c r="L8" s="212">
        <v>2</v>
      </c>
      <c r="M8" s="213"/>
      <c r="R8" s="240" t="s">
        <v>269</v>
      </c>
      <c r="S8" s="227" t="s">
        <v>266</v>
      </c>
      <c r="T8" s="207" t="s">
        <v>267</v>
      </c>
      <c r="U8" s="208" t="s">
        <v>265</v>
      </c>
      <c r="V8" s="241">
        <v>1</v>
      </c>
      <c r="W8" s="210" t="s">
        <v>272</v>
      </c>
      <c r="X8" s="230" t="s">
        <v>481</v>
      </c>
      <c r="Y8" s="211">
        <v>2</v>
      </c>
      <c r="Z8" s="224" t="s">
        <v>482</v>
      </c>
      <c r="AA8" s="212">
        <v>2</v>
      </c>
      <c r="AB8" s="213"/>
    </row>
    <row r="9" spans="2:28" ht="18" customHeight="1" x14ac:dyDescent="0.2">
      <c r="C9" s="240" t="s">
        <v>264</v>
      </c>
      <c r="D9" s="227" t="s">
        <v>1084</v>
      </c>
      <c r="E9" s="207" t="s">
        <v>1085</v>
      </c>
      <c r="F9" s="208" t="s">
        <v>1082</v>
      </c>
      <c r="G9" s="241">
        <v>0</v>
      </c>
      <c r="H9" s="210" t="s">
        <v>272</v>
      </c>
      <c r="I9" s="230">
        <v>15</v>
      </c>
      <c r="J9" s="211"/>
      <c r="K9" s="224" t="s">
        <v>1086</v>
      </c>
      <c r="L9" s="212"/>
      <c r="M9" s="213"/>
      <c r="R9" s="240" t="s">
        <v>269</v>
      </c>
      <c r="S9" s="227" t="s">
        <v>483</v>
      </c>
      <c r="T9" s="207" t="s">
        <v>484</v>
      </c>
      <c r="U9" s="208" t="s">
        <v>265</v>
      </c>
      <c r="V9" s="241">
        <v>2</v>
      </c>
      <c r="W9" s="210" t="s">
        <v>272</v>
      </c>
      <c r="X9" s="230" t="s">
        <v>485</v>
      </c>
      <c r="Y9" s="211">
        <v>2</v>
      </c>
      <c r="Z9" s="224" t="s">
        <v>486</v>
      </c>
      <c r="AA9" s="212">
        <v>5</v>
      </c>
      <c r="AB9" s="213"/>
    </row>
    <row r="10" spans="2:28" ht="18" customHeight="1" x14ac:dyDescent="0.2">
      <c r="C10" s="240" t="s">
        <v>269</v>
      </c>
      <c r="D10" s="227" t="s">
        <v>1087</v>
      </c>
      <c r="E10" s="207" t="s">
        <v>1088</v>
      </c>
      <c r="F10" s="208" t="s">
        <v>1082</v>
      </c>
      <c r="G10" s="241">
        <v>1</v>
      </c>
      <c r="H10" s="210" t="s">
        <v>272</v>
      </c>
      <c r="I10" s="230">
        <v>23</v>
      </c>
      <c r="J10" s="211">
        <v>2</v>
      </c>
      <c r="K10" s="224" t="s">
        <v>1089</v>
      </c>
      <c r="L10" s="212">
        <v>1</v>
      </c>
      <c r="M10" s="213"/>
      <c r="R10" s="240" t="s">
        <v>269</v>
      </c>
      <c r="S10" s="227" t="s">
        <v>487</v>
      </c>
      <c r="T10" s="207" t="s">
        <v>488</v>
      </c>
      <c r="U10" s="208" t="s">
        <v>265</v>
      </c>
      <c r="V10" s="241">
        <v>2</v>
      </c>
      <c r="W10" s="210" t="s">
        <v>272</v>
      </c>
      <c r="X10" s="230" t="s">
        <v>489</v>
      </c>
      <c r="Y10" s="211">
        <v>1</v>
      </c>
      <c r="Z10" s="224" t="s">
        <v>490</v>
      </c>
      <c r="AA10" s="212">
        <v>2</v>
      </c>
      <c r="AB10" s="213"/>
    </row>
    <row r="11" spans="2:28" ht="18" customHeight="1" x14ac:dyDescent="0.2">
      <c r="B11" s="234"/>
      <c r="C11" s="240" t="s">
        <v>269</v>
      </c>
      <c r="D11" s="227" t="s">
        <v>1090</v>
      </c>
      <c r="E11" s="207" t="s">
        <v>1091</v>
      </c>
      <c r="F11" s="208" t="s">
        <v>1082</v>
      </c>
      <c r="G11" s="241">
        <v>1</v>
      </c>
      <c r="H11" s="210" t="s">
        <v>272</v>
      </c>
      <c r="I11" s="230">
        <v>23</v>
      </c>
      <c r="J11" s="211">
        <v>5</v>
      </c>
      <c r="K11" s="224" t="s">
        <v>1092</v>
      </c>
      <c r="L11" s="212">
        <v>4</v>
      </c>
      <c r="M11" s="213"/>
      <c r="R11" s="240" t="s">
        <v>269</v>
      </c>
      <c r="S11" s="227" t="s">
        <v>491</v>
      </c>
      <c r="T11" s="207" t="s">
        <v>492</v>
      </c>
      <c r="U11" s="208" t="s">
        <v>265</v>
      </c>
      <c r="V11" s="241">
        <v>2</v>
      </c>
      <c r="W11" s="210" t="s">
        <v>272</v>
      </c>
      <c r="X11" s="230" t="s">
        <v>489</v>
      </c>
      <c r="Y11" s="211">
        <v>3</v>
      </c>
      <c r="Z11" s="224" t="s">
        <v>493</v>
      </c>
      <c r="AA11" s="212">
        <v>6</v>
      </c>
      <c r="AB11" s="213"/>
    </row>
    <row r="12" spans="2:28" ht="18" customHeight="1" x14ac:dyDescent="0.2">
      <c r="B12" s="237"/>
      <c r="C12" s="240" t="s">
        <v>269</v>
      </c>
      <c r="D12" s="227" t="s">
        <v>1093</v>
      </c>
      <c r="E12" s="207" t="s">
        <v>1094</v>
      </c>
      <c r="F12" s="208" t="s">
        <v>1082</v>
      </c>
      <c r="G12" s="241">
        <v>1</v>
      </c>
      <c r="H12" s="210" t="s">
        <v>272</v>
      </c>
      <c r="I12" s="230">
        <v>23</v>
      </c>
      <c r="J12" s="211">
        <v>3</v>
      </c>
      <c r="K12" s="224" t="s">
        <v>1095</v>
      </c>
      <c r="L12" s="212">
        <v>2</v>
      </c>
      <c r="M12" s="213"/>
      <c r="R12" s="240" t="s">
        <v>269</v>
      </c>
      <c r="S12" s="227" t="s">
        <v>494</v>
      </c>
      <c r="T12" s="207" t="s">
        <v>495</v>
      </c>
      <c r="U12" s="208" t="s">
        <v>265</v>
      </c>
      <c r="V12" s="241">
        <v>2</v>
      </c>
      <c r="W12" s="210" t="s">
        <v>272</v>
      </c>
      <c r="X12" s="230" t="s">
        <v>489</v>
      </c>
      <c r="Y12" s="211">
        <v>5</v>
      </c>
      <c r="Z12" s="224" t="s">
        <v>496</v>
      </c>
      <c r="AA12" s="212">
        <v>10</v>
      </c>
      <c r="AB12" s="213"/>
    </row>
    <row r="13" spans="2:28" ht="18" customHeight="1" x14ac:dyDescent="0.2">
      <c r="B13" s="237"/>
      <c r="C13" s="240" t="s">
        <v>269</v>
      </c>
      <c r="D13" s="227" t="s">
        <v>1096</v>
      </c>
      <c r="E13" s="207" t="s">
        <v>1097</v>
      </c>
      <c r="F13" s="208" t="s">
        <v>1082</v>
      </c>
      <c r="G13" s="241">
        <v>1</v>
      </c>
      <c r="H13" s="210" t="s">
        <v>272</v>
      </c>
      <c r="I13" s="230">
        <v>20.6</v>
      </c>
      <c r="J13" s="211">
        <v>4</v>
      </c>
      <c r="K13" s="224" t="s">
        <v>1098</v>
      </c>
      <c r="L13" s="212">
        <v>3</v>
      </c>
      <c r="M13" s="213"/>
      <c r="R13" s="240" t="s">
        <v>269</v>
      </c>
      <c r="S13" s="227" t="s">
        <v>497</v>
      </c>
      <c r="T13" s="207" t="s">
        <v>498</v>
      </c>
      <c r="U13" s="208" t="s">
        <v>265</v>
      </c>
      <c r="V13" s="241">
        <v>2</v>
      </c>
      <c r="W13" s="210" t="s">
        <v>272</v>
      </c>
      <c r="X13" s="230" t="s">
        <v>489</v>
      </c>
      <c r="Y13" s="211">
        <v>8</v>
      </c>
      <c r="Z13" s="224" t="s">
        <v>499</v>
      </c>
      <c r="AA13" s="212">
        <v>13</v>
      </c>
      <c r="AB13" s="213"/>
    </row>
    <row r="14" spans="2:28" ht="18" customHeight="1" x14ac:dyDescent="0.2">
      <c r="B14" s="237"/>
      <c r="C14" s="240" t="s">
        <v>269</v>
      </c>
      <c r="D14" s="227" t="s">
        <v>1099</v>
      </c>
      <c r="E14" s="207" t="s">
        <v>1100</v>
      </c>
      <c r="F14" s="208" t="s">
        <v>1082</v>
      </c>
      <c r="G14" s="241">
        <v>2</v>
      </c>
      <c r="H14" s="210" t="s">
        <v>272</v>
      </c>
      <c r="I14" s="230">
        <v>23</v>
      </c>
      <c r="J14" s="211">
        <v>2</v>
      </c>
      <c r="K14" s="224" t="s">
        <v>1101</v>
      </c>
      <c r="L14" s="212">
        <v>2</v>
      </c>
      <c r="M14" s="213"/>
      <c r="R14" s="240" t="s">
        <v>269</v>
      </c>
      <c r="S14" s="227" t="s">
        <v>500</v>
      </c>
      <c r="T14" s="207" t="s">
        <v>501</v>
      </c>
      <c r="U14" s="208" t="s">
        <v>265</v>
      </c>
      <c r="V14" s="241">
        <v>2</v>
      </c>
      <c r="W14" s="210" t="s">
        <v>272</v>
      </c>
      <c r="X14" s="230" t="s">
        <v>502</v>
      </c>
      <c r="Y14" s="211">
        <v>5</v>
      </c>
      <c r="Z14" s="224" t="s">
        <v>503</v>
      </c>
      <c r="AA14" s="212">
        <v>8</v>
      </c>
      <c r="AB14" s="213"/>
    </row>
    <row r="15" spans="2:28" ht="18" customHeight="1" x14ac:dyDescent="0.2">
      <c r="B15" s="237"/>
      <c r="C15" s="240" t="s">
        <v>269</v>
      </c>
      <c r="D15" s="227" t="s">
        <v>1102</v>
      </c>
      <c r="E15" s="207" t="s">
        <v>1103</v>
      </c>
      <c r="F15" s="208" t="s">
        <v>1082</v>
      </c>
      <c r="G15" s="241">
        <v>2</v>
      </c>
      <c r="H15" s="210" t="s">
        <v>272</v>
      </c>
      <c r="I15" s="230">
        <v>23</v>
      </c>
      <c r="J15" s="211">
        <v>4</v>
      </c>
      <c r="K15" s="224" t="s">
        <v>1104</v>
      </c>
      <c r="L15" s="212">
        <v>4</v>
      </c>
      <c r="M15" s="213"/>
      <c r="R15" s="240" t="s">
        <v>269</v>
      </c>
      <c r="S15" s="227" t="s">
        <v>504</v>
      </c>
      <c r="T15" s="207" t="s">
        <v>505</v>
      </c>
      <c r="U15" s="208" t="s">
        <v>265</v>
      </c>
      <c r="V15" s="241">
        <v>2</v>
      </c>
      <c r="W15" s="210" t="s">
        <v>272</v>
      </c>
      <c r="X15" s="230" t="s">
        <v>506</v>
      </c>
      <c r="Y15" s="211">
        <v>6</v>
      </c>
      <c r="Z15" s="224" t="s">
        <v>507</v>
      </c>
      <c r="AA15" s="212">
        <v>6</v>
      </c>
      <c r="AB15" s="213"/>
    </row>
    <row r="16" spans="2:28" ht="18" customHeight="1" x14ac:dyDescent="0.2">
      <c r="B16" s="237"/>
      <c r="C16" s="240" t="s">
        <v>269</v>
      </c>
      <c r="D16" s="227" t="s">
        <v>1105</v>
      </c>
      <c r="E16" s="207" t="s">
        <v>1106</v>
      </c>
      <c r="F16" s="208" t="s">
        <v>1082</v>
      </c>
      <c r="G16" s="241">
        <v>2</v>
      </c>
      <c r="H16" s="210" t="s">
        <v>272</v>
      </c>
      <c r="I16" s="230">
        <v>23</v>
      </c>
      <c r="J16" s="211">
        <v>1</v>
      </c>
      <c r="K16" s="224" t="s">
        <v>1107</v>
      </c>
      <c r="L16" s="212">
        <v>1</v>
      </c>
      <c r="M16" s="213"/>
      <c r="R16" s="240" t="s">
        <v>269</v>
      </c>
      <c r="S16" s="227" t="s">
        <v>508</v>
      </c>
      <c r="T16" s="207" t="s">
        <v>509</v>
      </c>
      <c r="U16" s="208" t="s">
        <v>265</v>
      </c>
      <c r="V16" s="241">
        <v>2</v>
      </c>
      <c r="W16" s="210" t="s">
        <v>272</v>
      </c>
      <c r="X16" s="230" t="s">
        <v>477</v>
      </c>
      <c r="Y16" s="211">
        <v>5</v>
      </c>
      <c r="Z16" s="224" t="s">
        <v>510</v>
      </c>
      <c r="AA16" s="212">
        <v>5</v>
      </c>
      <c r="AB16" s="213"/>
    </row>
    <row r="17" spans="2:28" ht="18" customHeight="1" x14ac:dyDescent="0.2">
      <c r="B17" s="237"/>
      <c r="C17" s="240" t="s">
        <v>269</v>
      </c>
      <c r="D17" s="227" t="s">
        <v>1108</v>
      </c>
      <c r="E17" s="207" t="s">
        <v>1109</v>
      </c>
      <c r="F17" s="208" t="s">
        <v>1082</v>
      </c>
      <c r="G17" s="241">
        <v>2</v>
      </c>
      <c r="H17" s="210" t="s">
        <v>272</v>
      </c>
      <c r="I17" s="230">
        <v>21.5</v>
      </c>
      <c r="J17" s="211">
        <v>3</v>
      </c>
      <c r="K17" s="224" t="s">
        <v>1110</v>
      </c>
      <c r="L17" s="212">
        <v>3</v>
      </c>
      <c r="M17" s="213"/>
      <c r="R17" s="240" t="s">
        <v>269</v>
      </c>
      <c r="S17" s="227" t="s">
        <v>277</v>
      </c>
      <c r="T17" s="207" t="s">
        <v>278</v>
      </c>
      <c r="U17" s="208" t="s">
        <v>265</v>
      </c>
      <c r="V17" s="241">
        <v>2</v>
      </c>
      <c r="W17" s="210" t="s">
        <v>272</v>
      </c>
      <c r="X17" s="230" t="s">
        <v>511</v>
      </c>
      <c r="Y17" s="211">
        <v>4</v>
      </c>
      <c r="Z17" s="224" t="s">
        <v>512</v>
      </c>
      <c r="AA17" s="212">
        <v>4</v>
      </c>
      <c r="AB17" s="213"/>
    </row>
    <row r="18" spans="2:28" ht="18" customHeight="1" x14ac:dyDescent="0.2">
      <c r="B18" s="237"/>
      <c r="C18" s="240" t="s">
        <v>269</v>
      </c>
      <c r="D18" s="227" t="s">
        <v>1111</v>
      </c>
      <c r="E18" s="207" t="s">
        <v>1112</v>
      </c>
      <c r="F18" s="208" t="s">
        <v>1082</v>
      </c>
      <c r="G18" s="241">
        <v>2</v>
      </c>
      <c r="H18" s="210" t="s">
        <v>272</v>
      </c>
      <c r="I18" s="230">
        <v>22.2</v>
      </c>
      <c r="J18" s="211">
        <v>6</v>
      </c>
      <c r="K18" s="224" t="s">
        <v>1113</v>
      </c>
      <c r="L18" s="212">
        <v>6</v>
      </c>
      <c r="M18" s="213"/>
      <c r="R18" s="240" t="s">
        <v>269</v>
      </c>
      <c r="S18" s="227" t="s">
        <v>513</v>
      </c>
      <c r="T18" s="207" t="s">
        <v>514</v>
      </c>
      <c r="U18" s="208" t="s">
        <v>265</v>
      </c>
      <c r="V18" s="241">
        <v>2</v>
      </c>
      <c r="W18" s="210" t="s">
        <v>272</v>
      </c>
      <c r="X18" s="230" t="s">
        <v>515</v>
      </c>
      <c r="Y18" s="211" t="s">
        <v>377</v>
      </c>
      <c r="Z18" s="224" t="s">
        <v>377</v>
      </c>
      <c r="AA18" s="212" t="s">
        <v>377</v>
      </c>
      <c r="AB18" s="213" t="s">
        <v>516</v>
      </c>
    </row>
    <row r="19" spans="2:28" ht="18" customHeight="1" x14ac:dyDescent="0.2">
      <c r="B19" s="237"/>
      <c r="C19" s="240" t="s">
        <v>269</v>
      </c>
      <c r="D19" s="227" t="s">
        <v>1114</v>
      </c>
      <c r="E19" s="207" t="s">
        <v>1115</v>
      </c>
      <c r="F19" s="208" t="s">
        <v>1082</v>
      </c>
      <c r="G19" s="241">
        <v>2</v>
      </c>
      <c r="H19" s="210" t="s">
        <v>272</v>
      </c>
      <c r="I19" s="230">
        <v>22</v>
      </c>
      <c r="J19" s="211">
        <v>5</v>
      </c>
      <c r="K19" s="224" t="s">
        <v>1116</v>
      </c>
      <c r="L19" s="212">
        <v>5</v>
      </c>
      <c r="M19" s="213"/>
      <c r="R19" s="240" t="s">
        <v>269</v>
      </c>
      <c r="S19" s="227" t="s">
        <v>274</v>
      </c>
      <c r="T19" s="207" t="s">
        <v>275</v>
      </c>
      <c r="U19" s="208" t="s">
        <v>265</v>
      </c>
      <c r="V19" s="241">
        <v>2</v>
      </c>
      <c r="W19" s="210" t="s">
        <v>272</v>
      </c>
      <c r="X19" s="230" t="s">
        <v>517</v>
      </c>
      <c r="Y19" s="211">
        <v>2</v>
      </c>
      <c r="Z19" s="224" t="s">
        <v>518</v>
      </c>
      <c r="AA19" s="212">
        <v>2</v>
      </c>
      <c r="AB19" s="213"/>
    </row>
    <row r="20" spans="2:28" ht="18" customHeight="1" x14ac:dyDescent="0.2">
      <c r="B20" s="237"/>
      <c r="C20" s="240" t="s">
        <v>269</v>
      </c>
      <c r="D20" s="227" t="s">
        <v>1117</v>
      </c>
      <c r="E20" s="207" t="s">
        <v>1118</v>
      </c>
      <c r="F20" s="208" t="s">
        <v>1082</v>
      </c>
      <c r="G20" s="241">
        <v>2</v>
      </c>
      <c r="H20" s="210" t="s">
        <v>272</v>
      </c>
      <c r="I20" s="230">
        <v>20.3</v>
      </c>
      <c r="J20" s="211">
        <v>4</v>
      </c>
      <c r="K20" s="224" t="s">
        <v>1098</v>
      </c>
      <c r="L20" s="212">
        <v>4</v>
      </c>
      <c r="M20" s="213"/>
      <c r="R20" s="240" t="s">
        <v>269</v>
      </c>
      <c r="S20" s="227" t="s">
        <v>270</v>
      </c>
      <c r="T20" s="207" t="s">
        <v>271</v>
      </c>
      <c r="U20" s="208" t="s">
        <v>265</v>
      </c>
      <c r="V20" s="241">
        <v>2</v>
      </c>
      <c r="W20" s="210" t="s">
        <v>272</v>
      </c>
      <c r="X20" s="230" t="s">
        <v>519</v>
      </c>
      <c r="Y20" s="211">
        <v>1</v>
      </c>
      <c r="Z20" s="224" t="s">
        <v>520</v>
      </c>
      <c r="AA20" s="212">
        <v>1</v>
      </c>
      <c r="AB20" s="213"/>
    </row>
    <row r="21" spans="2:28" ht="18" customHeight="1" x14ac:dyDescent="0.2">
      <c r="B21" s="237"/>
      <c r="C21" s="240" t="s">
        <v>269</v>
      </c>
      <c r="D21" s="227" t="s">
        <v>1119</v>
      </c>
      <c r="E21" s="207" t="s">
        <v>1120</v>
      </c>
      <c r="F21" s="208" t="s">
        <v>1082</v>
      </c>
      <c r="G21" s="241">
        <v>2</v>
      </c>
      <c r="H21" s="210" t="s">
        <v>272</v>
      </c>
      <c r="I21" s="230">
        <v>18</v>
      </c>
      <c r="J21" s="211">
        <v>2</v>
      </c>
      <c r="K21" s="224" t="s">
        <v>1107</v>
      </c>
      <c r="L21" s="212">
        <v>2</v>
      </c>
      <c r="M21" s="213"/>
      <c r="R21" s="240" t="s">
        <v>269</v>
      </c>
      <c r="S21" s="227" t="s">
        <v>521</v>
      </c>
      <c r="T21" s="207" t="s">
        <v>522</v>
      </c>
      <c r="U21" s="208" t="s">
        <v>265</v>
      </c>
      <c r="V21" s="241">
        <v>3</v>
      </c>
      <c r="W21" s="210" t="s">
        <v>272</v>
      </c>
      <c r="X21" s="230" t="s">
        <v>523</v>
      </c>
      <c r="Y21" s="211">
        <v>3</v>
      </c>
      <c r="Z21" s="224" t="s">
        <v>524</v>
      </c>
      <c r="AA21" s="212">
        <v>10</v>
      </c>
      <c r="AB21" s="213"/>
    </row>
    <row r="22" spans="2:28" ht="18" customHeight="1" x14ac:dyDescent="0.2">
      <c r="B22" s="237"/>
      <c r="C22" s="240" t="s">
        <v>269</v>
      </c>
      <c r="D22" s="227" t="s">
        <v>1121</v>
      </c>
      <c r="E22" s="207" t="s">
        <v>1122</v>
      </c>
      <c r="F22" s="208" t="s">
        <v>1082</v>
      </c>
      <c r="G22" s="241">
        <v>3</v>
      </c>
      <c r="H22" s="210" t="s">
        <v>272</v>
      </c>
      <c r="I22" s="230">
        <v>23</v>
      </c>
      <c r="J22" s="211">
        <v>2</v>
      </c>
      <c r="K22" s="224" t="s">
        <v>1123</v>
      </c>
      <c r="L22" s="212">
        <v>7</v>
      </c>
      <c r="M22" s="213"/>
      <c r="R22" s="240" t="s">
        <v>269</v>
      </c>
      <c r="S22" s="227" t="s">
        <v>285</v>
      </c>
      <c r="T22" s="207" t="s">
        <v>286</v>
      </c>
      <c r="U22" s="208" t="s">
        <v>265</v>
      </c>
      <c r="V22" s="241">
        <v>3</v>
      </c>
      <c r="W22" s="210" t="s">
        <v>272</v>
      </c>
      <c r="X22" s="230" t="s">
        <v>525</v>
      </c>
      <c r="Y22" s="211">
        <v>8</v>
      </c>
      <c r="Z22" s="224" t="s">
        <v>526</v>
      </c>
      <c r="AA22" s="212">
        <v>12</v>
      </c>
      <c r="AB22" s="213"/>
    </row>
    <row r="23" spans="2:28" ht="18" customHeight="1" x14ac:dyDescent="0.2">
      <c r="B23" s="237"/>
      <c r="C23" s="240" t="s">
        <v>269</v>
      </c>
      <c r="D23" s="227" t="s">
        <v>1124</v>
      </c>
      <c r="E23" s="207" t="s">
        <v>1125</v>
      </c>
      <c r="F23" s="208" t="s">
        <v>1082</v>
      </c>
      <c r="G23" s="241">
        <v>3</v>
      </c>
      <c r="H23" s="210" t="s">
        <v>272</v>
      </c>
      <c r="I23" s="230">
        <v>22.2</v>
      </c>
      <c r="J23" s="211">
        <v>6</v>
      </c>
      <c r="K23" s="224" t="s">
        <v>1126</v>
      </c>
      <c r="L23" s="212">
        <v>11</v>
      </c>
      <c r="M23" s="213"/>
      <c r="R23" s="240" t="s">
        <v>269</v>
      </c>
      <c r="S23" s="227" t="s">
        <v>527</v>
      </c>
      <c r="T23" s="207" t="s">
        <v>528</v>
      </c>
      <c r="U23" s="208" t="s">
        <v>265</v>
      </c>
      <c r="V23" s="241">
        <v>3</v>
      </c>
      <c r="W23" s="210" t="s">
        <v>272</v>
      </c>
      <c r="X23" s="230" t="s">
        <v>529</v>
      </c>
      <c r="Y23" s="211">
        <v>3</v>
      </c>
      <c r="Z23" s="224" t="s">
        <v>530</v>
      </c>
      <c r="AA23" s="212">
        <v>3</v>
      </c>
      <c r="AB23" s="213"/>
    </row>
    <row r="24" spans="2:28" ht="18" customHeight="1" x14ac:dyDescent="0.2">
      <c r="B24" s="237"/>
      <c r="C24" s="240" t="s">
        <v>269</v>
      </c>
      <c r="D24" s="227" t="s">
        <v>1127</v>
      </c>
      <c r="E24" s="207" t="s">
        <v>1128</v>
      </c>
      <c r="F24" s="208" t="s">
        <v>1082</v>
      </c>
      <c r="G24" s="241">
        <v>3</v>
      </c>
      <c r="H24" s="210" t="s">
        <v>272</v>
      </c>
      <c r="I24" s="230">
        <v>19.100000000000001</v>
      </c>
      <c r="J24" s="211">
        <v>1</v>
      </c>
      <c r="K24" s="224" t="s">
        <v>1129</v>
      </c>
      <c r="L24" s="212">
        <v>5</v>
      </c>
      <c r="M24" s="213"/>
      <c r="R24" s="240" t="s">
        <v>269</v>
      </c>
      <c r="S24" s="227" t="s">
        <v>291</v>
      </c>
      <c r="T24" s="207" t="s">
        <v>292</v>
      </c>
      <c r="U24" s="208" t="s">
        <v>265</v>
      </c>
      <c r="V24" s="241">
        <v>3</v>
      </c>
      <c r="W24" s="210" t="s">
        <v>272</v>
      </c>
      <c r="X24" s="230" t="s">
        <v>531</v>
      </c>
      <c r="Y24" s="211">
        <v>4</v>
      </c>
      <c r="Z24" s="224" t="s">
        <v>532</v>
      </c>
      <c r="AA24" s="212">
        <v>4</v>
      </c>
      <c r="AB24" s="213"/>
    </row>
    <row r="25" spans="2:28" ht="18" customHeight="1" x14ac:dyDescent="0.2">
      <c r="B25" s="237"/>
      <c r="C25" s="240" t="s">
        <v>269</v>
      </c>
      <c r="D25" s="227" t="s">
        <v>1130</v>
      </c>
      <c r="E25" s="207" t="s">
        <v>1131</v>
      </c>
      <c r="F25" s="208" t="s">
        <v>1082</v>
      </c>
      <c r="G25" s="241">
        <v>3</v>
      </c>
      <c r="H25" s="210" t="s">
        <v>272</v>
      </c>
      <c r="I25" s="230">
        <v>19</v>
      </c>
      <c r="J25" s="211">
        <v>5</v>
      </c>
      <c r="K25" s="224" t="s">
        <v>1132</v>
      </c>
      <c r="L25" s="212">
        <v>6</v>
      </c>
      <c r="M25" s="213"/>
      <c r="R25" s="240" t="s">
        <v>269</v>
      </c>
      <c r="S25" s="227" t="s">
        <v>533</v>
      </c>
      <c r="T25" s="207" t="s">
        <v>534</v>
      </c>
      <c r="U25" s="208" t="s">
        <v>265</v>
      </c>
      <c r="V25" s="241">
        <v>3</v>
      </c>
      <c r="W25" s="210" t="s">
        <v>272</v>
      </c>
      <c r="X25" s="230" t="s">
        <v>535</v>
      </c>
      <c r="Y25" s="211">
        <v>1</v>
      </c>
      <c r="Z25" s="224" t="s">
        <v>536</v>
      </c>
      <c r="AA25" s="212">
        <v>1</v>
      </c>
      <c r="AB25" s="213"/>
    </row>
    <row r="26" spans="2:28" ht="18" customHeight="1" x14ac:dyDescent="0.2">
      <c r="B26" s="237"/>
      <c r="C26" s="240" t="s">
        <v>269</v>
      </c>
      <c r="D26" s="227" t="s">
        <v>1133</v>
      </c>
      <c r="E26" s="207" t="s">
        <v>1134</v>
      </c>
      <c r="F26" s="208" t="s">
        <v>1082</v>
      </c>
      <c r="G26" s="241">
        <v>3</v>
      </c>
      <c r="H26" s="210" t="s">
        <v>272</v>
      </c>
      <c r="I26" s="230">
        <v>18.5</v>
      </c>
      <c r="J26" s="211">
        <v>4</v>
      </c>
      <c r="K26" s="224" t="s">
        <v>1135</v>
      </c>
      <c r="L26" s="212">
        <v>4</v>
      </c>
      <c r="M26" s="213"/>
      <c r="R26" s="240" t="s">
        <v>269</v>
      </c>
      <c r="S26" s="227" t="s">
        <v>283</v>
      </c>
      <c r="T26" s="207" t="s">
        <v>284</v>
      </c>
      <c r="U26" s="208" t="s">
        <v>265</v>
      </c>
      <c r="V26" s="241">
        <v>3</v>
      </c>
      <c r="W26" s="210" t="s">
        <v>272</v>
      </c>
      <c r="X26" s="230" t="s">
        <v>517</v>
      </c>
      <c r="Y26" s="211">
        <v>1</v>
      </c>
      <c r="Z26" s="224" t="s">
        <v>537</v>
      </c>
      <c r="AA26" s="212">
        <v>3</v>
      </c>
      <c r="AB26" s="213"/>
    </row>
    <row r="27" spans="2:28" ht="18" customHeight="1" x14ac:dyDescent="0.2">
      <c r="B27" s="237"/>
      <c r="C27" s="240" t="s">
        <v>269</v>
      </c>
      <c r="D27" s="227" t="s">
        <v>1136</v>
      </c>
      <c r="E27" s="207" t="s">
        <v>1137</v>
      </c>
      <c r="F27" s="208" t="s">
        <v>1082</v>
      </c>
      <c r="G27" s="241">
        <v>3</v>
      </c>
      <c r="H27" s="210" t="s">
        <v>272</v>
      </c>
      <c r="I27" s="230">
        <v>18.399999999999999</v>
      </c>
      <c r="J27" s="211">
        <v>3</v>
      </c>
      <c r="K27" s="224" t="s">
        <v>1138</v>
      </c>
      <c r="L27" s="212">
        <v>3</v>
      </c>
      <c r="M27" s="213"/>
      <c r="R27" s="240" t="s">
        <v>269</v>
      </c>
      <c r="S27" s="227" t="s">
        <v>281</v>
      </c>
      <c r="T27" s="207" t="s">
        <v>282</v>
      </c>
      <c r="U27" s="208" t="s">
        <v>265</v>
      </c>
      <c r="V27" s="241">
        <v>3</v>
      </c>
      <c r="W27" s="210" t="s">
        <v>272</v>
      </c>
      <c r="X27" s="230" t="s">
        <v>525</v>
      </c>
      <c r="Y27" s="211">
        <v>3</v>
      </c>
      <c r="Z27" s="224" t="s">
        <v>538</v>
      </c>
      <c r="AA27" s="212">
        <v>7</v>
      </c>
      <c r="AB27" s="213"/>
    </row>
    <row r="28" spans="2:28" ht="18" customHeight="1" x14ac:dyDescent="0.2">
      <c r="B28" s="237"/>
      <c r="C28" s="240" t="s">
        <v>269</v>
      </c>
      <c r="D28" s="227" t="s">
        <v>1139</v>
      </c>
      <c r="E28" s="207" t="s">
        <v>1140</v>
      </c>
      <c r="F28" s="208" t="s">
        <v>1082</v>
      </c>
      <c r="G28" s="241">
        <v>3</v>
      </c>
      <c r="H28" s="210" t="s">
        <v>272</v>
      </c>
      <c r="I28" s="230">
        <v>17.7</v>
      </c>
      <c r="J28" s="211">
        <v>1</v>
      </c>
      <c r="K28" s="224" t="s">
        <v>1141</v>
      </c>
      <c r="L28" s="212">
        <v>1</v>
      </c>
      <c r="M28" s="213"/>
      <c r="R28" s="240" t="s">
        <v>269</v>
      </c>
      <c r="S28" s="227" t="s">
        <v>287</v>
      </c>
      <c r="T28" s="207" t="s">
        <v>288</v>
      </c>
      <c r="U28" s="208" t="s">
        <v>265</v>
      </c>
      <c r="V28" s="241">
        <v>3</v>
      </c>
      <c r="W28" s="210" t="s">
        <v>272</v>
      </c>
      <c r="X28" s="230" t="s">
        <v>539</v>
      </c>
      <c r="Y28" s="211">
        <v>2</v>
      </c>
      <c r="Z28" s="224" t="s">
        <v>518</v>
      </c>
      <c r="AA28" s="212">
        <v>6</v>
      </c>
      <c r="AB28" s="213"/>
    </row>
    <row r="29" spans="2:28" ht="18" customHeight="1" x14ac:dyDescent="0.2">
      <c r="B29" s="237"/>
      <c r="C29" s="240" t="s">
        <v>269</v>
      </c>
      <c r="D29" s="227" t="s">
        <v>1142</v>
      </c>
      <c r="E29" s="207" t="s">
        <v>1143</v>
      </c>
      <c r="F29" s="208" t="s">
        <v>1082</v>
      </c>
      <c r="G29" s="241">
        <v>3</v>
      </c>
      <c r="H29" s="210" t="s">
        <v>272</v>
      </c>
      <c r="I29" s="230">
        <v>16.899999999999999</v>
      </c>
      <c r="J29" s="211">
        <v>2</v>
      </c>
      <c r="K29" s="224" t="s">
        <v>1144</v>
      </c>
      <c r="L29" s="212">
        <v>2</v>
      </c>
      <c r="M29" s="213"/>
      <c r="R29" s="240" t="s">
        <v>269</v>
      </c>
      <c r="S29" s="227" t="s">
        <v>540</v>
      </c>
      <c r="T29" s="207" t="s">
        <v>541</v>
      </c>
      <c r="U29" s="208" t="s">
        <v>265</v>
      </c>
      <c r="V29" s="241">
        <v>3</v>
      </c>
      <c r="W29" s="210" t="s">
        <v>272</v>
      </c>
      <c r="X29" s="230" t="s">
        <v>542</v>
      </c>
      <c r="Y29" s="211">
        <v>3</v>
      </c>
      <c r="Z29" s="224" t="s">
        <v>537</v>
      </c>
      <c r="AA29" s="212">
        <v>3</v>
      </c>
      <c r="AB29" s="213"/>
    </row>
    <row r="30" spans="2:28" ht="18" customHeight="1" x14ac:dyDescent="0.2">
      <c r="B30" s="237"/>
      <c r="C30" s="240" t="s">
        <v>269</v>
      </c>
      <c r="D30" s="227" t="s">
        <v>1145</v>
      </c>
      <c r="E30" s="207" t="s">
        <v>1146</v>
      </c>
      <c r="F30" s="208" t="s">
        <v>1082</v>
      </c>
      <c r="G30" s="241">
        <v>3</v>
      </c>
      <c r="H30" s="210" t="s">
        <v>272</v>
      </c>
      <c r="I30" s="230">
        <v>20.5</v>
      </c>
      <c r="J30" s="211">
        <v>5</v>
      </c>
      <c r="K30" s="224" t="s">
        <v>1116</v>
      </c>
      <c r="L30" s="212">
        <v>5</v>
      </c>
      <c r="M30" s="213"/>
      <c r="R30" s="240" t="s">
        <v>269</v>
      </c>
      <c r="S30" s="227" t="s">
        <v>279</v>
      </c>
      <c r="T30" s="207" t="s">
        <v>280</v>
      </c>
      <c r="U30" s="208" t="s">
        <v>265</v>
      </c>
      <c r="V30" s="241">
        <v>3</v>
      </c>
      <c r="W30" s="210" t="s">
        <v>272</v>
      </c>
      <c r="X30" s="230" t="s">
        <v>543</v>
      </c>
      <c r="Y30" s="211">
        <v>2</v>
      </c>
      <c r="Z30" s="224" t="s">
        <v>530</v>
      </c>
      <c r="AA30" s="212">
        <v>2</v>
      </c>
      <c r="AB30" s="213"/>
    </row>
    <row r="31" spans="2:28" ht="18" customHeight="1" x14ac:dyDescent="0.2">
      <c r="B31" s="237"/>
      <c r="C31" s="240" t="s">
        <v>269</v>
      </c>
      <c r="D31" s="227" t="s">
        <v>1147</v>
      </c>
      <c r="E31" s="207" t="s">
        <v>1148</v>
      </c>
      <c r="F31" s="208" t="s">
        <v>1082</v>
      </c>
      <c r="G31" s="241">
        <v>3</v>
      </c>
      <c r="H31" s="210" t="s">
        <v>272</v>
      </c>
      <c r="I31" s="230">
        <v>20</v>
      </c>
      <c r="J31" s="211">
        <v>1</v>
      </c>
      <c r="K31" s="224" t="s">
        <v>1149</v>
      </c>
      <c r="L31" s="212">
        <v>1</v>
      </c>
      <c r="M31" s="213"/>
      <c r="R31" s="240" t="s">
        <v>269</v>
      </c>
      <c r="S31" s="227" t="s">
        <v>289</v>
      </c>
      <c r="T31" s="207" t="s">
        <v>290</v>
      </c>
      <c r="U31" s="208" t="s">
        <v>265</v>
      </c>
      <c r="V31" s="241">
        <v>3</v>
      </c>
      <c r="W31" s="210" t="s">
        <v>272</v>
      </c>
      <c r="X31" s="230" t="s">
        <v>544</v>
      </c>
      <c r="Y31" s="211">
        <v>1</v>
      </c>
      <c r="Z31" s="224" t="s">
        <v>545</v>
      </c>
      <c r="AA31" s="212">
        <v>1</v>
      </c>
      <c r="AB31" s="213"/>
    </row>
    <row r="32" spans="2:28" ht="18" customHeight="1" x14ac:dyDescent="0.2">
      <c r="B32" s="237"/>
      <c r="C32" s="240" t="s">
        <v>269</v>
      </c>
      <c r="D32" s="227" t="s">
        <v>1150</v>
      </c>
      <c r="E32" s="207" t="s">
        <v>1151</v>
      </c>
      <c r="F32" s="208" t="s">
        <v>1082</v>
      </c>
      <c r="G32" s="241">
        <v>3</v>
      </c>
      <c r="H32" s="210" t="s">
        <v>272</v>
      </c>
      <c r="I32" s="230">
        <v>20</v>
      </c>
      <c r="J32" s="211">
        <v>2</v>
      </c>
      <c r="K32" s="224" t="s">
        <v>1138</v>
      </c>
      <c r="L32" s="212">
        <v>2</v>
      </c>
      <c r="M32" s="213"/>
      <c r="R32" s="240" t="s">
        <v>269</v>
      </c>
      <c r="S32" s="227" t="s">
        <v>295</v>
      </c>
      <c r="T32" s="207" t="s">
        <v>296</v>
      </c>
      <c r="U32" s="208" t="s">
        <v>265</v>
      </c>
      <c r="V32" s="241">
        <v>4</v>
      </c>
      <c r="W32" s="210" t="s">
        <v>272</v>
      </c>
      <c r="X32" s="230" t="s">
        <v>546</v>
      </c>
      <c r="Y32" s="211">
        <v>2</v>
      </c>
      <c r="Z32" s="224" t="s">
        <v>547</v>
      </c>
      <c r="AA32" s="212">
        <v>2</v>
      </c>
      <c r="AB32" s="213"/>
    </row>
    <row r="33" spans="2:28" ht="18" customHeight="1" x14ac:dyDescent="0.2">
      <c r="B33" s="237"/>
      <c r="C33" s="240" t="s">
        <v>269</v>
      </c>
      <c r="D33" s="227" t="s">
        <v>1152</v>
      </c>
      <c r="E33" s="207" t="s">
        <v>1153</v>
      </c>
      <c r="F33" s="208" t="s">
        <v>1082</v>
      </c>
      <c r="G33" s="241">
        <v>3</v>
      </c>
      <c r="H33" s="210" t="s">
        <v>272</v>
      </c>
      <c r="I33" s="230">
        <v>19.5</v>
      </c>
      <c r="J33" s="211">
        <v>4</v>
      </c>
      <c r="K33" s="224" t="s">
        <v>1154</v>
      </c>
      <c r="L33" s="212">
        <v>4</v>
      </c>
      <c r="M33" s="213"/>
      <c r="R33" s="240" t="s">
        <v>269</v>
      </c>
      <c r="S33" s="227" t="s">
        <v>293</v>
      </c>
      <c r="T33" s="207" t="s">
        <v>294</v>
      </c>
      <c r="U33" s="208" t="s">
        <v>265</v>
      </c>
      <c r="V33" s="241">
        <v>4</v>
      </c>
      <c r="W33" s="210" t="s">
        <v>272</v>
      </c>
      <c r="X33" s="230" t="s">
        <v>548</v>
      </c>
      <c r="Y33" s="211">
        <v>1</v>
      </c>
      <c r="Z33" s="224" t="s">
        <v>547</v>
      </c>
      <c r="AA33" s="212">
        <v>1</v>
      </c>
      <c r="AB33" s="213"/>
    </row>
    <row r="34" spans="2:28" ht="18" customHeight="1" x14ac:dyDescent="0.2">
      <c r="B34" s="237"/>
      <c r="C34" s="240" t="s">
        <v>269</v>
      </c>
      <c r="D34" s="227" t="s">
        <v>1155</v>
      </c>
      <c r="E34" s="207" t="s">
        <v>1156</v>
      </c>
      <c r="F34" s="208" t="s">
        <v>1082</v>
      </c>
      <c r="G34" s="241">
        <v>3</v>
      </c>
      <c r="H34" s="210" t="s">
        <v>272</v>
      </c>
      <c r="I34" s="230">
        <v>18.899999999999999</v>
      </c>
      <c r="J34" s="211">
        <v>3</v>
      </c>
      <c r="K34" s="224" t="s">
        <v>1129</v>
      </c>
      <c r="L34" s="212">
        <v>3</v>
      </c>
      <c r="M34" s="213"/>
      <c r="R34" s="240" t="s">
        <v>269</v>
      </c>
      <c r="S34" s="227" t="s">
        <v>297</v>
      </c>
      <c r="T34" s="207" t="s">
        <v>298</v>
      </c>
      <c r="U34" s="208" t="s">
        <v>265</v>
      </c>
      <c r="V34" s="241">
        <v>5</v>
      </c>
      <c r="W34" s="210" t="s">
        <v>272</v>
      </c>
      <c r="X34" s="230" t="s">
        <v>548</v>
      </c>
      <c r="Y34" s="211">
        <v>1</v>
      </c>
      <c r="Z34" s="224" t="s">
        <v>549</v>
      </c>
      <c r="AA34" s="212">
        <v>1</v>
      </c>
      <c r="AB34" s="213"/>
    </row>
    <row r="35" spans="2:28" ht="18" customHeight="1" x14ac:dyDescent="0.2">
      <c r="B35" s="237"/>
      <c r="C35" s="240" t="s">
        <v>269</v>
      </c>
      <c r="D35" s="227" t="s">
        <v>1157</v>
      </c>
      <c r="E35" s="207" t="s">
        <v>1158</v>
      </c>
      <c r="F35" s="208" t="s">
        <v>1082</v>
      </c>
      <c r="G35" s="241">
        <v>4</v>
      </c>
      <c r="H35" s="210" t="s">
        <v>272</v>
      </c>
      <c r="I35" s="230">
        <v>18</v>
      </c>
      <c r="J35" s="211">
        <v>2</v>
      </c>
      <c r="K35" s="224" t="s">
        <v>1107</v>
      </c>
      <c r="L35" s="212">
        <v>5</v>
      </c>
      <c r="M35" s="213"/>
      <c r="R35" s="240" t="s">
        <v>269</v>
      </c>
      <c r="S35" s="227" t="s">
        <v>550</v>
      </c>
      <c r="T35" s="207" t="s">
        <v>551</v>
      </c>
      <c r="U35" s="208" t="s">
        <v>265</v>
      </c>
      <c r="V35" s="241">
        <v>5</v>
      </c>
      <c r="W35" s="210" t="s">
        <v>272</v>
      </c>
      <c r="X35" s="230" t="s">
        <v>529</v>
      </c>
      <c r="Y35" s="211">
        <v>3</v>
      </c>
      <c r="Z35" s="224" t="s">
        <v>524</v>
      </c>
      <c r="AA35" s="212">
        <v>8</v>
      </c>
      <c r="AB35" s="213"/>
    </row>
    <row r="36" spans="2:28" ht="18" customHeight="1" x14ac:dyDescent="0.2">
      <c r="B36" s="237"/>
      <c r="C36" s="240" t="s">
        <v>269</v>
      </c>
      <c r="D36" s="227" t="s">
        <v>1159</v>
      </c>
      <c r="E36" s="207" t="s">
        <v>1160</v>
      </c>
      <c r="F36" s="208" t="s">
        <v>1082</v>
      </c>
      <c r="G36" s="241">
        <v>4</v>
      </c>
      <c r="H36" s="210" t="s">
        <v>272</v>
      </c>
      <c r="I36" s="230">
        <v>18</v>
      </c>
      <c r="J36" s="211">
        <v>1</v>
      </c>
      <c r="K36" s="224" t="s">
        <v>1161</v>
      </c>
      <c r="L36" s="212">
        <v>4</v>
      </c>
      <c r="M36" s="213"/>
      <c r="R36" s="240" t="s">
        <v>269</v>
      </c>
      <c r="S36" s="227" t="s">
        <v>552</v>
      </c>
      <c r="T36" s="207" t="s">
        <v>553</v>
      </c>
      <c r="U36" s="208" t="s">
        <v>265</v>
      </c>
      <c r="V36" s="241">
        <v>6</v>
      </c>
      <c r="W36" s="210" t="s">
        <v>272</v>
      </c>
      <c r="X36" s="230" t="s">
        <v>535</v>
      </c>
      <c r="Y36" s="211">
        <v>7</v>
      </c>
      <c r="Z36" s="224" t="s">
        <v>554</v>
      </c>
      <c r="AA36" s="212">
        <v>7</v>
      </c>
      <c r="AB36" s="213"/>
    </row>
    <row r="37" spans="2:28" ht="18" customHeight="1" x14ac:dyDescent="0.2">
      <c r="B37" s="237"/>
      <c r="C37" s="240" t="s">
        <v>269</v>
      </c>
      <c r="D37" s="227" t="s">
        <v>1162</v>
      </c>
      <c r="E37" s="207" t="s">
        <v>1163</v>
      </c>
      <c r="F37" s="208" t="s">
        <v>1082</v>
      </c>
      <c r="G37" s="241">
        <v>4</v>
      </c>
      <c r="H37" s="210" t="s">
        <v>272</v>
      </c>
      <c r="I37" s="230">
        <v>18</v>
      </c>
      <c r="J37" s="211">
        <v>6</v>
      </c>
      <c r="K37" s="224" t="s">
        <v>1164</v>
      </c>
      <c r="L37" s="212">
        <v>10</v>
      </c>
      <c r="M37" s="213"/>
      <c r="R37" s="240" t="s">
        <v>269</v>
      </c>
      <c r="S37" s="227" t="s">
        <v>301</v>
      </c>
      <c r="T37" s="207" t="s">
        <v>302</v>
      </c>
      <c r="U37" s="208" t="s">
        <v>265</v>
      </c>
      <c r="V37" s="241">
        <v>6</v>
      </c>
      <c r="W37" s="210" t="s">
        <v>272</v>
      </c>
      <c r="X37" s="230" t="s">
        <v>555</v>
      </c>
      <c r="Y37" s="211">
        <v>5</v>
      </c>
      <c r="Z37" s="224" t="s">
        <v>532</v>
      </c>
      <c r="AA37" s="212">
        <v>5</v>
      </c>
      <c r="AB37" s="213"/>
    </row>
    <row r="38" spans="2:28" ht="18" customHeight="1" x14ac:dyDescent="0.2">
      <c r="B38" s="237"/>
      <c r="C38" s="240" t="s">
        <v>269</v>
      </c>
      <c r="D38" s="227" t="s">
        <v>1165</v>
      </c>
      <c r="E38" s="207" t="s">
        <v>1166</v>
      </c>
      <c r="F38" s="208" t="s">
        <v>1082</v>
      </c>
      <c r="G38" s="241">
        <v>4</v>
      </c>
      <c r="H38" s="210" t="s">
        <v>272</v>
      </c>
      <c r="I38" s="230">
        <v>17.7</v>
      </c>
      <c r="J38" s="211">
        <v>4</v>
      </c>
      <c r="K38" s="224" t="s">
        <v>1167</v>
      </c>
      <c r="L38" s="212">
        <v>6</v>
      </c>
      <c r="M38" s="213"/>
      <c r="R38" s="240" t="s">
        <v>269</v>
      </c>
      <c r="S38" s="227" t="s">
        <v>556</v>
      </c>
      <c r="T38" s="207" t="s">
        <v>557</v>
      </c>
      <c r="U38" s="208" t="s">
        <v>265</v>
      </c>
      <c r="V38" s="241">
        <v>6</v>
      </c>
      <c r="W38" s="210" t="s">
        <v>272</v>
      </c>
      <c r="X38" s="230" t="s">
        <v>544</v>
      </c>
      <c r="Y38" s="211">
        <v>3</v>
      </c>
      <c r="Z38" s="224" t="s">
        <v>558</v>
      </c>
      <c r="AA38" s="212">
        <v>3</v>
      </c>
      <c r="AB38" s="213"/>
    </row>
    <row r="39" spans="2:28" ht="18" customHeight="1" x14ac:dyDescent="0.2">
      <c r="B39" s="237"/>
      <c r="C39" s="240" t="s">
        <v>269</v>
      </c>
      <c r="D39" s="227" t="s">
        <v>1168</v>
      </c>
      <c r="E39" s="207" t="s">
        <v>1169</v>
      </c>
      <c r="F39" s="208" t="s">
        <v>1082</v>
      </c>
      <c r="G39" s="241">
        <v>4</v>
      </c>
      <c r="H39" s="210" t="s">
        <v>272</v>
      </c>
      <c r="I39" s="230">
        <v>16.100000000000001</v>
      </c>
      <c r="J39" s="211">
        <v>2</v>
      </c>
      <c r="K39" s="224" t="s">
        <v>1170</v>
      </c>
      <c r="L39" s="212">
        <v>2</v>
      </c>
      <c r="M39" s="213"/>
      <c r="R39" s="240" t="s">
        <v>269</v>
      </c>
      <c r="S39" s="227" t="s">
        <v>303</v>
      </c>
      <c r="T39" s="207" t="s">
        <v>304</v>
      </c>
      <c r="U39" s="208" t="s">
        <v>265</v>
      </c>
      <c r="V39" s="241">
        <v>6</v>
      </c>
      <c r="W39" s="210" t="s">
        <v>272</v>
      </c>
      <c r="X39" s="230" t="s">
        <v>559</v>
      </c>
      <c r="Y39" s="211">
        <v>4</v>
      </c>
      <c r="Z39" s="224" t="s">
        <v>560</v>
      </c>
      <c r="AA39" s="212">
        <v>4</v>
      </c>
      <c r="AB39" s="213"/>
    </row>
    <row r="40" spans="2:28" ht="18" customHeight="1" x14ac:dyDescent="0.2">
      <c r="B40" s="237"/>
      <c r="C40" s="240" t="s">
        <v>269</v>
      </c>
      <c r="D40" s="227" t="s">
        <v>1171</v>
      </c>
      <c r="E40" s="207" t="s">
        <v>1172</v>
      </c>
      <c r="F40" s="208" t="s">
        <v>1082</v>
      </c>
      <c r="G40" s="241">
        <v>4</v>
      </c>
      <c r="H40" s="210" t="s">
        <v>272</v>
      </c>
      <c r="I40" s="230">
        <v>18.100000000000001</v>
      </c>
      <c r="J40" s="211">
        <v>3</v>
      </c>
      <c r="K40" s="224" t="s">
        <v>1149</v>
      </c>
      <c r="L40" s="212">
        <v>10</v>
      </c>
      <c r="M40" s="213"/>
      <c r="R40" s="240" t="s">
        <v>269</v>
      </c>
      <c r="S40" s="227" t="s">
        <v>299</v>
      </c>
      <c r="T40" s="207" t="s">
        <v>300</v>
      </c>
      <c r="U40" s="208" t="s">
        <v>265</v>
      </c>
      <c r="V40" s="241">
        <v>6</v>
      </c>
      <c r="W40" s="210" t="s">
        <v>272</v>
      </c>
      <c r="X40" s="230" t="s">
        <v>546</v>
      </c>
      <c r="Y40" s="211">
        <v>3</v>
      </c>
      <c r="Z40" s="224" t="s">
        <v>561</v>
      </c>
      <c r="AA40" s="212">
        <v>3</v>
      </c>
      <c r="AB40" s="213"/>
    </row>
    <row r="41" spans="2:28" ht="18" customHeight="1" x14ac:dyDescent="0.2">
      <c r="B41" s="237"/>
      <c r="C41" s="240" t="s">
        <v>269</v>
      </c>
      <c r="D41" s="227" t="s">
        <v>1173</v>
      </c>
      <c r="E41" s="207" t="s">
        <v>1174</v>
      </c>
      <c r="F41" s="208" t="s">
        <v>1082</v>
      </c>
      <c r="G41" s="241">
        <v>4</v>
      </c>
      <c r="H41" s="210" t="s">
        <v>272</v>
      </c>
      <c r="I41" s="230">
        <v>18</v>
      </c>
      <c r="J41" s="211">
        <v>6</v>
      </c>
      <c r="K41" s="224" t="s">
        <v>1175</v>
      </c>
      <c r="L41" s="212">
        <v>13</v>
      </c>
      <c r="M41" s="213"/>
      <c r="R41" s="240" t="s">
        <v>269</v>
      </c>
      <c r="S41" s="227" t="s">
        <v>562</v>
      </c>
      <c r="T41" s="207" t="s">
        <v>563</v>
      </c>
      <c r="U41" s="208" t="s">
        <v>265</v>
      </c>
      <c r="V41" s="241">
        <v>20</v>
      </c>
      <c r="W41" s="210" t="s">
        <v>348</v>
      </c>
      <c r="X41" s="230" t="s">
        <v>564</v>
      </c>
      <c r="Y41" s="211">
        <v>5</v>
      </c>
      <c r="Z41" s="224" t="s">
        <v>524</v>
      </c>
      <c r="AA41" s="212">
        <v>9</v>
      </c>
      <c r="AB41" s="213"/>
    </row>
    <row r="42" spans="2:28" ht="18" customHeight="1" x14ac:dyDescent="0.2">
      <c r="B42" s="237"/>
      <c r="C42" s="240" t="s">
        <v>269</v>
      </c>
      <c r="D42" s="227" t="s">
        <v>1176</v>
      </c>
      <c r="E42" s="207" t="s">
        <v>1177</v>
      </c>
      <c r="F42" s="208" t="s">
        <v>1082</v>
      </c>
      <c r="G42" s="241">
        <v>4</v>
      </c>
      <c r="H42" s="210" t="s">
        <v>272</v>
      </c>
      <c r="I42" s="230">
        <v>17</v>
      </c>
      <c r="J42" s="211">
        <v>1</v>
      </c>
      <c r="K42" s="224" t="s">
        <v>1178</v>
      </c>
      <c r="L42" s="212">
        <v>2</v>
      </c>
      <c r="M42" s="213"/>
      <c r="R42" s="240" t="s">
        <v>276</v>
      </c>
      <c r="S42" s="227" t="s">
        <v>291</v>
      </c>
      <c r="T42" s="207" t="s">
        <v>292</v>
      </c>
      <c r="U42" s="208" t="s">
        <v>265</v>
      </c>
      <c r="V42" s="241">
        <v>3</v>
      </c>
      <c r="W42" s="210" t="s">
        <v>272</v>
      </c>
      <c r="X42" s="230" t="s">
        <v>565</v>
      </c>
      <c r="Y42" s="211">
        <v>4</v>
      </c>
      <c r="Z42" s="224" t="s">
        <v>566</v>
      </c>
      <c r="AA42" s="212">
        <v>1</v>
      </c>
      <c r="AB42" s="213"/>
    </row>
    <row r="43" spans="2:28" ht="18" customHeight="1" x14ac:dyDescent="0.2">
      <c r="B43" s="237"/>
      <c r="C43" s="240" t="s">
        <v>269</v>
      </c>
      <c r="D43" s="227" t="s">
        <v>1179</v>
      </c>
      <c r="E43" s="207" t="s">
        <v>1180</v>
      </c>
      <c r="F43" s="208" t="s">
        <v>1082</v>
      </c>
      <c r="G43" s="241">
        <v>4</v>
      </c>
      <c r="H43" s="210" t="s">
        <v>272</v>
      </c>
      <c r="I43" s="230">
        <v>16.5</v>
      </c>
      <c r="J43" s="211">
        <v>7</v>
      </c>
      <c r="K43" s="224" t="s">
        <v>1141</v>
      </c>
      <c r="L43" s="212">
        <v>8</v>
      </c>
      <c r="M43" s="213"/>
      <c r="R43" s="240" t="s">
        <v>276</v>
      </c>
      <c r="S43" s="227" t="s">
        <v>281</v>
      </c>
      <c r="T43" s="207" t="s">
        <v>282</v>
      </c>
      <c r="U43" s="208" t="s">
        <v>265</v>
      </c>
      <c r="V43" s="241">
        <v>3</v>
      </c>
      <c r="W43" s="210" t="s">
        <v>272</v>
      </c>
      <c r="X43" s="230" t="s">
        <v>567</v>
      </c>
      <c r="Y43" s="211">
        <v>2</v>
      </c>
      <c r="Z43" s="224" t="s">
        <v>568</v>
      </c>
      <c r="AA43" s="212">
        <v>1</v>
      </c>
      <c r="AB43" s="213"/>
    </row>
    <row r="44" spans="2:28" ht="18" customHeight="1" x14ac:dyDescent="0.2">
      <c r="B44" s="237"/>
      <c r="C44" s="240" t="s">
        <v>269</v>
      </c>
      <c r="D44" s="227" t="s">
        <v>1181</v>
      </c>
      <c r="E44" s="207" t="s">
        <v>1182</v>
      </c>
      <c r="F44" s="208" t="s">
        <v>1082</v>
      </c>
      <c r="G44" s="241">
        <v>4</v>
      </c>
      <c r="H44" s="210" t="s">
        <v>272</v>
      </c>
      <c r="I44" s="230">
        <v>16.2</v>
      </c>
      <c r="J44" s="211">
        <v>3</v>
      </c>
      <c r="K44" s="224" t="s">
        <v>1183</v>
      </c>
      <c r="L44" s="212">
        <v>4</v>
      </c>
      <c r="M44" s="213"/>
      <c r="R44" s="240" t="s">
        <v>276</v>
      </c>
      <c r="S44" s="227" t="s">
        <v>303</v>
      </c>
      <c r="T44" s="207" t="s">
        <v>304</v>
      </c>
      <c r="U44" s="208" t="s">
        <v>265</v>
      </c>
      <c r="V44" s="241">
        <v>6</v>
      </c>
      <c r="W44" s="210" t="s">
        <v>272</v>
      </c>
      <c r="X44" s="230" t="s">
        <v>569</v>
      </c>
      <c r="Y44" s="211">
        <v>12</v>
      </c>
      <c r="Z44" s="224" t="s">
        <v>570</v>
      </c>
      <c r="AA44" s="212">
        <v>5</v>
      </c>
      <c r="AB44" s="213"/>
    </row>
    <row r="45" spans="2:28" ht="18" customHeight="1" x14ac:dyDescent="0.2">
      <c r="B45" s="237"/>
      <c r="C45" s="240" t="s">
        <v>269</v>
      </c>
      <c r="D45" s="227" t="s">
        <v>1184</v>
      </c>
      <c r="E45" s="207" t="s">
        <v>1185</v>
      </c>
      <c r="F45" s="208" t="s">
        <v>1082</v>
      </c>
      <c r="G45" s="241">
        <v>4</v>
      </c>
      <c r="H45" s="210" t="s">
        <v>272</v>
      </c>
      <c r="I45" s="230">
        <v>16</v>
      </c>
      <c r="J45" s="211">
        <v>5</v>
      </c>
      <c r="K45" s="224" t="s">
        <v>1186</v>
      </c>
      <c r="L45" s="212">
        <v>6</v>
      </c>
      <c r="M45" s="213"/>
      <c r="R45" s="240" t="s">
        <v>273</v>
      </c>
      <c r="S45" s="227" t="s">
        <v>475</v>
      </c>
      <c r="T45" s="207" t="s">
        <v>476</v>
      </c>
      <c r="U45" s="208" t="s">
        <v>265</v>
      </c>
      <c r="V45" s="241">
        <v>1</v>
      </c>
      <c r="W45" s="210" t="s">
        <v>272</v>
      </c>
      <c r="X45" s="230" t="s">
        <v>571</v>
      </c>
      <c r="Y45" s="211">
        <v>1</v>
      </c>
      <c r="Z45" s="224" t="s">
        <v>572</v>
      </c>
      <c r="AA45" s="212">
        <v>1</v>
      </c>
      <c r="AB45" s="213"/>
    </row>
    <row r="46" spans="2:28" ht="18" customHeight="1" x14ac:dyDescent="0.2">
      <c r="B46" s="237"/>
      <c r="C46" s="240" t="s">
        <v>269</v>
      </c>
      <c r="D46" s="227" t="s">
        <v>1187</v>
      </c>
      <c r="E46" s="207" t="s">
        <v>1188</v>
      </c>
      <c r="F46" s="208" t="s">
        <v>1082</v>
      </c>
      <c r="G46" s="241">
        <v>4</v>
      </c>
      <c r="H46" s="210" t="s">
        <v>272</v>
      </c>
      <c r="I46" s="230">
        <v>16</v>
      </c>
      <c r="J46" s="211">
        <v>4</v>
      </c>
      <c r="K46" s="224" t="s">
        <v>1189</v>
      </c>
      <c r="L46" s="212">
        <v>5</v>
      </c>
      <c r="M46" s="213"/>
      <c r="R46" s="240" t="s">
        <v>273</v>
      </c>
      <c r="S46" s="227" t="s">
        <v>266</v>
      </c>
      <c r="T46" s="207" t="s">
        <v>267</v>
      </c>
      <c r="U46" s="208" t="s">
        <v>265</v>
      </c>
      <c r="V46" s="241">
        <v>1</v>
      </c>
      <c r="W46" s="210" t="s">
        <v>272</v>
      </c>
      <c r="X46" s="230" t="s">
        <v>573</v>
      </c>
      <c r="Y46" s="211">
        <v>4</v>
      </c>
      <c r="Z46" s="224" t="s">
        <v>574</v>
      </c>
      <c r="AA46" s="212">
        <v>2</v>
      </c>
      <c r="AB46" s="213"/>
    </row>
    <row r="47" spans="2:28" ht="18" customHeight="1" x14ac:dyDescent="0.2">
      <c r="B47" s="237"/>
      <c r="C47" s="240" t="s">
        <v>269</v>
      </c>
      <c r="D47" s="227" t="s">
        <v>1190</v>
      </c>
      <c r="E47" s="207" t="s">
        <v>1191</v>
      </c>
      <c r="F47" s="208" t="s">
        <v>1082</v>
      </c>
      <c r="G47" s="241">
        <v>4</v>
      </c>
      <c r="H47" s="210" t="s">
        <v>272</v>
      </c>
      <c r="I47" s="230">
        <v>14.8</v>
      </c>
      <c r="J47" s="211">
        <v>1</v>
      </c>
      <c r="K47" s="224" t="s">
        <v>1192</v>
      </c>
      <c r="L47" s="212">
        <v>1</v>
      </c>
      <c r="M47" s="213"/>
      <c r="R47" s="240" t="s">
        <v>273</v>
      </c>
      <c r="S47" s="227" t="s">
        <v>487</v>
      </c>
      <c r="T47" s="207" t="s">
        <v>488</v>
      </c>
      <c r="U47" s="208" t="s">
        <v>265</v>
      </c>
      <c r="V47" s="241">
        <v>2</v>
      </c>
      <c r="W47" s="210" t="s">
        <v>272</v>
      </c>
      <c r="X47" s="230" t="s">
        <v>571</v>
      </c>
      <c r="Y47" s="211">
        <v>6</v>
      </c>
      <c r="Z47" s="224" t="s">
        <v>575</v>
      </c>
      <c r="AA47" s="212">
        <v>3</v>
      </c>
      <c r="AB47" s="213"/>
    </row>
    <row r="48" spans="2:28" ht="18" customHeight="1" x14ac:dyDescent="0.2">
      <c r="B48" s="237"/>
      <c r="C48" s="240" t="s">
        <v>269</v>
      </c>
      <c r="D48" s="227" t="s">
        <v>1193</v>
      </c>
      <c r="E48" s="207" t="s">
        <v>1194</v>
      </c>
      <c r="F48" s="208" t="s">
        <v>1082</v>
      </c>
      <c r="G48" s="241">
        <v>5</v>
      </c>
      <c r="H48" s="210" t="s">
        <v>272</v>
      </c>
      <c r="I48" s="230">
        <v>18</v>
      </c>
      <c r="J48" s="211">
        <v>5</v>
      </c>
      <c r="K48" s="224" t="s">
        <v>1141</v>
      </c>
      <c r="L48" s="212">
        <v>5</v>
      </c>
      <c r="M48" s="213"/>
      <c r="R48" s="240" t="s">
        <v>273</v>
      </c>
      <c r="S48" s="227" t="s">
        <v>285</v>
      </c>
      <c r="T48" s="207" t="s">
        <v>286</v>
      </c>
      <c r="U48" s="208" t="s">
        <v>265</v>
      </c>
      <c r="V48" s="241">
        <v>3</v>
      </c>
      <c r="W48" s="210" t="s">
        <v>272</v>
      </c>
      <c r="X48" s="230" t="s">
        <v>576</v>
      </c>
      <c r="Y48" s="211">
        <v>5</v>
      </c>
      <c r="Z48" s="224" t="s">
        <v>577</v>
      </c>
      <c r="AA48" s="212">
        <v>5</v>
      </c>
      <c r="AB48" s="213"/>
    </row>
    <row r="49" spans="2:28" ht="18" customHeight="1" x14ac:dyDescent="0.2">
      <c r="B49" s="237"/>
      <c r="C49" s="240" t="s">
        <v>269</v>
      </c>
      <c r="D49" s="227" t="s">
        <v>1195</v>
      </c>
      <c r="E49" s="207" t="s">
        <v>1196</v>
      </c>
      <c r="F49" s="208" t="s">
        <v>1082</v>
      </c>
      <c r="G49" s="241">
        <v>5</v>
      </c>
      <c r="H49" s="210" t="s">
        <v>272</v>
      </c>
      <c r="I49" s="230">
        <v>15.5</v>
      </c>
      <c r="J49" s="211">
        <v>3</v>
      </c>
      <c r="K49" s="224" t="s">
        <v>1197</v>
      </c>
      <c r="L49" s="212">
        <v>3</v>
      </c>
      <c r="M49" s="213"/>
      <c r="R49" s="240" t="s">
        <v>273</v>
      </c>
      <c r="S49" s="227" t="s">
        <v>533</v>
      </c>
      <c r="T49" s="207" t="s">
        <v>534</v>
      </c>
      <c r="U49" s="208" t="s">
        <v>265</v>
      </c>
      <c r="V49" s="241">
        <v>3</v>
      </c>
      <c r="W49" s="210" t="s">
        <v>272</v>
      </c>
      <c r="X49" s="230" t="s">
        <v>578</v>
      </c>
      <c r="Y49" s="211">
        <v>1</v>
      </c>
      <c r="Z49" s="224" t="s">
        <v>579</v>
      </c>
      <c r="AA49" s="212">
        <v>1</v>
      </c>
      <c r="AB49" s="213"/>
    </row>
    <row r="50" spans="2:28" ht="18" customHeight="1" x14ac:dyDescent="0.2">
      <c r="B50" s="237"/>
      <c r="C50" s="240" t="s">
        <v>269</v>
      </c>
      <c r="D50" s="227" t="s">
        <v>1198</v>
      </c>
      <c r="E50" s="207" t="s">
        <v>1199</v>
      </c>
      <c r="F50" s="208" t="s">
        <v>1082</v>
      </c>
      <c r="G50" s="241">
        <v>5</v>
      </c>
      <c r="H50" s="210" t="s">
        <v>272</v>
      </c>
      <c r="I50" s="230">
        <v>14.6</v>
      </c>
      <c r="J50" s="211">
        <v>2</v>
      </c>
      <c r="K50" s="224" t="s">
        <v>1200</v>
      </c>
      <c r="L50" s="212">
        <v>2</v>
      </c>
      <c r="M50" s="213"/>
      <c r="R50" s="240" t="s">
        <v>273</v>
      </c>
      <c r="S50" s="227" t="s">
        <v>283</v>
      </c>
      <c r="T50" s="207" t="s">
        <v>284</v>
      </c>
      <c r="U50" s="208" t="s">
        <v>265</v>
      </c>
      <c r="V50" s="241">
        <v>3</v>
      </c>
      <c r="W50" s="210" t="s">
        <v>272</v>
      </c>
      <c r="X50" s="230" t="s">
        <v>580</v>
      </c>
      <c r="Y50" s="211">
        <v>4</v>
      </c>
      <c r="Z50" s="224" t="s">
        <v>581</v>
      </c>
      <c r="AA50" s="212">
        <v>4</v>
      </c>
      <c r="AB50" s="213"/>
    </row>
    <row r="51" spans="2:28" ht="18" customHeight="1" x14ac:dyDescent="0.2">
      <c r="B51" s="237"/>
      <c r="C51" s="240" t="s">
        <v>269</v>
      </c>
      <c r="D51" s="227" t="s">
        <v>1201</v>
      </c>
      <c r="E51" s="207" t="s">
        <v>1202</v>
      </c>
      <c r="F51" s="208" t="s">
        <v>1082</v>
      </c>
      <c r="G51" s="241">
        <v>5</v>
      </c>
      <c r="H51" s="210" t="s">
        <v>272</v>
      </c>
      <c r="I51" s="230">
        <v>14.3</v>
      </c>
      <c r="J51" s="211">
        <v>1</v>
      </c>
      <c r="K51" s="224" t="s">
        <v>1203</v>
      </c>
      <c r="L51" s="212">
        <v>1</v>
      </c>
      <c r="M51" s="213"/>
      <c r="R51" s="240" t="s">
        <v>273</v>
      </c>
      <c r="S51" s="227" t="s">
        <v>287</v>
      </c>
      <c r="T51" s="207" t="s">
        <v>288</v>
      </c>
      <c r="U51" s="208" t="s">
        <v>265</v>
      </c>
      <c r="V51" s="241">
        <v>3</v>
      </c>
      <c r="W51" s="210" t="s">
        <v>272</v>
      </c>
      <c r="X51" s="230" t="s">
        <v>576</v>
      </c>
      <c r="Y51" s="211">
        <v>5</v>
      </c>
      <c r="Z51" s="224" t="s">
        <v>582</v>
      </c>
      <c r="AA51" s="212">
        <v>5</v>
      </c>
      <c r="AB51" s="213"/>
    </row>
    <row r="52" spans="2:28" ht="18" customHeight="1" x14ac:dyDescent="0.2">
      <c r="B52" s="237"/>
      <c r="C52" s="240" t="s">
        <v>269</v>
      </c>
      <c r="D52" s="227" t="s">
        <v>1204</v>
      </c>
      <c r="E52" s="207" t="s">
        <v>1205</v>
      </c>
      <c r="F52" s="208" t="s">
        <v>1082</v>
      </c>
      <c r="G52" s="241">
        <v>6</v>
      </c>
      <c r="H52" s="210" t="s">
        <v>272</v>
      </c>
      <c r="I52" s="230">
        <v>18</v>
      </c>
      <c r="J52" s="211">
        <v>5</v>
      </c>
      <c r="K52" s="224" t="s">
        <v>1206</v>
      </c>
      <c r="L52" s="212">
        <v>5</v>
      </c>
      <c r="M52" s="213"/>
      <c r="R52" s="240" t="s">
        <v>273</v>
      </c>
      <c r="S52" s="227" t="s">
        <v>540</v>
      </c>
      <c r="T52" s="207" t="s">
        <v>541</v>
      </c>
      <c r="U52" s="208" t="s">
        <v>265</v>
      </c>
      <c r="V52" s="241">
        <v>3</v>
      </c>
      <c r="W52" s="210" t="s">
        <v>272</v>
      </c>
      <c r="X52" s="230" t="s">
        <v>576</v>
      </c>
      <c r="Y52" s="211">
        <v>6</v>
      </c>
      <c r="Z52" s="224" t="s">
        <v>583</v>
      </c>
      <c r="AA52" s="212">
        <v>6</v>
      </c>
      <c r="AB52" s="213"/>
    </row>
    <row r="53" spans="2:28" ht="18" customHeight="1" x14ac:dyDescent="0.2">
      <c r="B53" s="237"/>
      <c r="C53" s="240" t="s">
        <v>269</v>
      </c>
      <c r="D53" s="227" t="s">
        <v>1207</v>
      </c>
      <c r="E53" s="207" t="s">
        <v>1208</v>
      </c>
      <c r="F53" s="208" t="s">
        <v>1082</v>
      </c>
      <c r="G53" s="241">
        <v>6</v>
      </c>
      <c r="H53" s="210" t="s">
        <v>272</v>
      </c>
      <c r="I53" s="230">
        <v>16.7</v>
      </c>
      <c r="J53" s="211">
        <v>4</v>
      </c>
      <c r="K53" s="224" t="s">
        <v>1183</v>
      </c>
      <c r="L53" s="212">
        <v>4</v>
      </c>
      <c r="M53" s="213"/>
      <c r="R53" s="240" t="s">
        <v>273</v>
      </c>
      <c r="S53" s="227" t="s">
        <v>289</v>
      </c>
      <c r="T53" s="207" t="s">
        <v>290</v>
      </c>
      <c r="U53" s="208" t="s">
        <v>265</v>
      </c>
      <c r="V53" s="241">
        <v>3</v>
      </c>
      <c r="W53" s="210" t="s">
        <v>272</v>
      </c>
      <c r="X53" s="230" t="s">
        <v>584</v>
      </c>
      <c r="Y53" s="211">
        <v>1</v>
      </c>
      <c r="Z53" s="224" t="s">
        <v>585</v>
      </c>
      <c r="AA53" s="212">
        <v>1</v>
      </c>
      <c r="AB53" s="213"/>
    </row>
    <row r="54" spans="2:28" ht="18" customHeight="1" x14ac:dyDescent="0.2">
      <c r="B54" s="237"/>
      <c r="C54" s="240" t="s">
        <v>269</v>
      </c>
      <c r="D54" s="227" t="s">
        <v>1209</v>
      </c>
      <c r="E54" s="207" t="s">
        <v>1210</v>
      </c>
      <c r="F54" s="208" t="s">
        <v>1082</v>
      </c>
      <c r="G54" s="241">
        <v>6</v>
      </c>
      <c r="H54" s="210" t="s">
        <v>272</v>
      </c>
      <c r="I54" s="230">
        <v>14.6</v>
      </c>
      <c r="J54" s="211">
        <v>2</v>
      </c>
      <c r="K54" s="224" t="s">
        <v>1211</v>
      </c>
      <c r="L54" s="212">
        <v>2</v>
      </c>
      <c r="M54" s="213"/>
      <c r="R54" s="240" t="s">
        <v>273</v>
      </c>
      <c r="S54" s="227" t="s">
        <v>279</v>
      </c>
      <c r="T54" s="207" t="s">
        <v>280</v>
      </c>
      <c r="U54" s="208" t="s">
        <v>265</v>
      </c>
      <c r="V54" s="241">
        <v>3</v>
      </c>
      <c r="W54" s="210" t="s">
        <v>272</v>
      </c>
      <c r="X54" s="230" t="s">
        <v>586</v>
      </c>
      <c r="Y54" s="211">
        <v>3</v>
      </c>
      <c r="Z54" s="224" t="s">
        <v>587</v>
      </c>
      <c r="AA54" s="212">
        <v>3</v>
      </c>
      <c r="AB54" s="213"/>
    </row>
    <row r="55" spans="2:28" ht="18" customHeight="1" x14ac:dyDescent="0.2">
      <c r="B55" s="237"/>
      <c r="C55" s="240" t="s">
        <v>269</v>
      </c>
      <c r="D55" s="227" t="s">
        <v>1212</v>
      </c>
      <c r="E55" s="207" t="s">
        <v>1213</v>
      </c>
      <c r="F55" s="208" t="s">
        <v>1082</v>
      </c>
      <c r="G55" s="241">
        <v>6</v>
      </c>
      <c r="H55" s="210" t="s">
        <v>272</v>
      </c>
      <c r="I55" s="230">
        <v>14.5</v>
      </c>
      <c r="J55" s="211">
        <v>1</v>
      </c>
      <c r="K55" s="224" t="s">
        <v>1214</v>
      </c>
      <c r="L55" s="212">
        <v>1</v>
      </c>
      <c r="M55" s="213"/>
      <c r="R55" s="240" t="s">
        <v>273</v>
      </c>
      <c r="S55" s="227" t="s">
        <v>297</v>
      </c>
      <c r="T55" s="207" t="s">
        <v>298</v>
      </c>
      <c r="U55" s="208" t="s">
        <v>265</v>
      </c>
      <c r="V55" s="241">
        <v>5</v>
      </c>
      <c r="W55" s="210" t="s">
        <v>272</v>
      </c>
      <c r="X55" s="230" t="s">
        <v>588</v>
      </c>
      <c r="Y55" s="211">
        <v>1</v>
      </c>
      <c r="Z55" s="224" t="s">
        <v>589</v>
      </c>
      <c r="AA55" s="212">
        <v>1</v>
      </c>
      <c r="AB55" s="213"/>
    </row>
    <row r="56" spans="2:28" ht="18" customHeight="1" x14ac:dyDescent="0.2">
      <c r="B56" s="237"/>
      <c r="C56" s="240" t="s">
        <v>269</v>
      </c>
      <c r="D56" s="227" t="s">
        <v>1215</v>
      </c>
      <c r="E56" s="207" t="s">
        <v>1216</v>
      </c>
      <c r="F56" s="208" t="s">
        <v>1082</v>
      </c>
      <c r="G56" s="241">
        <v>6</v>
      </c>
      <c r="H56" s="210" t="s">
        <v>272</v>
      </c>
      <c r="I56" s="230">
        <v>18.5</v>
      </c>
      <c r="J56" s="211">
        <v>3</v>
      </c>
      <c r="K56" s="224" t="s">
        <v>1149</v>
      </c>
      <c r="L56" s="212">
        <v>3</v>
      </c>
      <c r="M56" s="213"/>
      <c r="R56" s="240" t="s">
        <v>273</v>
      </c>
      <c r="S56" s="227" t="s">
        <v>590</v>
      </c>
      <c r="T56" s="207" t="s">
        <v>591</v>
      </c>
      <c r="U56" s="208" t="s">
        <v>265</v>
      </c>
      <c r="V56" s="241">
        <v>5</v>
      </c>
      <c r="W56" s="210" t="s">
        <v>272</v>
      </c>
      <c r="X56" s="230" t="s">
        <v>586</v>
      </c>
      <c r="Y56" s="211">
        <v>4</v>
      </c>
      <c r="Z56" s="224" t="s">
        <v>592</v>
      </c>
      <c r="AA56" s="212">
        <v>4</v>
      </c>
      <c r="AB56" s="213"/>
    </row>
    <row r="57" spans="2:28" ht="18" customHeight="1" x14ac:dyDescent="0.2">
      <c r="B57" s="237"/>
      <c r="C57" s="240" t="s">
        <v>269</v>
      </c>
      <c r="D57" s="227" t="s">
        <v>1217</v>
      </c>
      <c r="E57" s="207" t="s">
        <v>1218</v>
      </c>
      <c r="F57" s="208" t="s">
        <v>1082</v>
      </c>
      <c r="G57" s="241">
        <v>6</v>
      </c>
      <c r="H57" s="210" t="s">
        <v>272</v>
      </c>
      <c r="I57" s="230">
        <v>16.100000000000001</v>
      </c>
      <c r="J57" s="211">
        <v>1</v>
      </c>
      <c r="K57" s="224" t="s">
        <v>1219</v>
      </c>
      <c r="L57" s="212">
        <v>1</v>
      </c>
      <c r="M57" s="213"/>
      <c r="R57" s="240" t="s">
        <v>273</v>
      </c>
      <c r="S57" s="227" t="s">
        <v>556</v>
      </c>
      <c r="T57" s="207" t="s">
        <v>557</v>
      </c>
      <c r="U57" s="208" t="s">
        <v>265</v>
      </c>
      <c r="V57" s="241">
        <v>6</v>
      </c>
      <c r="W57" s="210" t="s">
        <v>272</v>
      </c>
      <c r="X57" s="230" t="s">
        <v>593</v>
      </c>
      <c r="Y57" s="211">
        <v>5</v>
      </c>
      <c r="Z57" s="224" t="s">
        <v>594</v>
      </c>
      <c r="AA57" s="212">
        <v>3</v>
      </c>
      <c r="AB57" s="213"/>
    </row>
    <row r="58" spans="2:28" ht="18" customHeight="1" x14ac:dyDescent="0.2">
      <c r="B58" s="237"/>
      <c r="C58" s="240" t="s">
        <v>269</v>
      </c>
      <c r="D58" s="227" t="s">
        <v>1220</v>
      </c>
      <c r="E58" s="207" t="s">
        <v>1221</v>
      </c>
      <c r="F58" s="208" t="s">
        <v>1082</v>
      </c>
      <c r="G58" s="241">
        <v>1</v>
      </c>
      <c r="H58" s="210" t="s">
        <v>272</v>
      </c>
      <c r="I58" s="230">
        <v>16.100000000000001</v>
      </c>
      <c r="J58" s="211">
        <v>5</v>
      </c>
      <c r="K58" s="224" t="s">
        <v>1170</v>
      </c>
      <c r="L58" s="212">
        <v>5</v>
      </c>
      <c r="M58" s="213"/>
      <c r="R58" s="240" t="s">
        <v>273</v>
      </c>
      <c r="S58" s="227" t="s">
        <v>301</v>
      </c>
      <c r="T58" s="207" t="s">
        <v>302</v>
      </c>
      <c r="U58" s="208" t="s">
        <v>265</v>
      </c>
      <c r="V58" s="241">
        <v>6</v>
      </c>
      <c r="W58" s="210" t="s">
        <v>272</v>
      </c>
      <c r="X58" s="230" t="s">
        <v>595</v>
      </c>
      <c r="Y58" s="211">
        <v>6</v>
      </c>
      <c r="Z58" s="224" t="s">
        <v>596</v>
      </c>
      <c r="AA58" s="212">
        <v>4</v>
      </c>
      <c r="AB58" s="213"/>
    </row>
    <row r="59" spans="2:28" ht="18" customHeight="1" x14ac:dyDescent="0.2">
      <c r="B59" s="237"/>
      <c r="C59" s="240" t="s">
        <v>269</v>
      </c>
      <c r="D59" s="227" t="s">
        <v>1222</v>
      </c>
      <c r="E59" s="207" t="s">
        <v>1223</v>
      </c>
      <c r="F59" s="208" t="s">
        <v>1082</v>
      </c>
      <c r="G59" s="241">
        <v>2</v>
      </c>
      <c r="H59" s="210" t="s">
        <v>272</v>
      </c>
      <c r="I59" s="230">
        <v>14.5</v>
      </c>
      <c r="J59" s="211">
        <v>3</v>
      </c>
      <c r="K59" s="224" t="s">
        <v>1224</v>
      </c>
      <c r="L59" s="212">
        <v>2</v>
      </c>
      <c r="M59" s="213"/>
      <c r="R59" s="240" t="s">
        <v>273</v>
      </c>
      <c r="S59" s="227" t="s">
        <v>299</v>
      </c>
      <c r="T59" s="207" t="s">
        <v>300</v>
      </c>
      <c r="U59" s="208" t="s">
        <v>265</v>
      </c>
      <c r="V59" s="241">
        <v>6</v>
      </c>
      <c r="W59" s="210" t="s">
        <v>272</v>
      </c>
      <c r="X59" s="230" t="s">
        <v>597</v>
      </c>
      <c r="Y59" s="211">
        <v>3</v>
      </c>
      <c r="Z59" s="224" t="s">
        <v>589</v>
      </c>
      <c r="AA59" s="212">
        <v>2</v>
      </c>
      <c r="AB59" s="213"/>
    </row>
    <row r="60" spans="2:28" ht="18" customHeight="1" x14ac:dyDescent="0.2">
      <c r="B60" s="237"/>
      <c r="C60" s="240" t="s">
        <v>269</v>
      </c>
      <c r="D60" s="227" t="s">
        <v>1225</v>
      </c>
      <c r="E60" s="207" t="s">
        <v>1226</v>
      </c>
      <c r="F60" s="208" t="s">
        <v>1082</v>
      </c>
      <c r="G60" s="241">
        <v>3</v>
      </c>
      <c r="H60" s="210" t="s">
        <v>272</v>
      </c>
      <c r="I60" s="230">
        <v>14</v>
      </c>
      <c r="J60" s="211">
        <v>1</v>
      </c>
      <c r="K60" s="224" t="s">
        <v>1227</v>
      </c>
      <c r="L60" s="212">
        <v>1</v>
      </c>
      <c r="M60" s="213"/>
      <c r="R60" s="240" t="s">
        <v>273</v>
      </c>
      <c r="S60" s="227" t="s">
        <v>562</v>
      </c>
      <c r="T60" s="207" t="s">
        <v>563</v>
      </c>
      <c r="U60" s="208" t="s">
        <v>265</v>
      </c>
      <c r="V60" s="241">
        <v>20</v>
      </c>
      <c r="W60" s="210" t="s">
        <v>348</v>
      </c>
      <c r="X60" s="230" t="s">
        <v>598</v>
      </c>
      <c r="Y60" s="211" t="s">
        <v>377</v>
      </c>
      <c r="Z60" s="224" t="s">
        <v>377</v>
      </c>
      <c r="AA60" s="212" t="s">
        <v>377</v>
      </c>
      <c r="AB60" s="213" t="s">
        <v>516</v>
      </c>
    </row>
    <row r="61" spans="2:28" ht="18" customHeight="1" x14ac:dyDescent="0.2">
      <c r="B61" s="237"/>
      <c r="C61" s="240" t="s">
        <v>273</v>
      </c>
      <c r="D61" s="227" t="s">
        <v>1087</v>
      </c>
      <c r="E61" s="207" t="s">
        <v>1088</v>
      </c>
      <c r="F61" s="208" t="s">
        <v>1082</v>
      </c>
      <c r="G61" s="241">
        <v>1</v>
      </c>
      <c r="H61" s="210" t="s">
        <v>272</v>
      </c>
      <c r="I61" s="230">
        <v>50</v>
      </c>
      <c r="J61" s="211">
        <v>1</v>
      </c>
      <c r="K61" s="224" t="s">
        <v>1228</v>
      </c>
      <c r="L61" s="212">
        <v>1</v>
      </c>
      <c r="M61" s="213"/>
      <c r="R61" s="240" t="s">
        <v>317</v>
      </c>
      <c r="S61" s="227" t="s">
        <v>599</v>
      </c>
      <c r="T61" s="207" t="s">
        <v>326</v>
      </c>
      <c r="U61" s="208" t="s">
        <v>600</v>
      </c>
      <c r="V61" s="241">
        <v>15</v>
      </c>
      <c r="W61" s="210" t="s">
        <v>348</v>
      </c>
      <c r="X61" s="230"/>
      <c r="Y61" s="211">
        <v>4</v>
      </c>
      <c r="Z61" s="224" t="s">
        <v>601</v>
      </c>
      <c r="AA61" s="212"/>
      <c r="AB61" s="213"/>
    </row>
    <row r="62" spans="2:28" ht="18" customHeight="1" x14ac:dyDescent="0.2">
      <c r="B62" s="237"/>
      <c r="C62" s="240" t="s">
        <v>273</v>
      </c>
      <c r="D62" s="227" t="s">
        <v>1096</v>
      </c>
      <c r="E62" s="207" t="s">
        <v>1097</v>
      </c>
      <c r="F62" s="208" t="s">
        <v>1082</v>
      </c>
      <c r="G62" s="241">
        <v>1</v>
      </c>
      <c r="H62" s="210" t="s">
        <v>272</v>
      </c>
      <c r="I62" s="230">
        <v>50</v>
      </c>
      <c r="J62" s="211">
        <v>4</v>
      </c>
      <c r="K62" s="224" t="s">
        <v>1229</v>
      </c>
      <c r="L62" s="212">
        <v>4</v>
      </c>
      <c r="M62" s="213"/>
      <c r="R62" s="240" t="s">
        <v>320</v>
      </c>
      <c r="S62" s="227" t="s">
        <v>341</v>
      </c>
      <c r="T62" s="207" t="s">
        <v>342</v>
      </c>
      <c r="U62" s="208" t="s">
        <v>321</v>
      </c>
      <c r="V62" s="241">
        <v>6</v>
      </c>
      <c r="W62" s="210" t="s">
        <v>272</v>
      </c>
      <c r="X62" s="230" t="s">
        <v>602</v>
      </c>
      <c r="Y62" s="211">
        <v>5</v>
      </c>
      <c r="Z62" s="224" t="s">
        <v>603</v>
      </c>
      <c r="AA62" s="212">
        <v>1</v>
      </c>
      <c r="AB62" s="213"/>
    </row>
    <row r="63" spans="2:28" ht="18" customHeight="1" x14ac:dyDescent="0.2">
      <c r="B63" s="237"/>
      <c r="C63" s="240" t="s">
        <v>273</v>
      </c>
      <c r="D63" s="227" t="s">
        <v>1090</v>
      </c>
      <c r="E63" s="207" t="s">
        <v>1091</v>
      </c>
      <c r="F63" s="208" t="s">
        <v>1082</v>
      </c>
      <c r="G63" s="241">
        <v>1</v>
      </c>
      <c r="H63" s="210" t="s">
        <v>272</v>
      </c>
      <c r="I63" s="230">
        <v>50</v>
      </c>
      <c r="J63" s="211">
        <v>3</v>
      </c>
      <c r="K63" s="224" t="s">
        <v>1230</v>
      </c>
      <c r="L63" s="212">
        <v>3</v>
      </c>
      <c r="M63" s="213"/>
      <c r="R63" s="240" t="s">
        <v>269</v>
      </c>
      <c r="S63" s="227" t="s">
        <v>604</v>
      </c>
      <c r="T63" s="207" t="s">
        <v>605</v>
      </c>
      <c r="U63" s="208" t="s">
        <v>321</v>
      </c>
      <c r="V63" s="241">
        <v>1</v>
      </c>
      <c r="W63" s="210" t="s">
        <v>272</v>
      </c>
      <c r="X63" s="230" t="s">
        <v>606</v>
      </c>
      <c r="Y63" s="211">
        <v>4</v>
      </c>
      <c r="Z63" s="224" t="s">
        <v>607</v>
      </c>
      <c r="AA63" s="212">
        <v>1</v>
      </c>
      <c r="AB63" s="213"/>
    </row>
    <row r="64" spans="2:28" ht="18" customHeight="1" x14ac:dyDescent="0.2">
      <c r="B64" s="237"/>
      <c r="C64" s="240" t="s">
        <v>273</v>
      </c>
      <c r="D64" s="227" t="s">
        <v>1093</v>
      </c>
      <c r="E64" s="207" t="s">
        <v>1231</v>
      </c>
      <c r="F64" s="208" t="s">
        <v>1082</v>
      </c>
      <c r="G64" s="241">
        <v>1</v>
      </c>
      <c r="H64" s="210" t="s">
        <v>272</v>
      </c>
      <c r="I64" s="230">
        <v>50</v>
      </c>
      <c r="J64" s="211">
        <v>2</v>
      </c>
      <c r="K64" s="224" t="s">
        <v>1232</v>
      </c>
      <c r="L64" s="212">
        <v>2</v>
      </c>
      <c r="M64" s="213"/>
      <c r="R64" s="240" t="s">
        <v>269</v>
      </c>
      <c r="S64" s="227" t="s">
        <v>608</v>
      </c>
      <c r="T64" s="207" t="s">
        <v>609</v>
      </c>
      <c r="U64" s="208" t="s">
        <v>321</v>
      </c>
      <c r="V64" s="241">
        <v>1</v>
      </c>
      <c r="W64" s="210" t="s">
        <v>272</v>
      </c>
      <c r="X64" s="230" t="s">
        <v>610</v>
      </c>
      <c r="Y64" s="211">
        <v>5</v>
      </c>
      <c r="Z64" s="224" t="s">
        <v>611</v>
      </c>
      <c r="AA64" s="212">
        <v>2</v>
      </c>
      <c r="AB64" s="213"/>
    </row>
    <row r="65" spans="2:28" ht="18" customHeight="1" x14ac:dyDescent="0.2">
      <c r="B65" s="237"/>
      <c r="C65" s="240" t="s">
        <v>273</v>
      </c>
      <c r="D65" s="227" t="s">
        <v>1108</v>
      </c>
      <c r="E65" s="207" t="s">
        <v>1233</v>
      </c>
      <c r="F65" s="208" t="s">
        <v>1082</v>
      </c>
      <c r="G65" s="241">
        <v>2</v>
      </c>
      <c r="H65" s="210" t="s">
        <v>272</v>
      </c>
      <c r="I65" s="230">
        <v>50</v>
      </c>
      <c r="J65" s="211">
        <v>4</v>
      </c>
      <c r="K65" s="224" t="s">
        <v>1234</v>
      </c>
      <c r="L65" s="212">
        <v>4</v>
      </c>
      <c r="M65" s="213"/>
      <c r="R65" s="240" t="s">
        <v>269</v>
      </c>
      <c r="S65" s="227" t="s">
        <v>324</v>
      </c>
      <c r="T65" s="207" t="s">
        <v>325</v>
      </c>
      <c r="U65" s="208" t="s">
        <v>321</v>
      </c>
      <c r="V65" s="241">
        <v>2</v>
      </c>
      <c r="W65" s="210" t="s">
        <v>272</v>
      </c>
      <c r="X65" s="230" t="s">
        <v>612</v>
      </c>
      <c r="Y65" s="211">
        <v>2</v>
      </c>
      <c r="Z65" s="224" t="s">
        <v>478</v>
      </c>
      <c r="AA65" s="212">
        <v>3</v>
      </c>
      <c r="AB65" s="213"/>
    </row>
    <row r="66" spans="2:28" ht="18" customHeight="1" x14ac:dyDescent="0.2">
      <c r="B66" s="237"/>
      <c r="C66" s="240" t="s">
        <v>273</v>
      </c>
      <c r="D66" s="227" t="s">
        <v>1099</v>
      </c>
      <c r="E66" s="207" t="s">
        <v>1100</v>
      </c>
      <c r="F66" s="208" t="s">
        <v>1082</v>
      </c>
      <c r="G66" s="241">
        <v>2</v>
      </c>
      <c r="H66" s="210" t="s">
        <v>272</v>
      </c>
      <c r="I66" s="230">
        <v>50</v>
      </c>
      <c r="J66" s="211">
        <v>2</v>
      </c>
      <c r="K66" s="224" t="s">
        <v>1235</v>
      </c>
      <c r="L66" s="212">
        <v>2</v>
      </c>
      <c r="M66" s="213"/>
      <c r="R66" s="240" t="s">
        <v>269</v>
      </c>
      <c r="S66" s="227" t="s">
        <v>322</v>
      </c>
      <c r="T66" s="207" t="s">
        <v>323</v>
      </c>
      <c r="U66" s="208" t="s">
        <v>321</v>
      </c>
      <c r="V66" s="241">
        <v>2</v>
      </c>
      <c r="W66" s="210" t="s">
        <v>272</v>
      </c>
      <c r="X66" s="230" t="s">
        <v>613</v>
      </c>
      <c r="Y66" s="211">
        <v>3</v>
      </c>
      <c r="Z66" s="224" t="s">
        <v>503</v>
      </c>
      <c r="AA66" s="212">
        <v>3</v>
      </c>
      <c r="AB66" s="213"/>
    </row>
    <row r="67" spans="2:28" ht="18" customHeight="1" x14ac:dyDescent="0.2">
      <c r="B67" s="237"/>
      <c r="C67" s="240" t="s">
        <v>273</v>
      </c>
      <c r="D67" s="227" t="s">
        <v>1102</v>
      </c>
      <c r="E67" s="207" t="s">
        <v>1103</v>
      </c>
      <c r="F67" s="208" t="s">
        <v>1082</v>
      </c>
      <c r="G67" s="241">
        <v>2</v>
      </c>
      <c r="H67" s="210" t="s">
        <v>272</v>
      </c>
      <c r="I67" s="230">
        <v>50</v>
      </c>
      <c r="J67" s="211">
        <v>3</v>
      </c>
      <c r="K67" s="224" t="s">
        <v>1236</v>
      </c>
      <c r="L67" s="212">
        <v>3</v>
      </c>
      <c r="M67" s="213"/>
      <c r="R67" s="240" t="s">
        <v>269</v>
      </c>
      <c r="S67" s="227" t="s">
        <v>327</v>
      </c>
      <c r="T67" s="207" t="s">
        <v>328</v>
      </c>
      <c r="U67" s="208" t="s">
        <v>321</v>
      </c>
      <c r="V67" s="241">
        <v>4</v>
      </c>
      <c r="W67" s="210" t="s">
        <v>272</v>
      </c>
      <c r="X67" s="230" t="s">
        <v>544</v>
      </c>
      <c r="Y67" s="211">
        <v>3</v>
      </c>
      <c r="Z67" s="224" t="s">
        <v>614</v>
      </c>
      <c r="AA67" s="212">
        <v>3</v>
      </c>
      <c r="AB67" s="213"/>
    </row>
    <row r="68" spans="2:28" ht="18" customHeight="1" x14ac:dyDescent="0.2">
      <c r="B68" s="237"/>
      <c r="C68" s="240" t="s">
        <v>273</v>
      </c>
      <c r="D68" s="227" t="s">
        <v>1105</v>
      </c>
      <c r="E68" s="207" t="s">
        <v>1106</v>
      </c>
      <c r="F68" s="208" t="s">
        <v>1082</v>
      </c>
      <c r="G68" s="241">
        <v>2</v>
      </c>
      <c r="H68" s="210" t="s">
        <v>272</v>
      </c>
      <c r="I68" s="230">
        <v>50</v>
      </c>
      <c r="J68" s="211">
        <v>1</v>
      </c>
      <c r="K68" s="224" t="s">
        <v>1237</v>
      </c>
      <c r="L68" s="212">
        <v>1</v>
      </c>
      <c r="M68" s="213"/>
      <c r="R68" s="240" t="s">
        <v>269</v>
      </c>
      <c r="S68" s="227" t="s">
        <v>329</v>
      </c>
      <c r="T68" s="207" t="s">
        <v>330</v>
      </c>
      <c r="U68" s="208" t="s">
        <v>321</v>
      </c>
      <c r="V68" s="241">
        <v>4</v>
      </c>
      <c r="W68" s="210" t="s">
        <v>272</v>
      </c>
      <c r="X68" s="230" t="s">
        <v>544</v>
      </c>
      <c r="Y68" s="211">
        <v>4</v>
      </c>
      <c r="Z68" s="224" t="s">
        <v>558</v>
      </c>
      <c r="AA68" s="212">
        <v>4</v>
      </c>
      <c r="AB68" s="213"/>
    </row>
    <row r="69" spans="2:28" ht="18" customHeight="1" x14ac:dyDescent="0.2">
      <c r="B69" s="237"/>
      <c r="C69" s="240" t="s">
        <v>273</v>
      </c>
      <c r="D69" s="227" t="s">
        <v>1117</v>
      </c>
      <c r="E69" s="207" t="s">
        <v>1118</v>
      </c>
      <c r="F69" s="208" t="s">
        <v>1082</v>
      </c>
      <c r="G69" s="241">
        <v>2</v>
      </c>
      <c r="H69" s="210" t="s">
        <v>272</v>
      </c>
      <c r="I69" s="230">
        <v>50</v>
      </c>
      <c r="J69" s="211">
        <v>3</v>
      </c>
      <c r="K69" s="224" t="s">
        <v>1238</v>
      </c>
      <c r="L69" s="212">
        <v>3</v>
      </c>
      <c r="M69" s="213"/>
      <c r="R69" s="240" t="s">
        <v>269</v>
      </c>
      <c r="S69" s="227" t="s">
        <v>331</v>
      </c>
      <c r="T69" s="207" t="s">
        <v>332</v>
      </c>
      <c r="U69" s="208" t="s">
        <v>321</v>
      </c>
      <c r="V69" s="241">
        <v>4</v>
      </c>
      <c r="W69" s="210" t="s">
        <v>272</v>
      </c>
      <c r="X69" s="230" t="s">
        <v>615</v>
      </c>
      <c r="Y69" s="211">
        <v>6</v>
      </c>
      <c r="Z69" s="224" t="s">
        <v>526</v>
      </c>
      <c r="AA69" s="212">
        <v>6</v>
      </c>
      <c r="AB69" s="213"/>
    </row>
    <row r="70" spans="2:28" ht="18" customHeight="1" x14ac:dyDescent="0.2">
      <c r="B70" s="237"/>
      <c r="C70" s="240" t="s">
        <v>273</v>
      </c>
      <c r="D70" s="227" t="s">
        <v>1111</v>
      </c>
      <c r="E70" s="207" t="s">
        <v>1112</v>
      </c>
      <c r="F70" s="208" t="s">
        <v>1082</v>
      </c>
      <c r="G70" s="241">
        <v>2</v>
      </c>
      <c r="H70" s="210" t="s">
        <v>272</v>
      </c>
      <c r="I70" s="230">
        <v>50</v>
      </c>
      <c r="J70" s="211">
        <v>4</v>
      </c>
      <c r="K70" s="224" t="s">
        <v>1239</v>
      </c>
      <c r="L70" s="212">
        <v>4</v>
      </c>
      <c r="M70" s="213"/>
      <c r="R70" s="240" t="s">
        <v>269</v>
      </c>
      <c r="S70" s="227" t="s">
        <v>337</v>
      </c>
      <c r="T70" s="207" t="s">
        <v>338</v>
      </c>
      <c r="U70" s="208" t="s">
        <v>321</v>
      </c>
      <c r="V70" s="241">
        <v>6</v>
      </c>
      <c r="W70" s="210" t="s">
        <v>272</v>
      </c>
      <c r="X70" s="230" t="s">
        <v>616</v>
      </c>
      <c r="Y70" s="211">
        <v>1</v>
      </c>
      <c r="Z70" s="224" t="s">
        <v>617</v>
      </c>
      <c r="AA70" s="212">
        <v>1</v>
      </c>
      <c r="AB70" s="213"/>
    </row>
    <row r="71" spans="2:28" ht="18" customHeight="1" x14ac:dyDescent="0.2">
      <c r="B71" s="237"/>
      <c r="C71" s="240" t="s">
        <v>273</v>
      </c>
      <c r="D71" s="227" t="s">
        <v>1114</v>
      </c>
      <c r="E71" s="207" t="s">
        <v>1115</v>
      </c>
      <c r="F71" s="208" t="s">
        <v>1082</v>
      </c>
      <c r="G71" s="241">
        <v>2</v>
      </c>
      <c r="H71" s="210" t="s">
        <v>272</v>
      </c>
      <c r="I71" s="230">
        <v>50</v>
      </c>
      <c r="J71" s="211">
        <v>5</v>
      </c>
      <c r="K71" s="224" t="s">
        <v>1240</v>
      </c>
      <c r="L71" s="212">
        <v>5</v>
      </c>
      <c r="M71" s="213"/>
      <c r="R71" s="240" t="s">
        <v>276</v>
      </c>
      <c r="S71" s="227" t="s">
        <v>346</v>
      </c>
      <c r="T71" s="207" t="s">
        <v>347</v>
      </c>
      <c r="U71" s="208" t="s">
        <v>321</v>
      </c>
      <c r="V71" s="241">
        <v>5</v>
      </c>
      <c r="W71" s="210" t="s">
        <v>272</v>
      </c>
      <c r="X71" s="230" t="s">
        <v>618</v>
      </c>
      <c r="Y71" s="211">
        <v>9</v>
      </c>
      <c r="Z71" s="224" t="s">
        <v>619</v>
      </c>
      <c r="AA71" s="212">
        <v>2</v>
      </c>
      <c r="AB71" s="213"/>
    </row>
    <row r="72" spans="2:28" ht="18" customHeight="1" x14ac:dyDescent="0.2">
      <c r="B72" s="237"/>
      <c r="C72" s="240" t="s">
        <v>273</v>
      </c>
      <c r="D72" s="227" t="s">
        <v>1119</v>
      </c>
      <c r="E72" s="207" t="s">
        <v>1120</v>
      </c>
      <c r="F72" s="208" t="s">
        <v>1082</v>
      </c>
      <c r="G72" s="241">
        <v>2</v>
      </c>
      <c r="H72" s="210" t="s">
        <v>272</v>
      </c>
      <c r="I72" s="230">
        <v>45</v>
      </c>
      <c r="J72" s="211">
        <v>1</v>
      </c>
      <c r="K72" s="224" t="s">
        <v>1241</v>
      </c>
      <c r="L72" s="212">
        <v>1</v>
      </c>
      <c r="M72" s="213"/>
      <c r="R72" s="240" t="s">
        <v>276</v>
      </c>
      <c r="S72" s="227" t="s">
        <v>333</v>
      </c>
      <c r="T72" s="207" t="s">
        <v>334</v>
      </c>
      <c r="U72" s="208" t="s">
        <v>321</v>
      </c>
      <c r="V72" s="241">
        <v>5</v>
      </c>
      <c r="W72" s="210" t="s">
        <v>272</v>
      </c>
      <c r="X72" s="230" t="s">
        <v>620</v>
      </c>
      <c r="Y72" s="211">
        <v>4</v>
      </c>
      <c r="Z72" s="224" t="s">
        <v>621</v>
      </c>
      <c r="AA72" s="212">
        <v>1</v>
      </c>
      <c r="AB72" s="213"/>
    </row>
    <row r="73" spans="2:28" ht="18" customHeight="1" x14ac:dyDescent="0.2">
      <c r="B73" s="237"/>
      <c r="C73" s="240" t="s">
        <v>273</v>
      </c>
      <c r="D73" s="227" t="s">
        <v>1136</v>
      </c>
      <c r="E73" s="207" t="s">
        <v>1137</v>
      </c>
      <c r="F73" s="208" t="s">
        <v>1082</v>
      </c>
      <c r="G73" s="241">
        <v>3</v>
      </c>
      <c r="H73" s="210" t="s">
        <v>272</v>
      </c>
      <c r="I73" s="230">
        <v>45</v>
      </c>
      <c r="J73" s="211">
        <v>1</v>
      </c>
      <c r="K73" s="224" t="s">
        <v>1242</v>
      </c>
      <c r="L73" s="212">
        <v>3</v>
      </c>
      <c r="M73" s="213"/>
      <c r="R73" s="240" t="s">
        <v>276</v>
      </c>
      <c r="S73" s="227" t="s">
        <v>339</v>
      </c>
      <c r="T73" s="207" t="s">
        <v>340</v>
      </c>
      <c r="U73" s="208" t="s">
        <v>321</v>
      </c>
      <c r="V73" s="241">
        <v>6</v>
      </c>
      <c r="W73" s="210" t="s">
        <v>272</v>
      </c>
      <c r="X73" s="230" t="s">
        <v>622</v>
      </c>
      <c r="Y73" s="211">
        <v>1</v>
      </c>
      <c r="Z73" s="224" t="s">
        <v>623</v>
      </c>
      <c r="AA73" s="212">
        <v>1</v>
      </c>
      <c r="AB73" s="213"/>
    </row>
    <row r="74" spans="2:28" ht="18" customHeight="1" x14ac:dyDescent="0.2">
      <c r="B74" s="237"/>
      <c r="C74" s="240" t="s">
        <v>273</v>
      </c>
      <c r="D74" s="227" t="s">
        <v>1121</v>
      </c>
      <c r="E74" s="207" t="s">
        <v>1122</v>
      </c>
      <c r="F74" s="208" t="s">
        <v>1082</v>
      </c>
      <c r="G74" s="241">
        <v>3</v>
      </c>
      <c r="H74" s="210" t="s">
        <v>272</v>
      </c>
      <c r="I74" s="230">
        <v>45</v>
      </c>
      <c r="J74" s="211">
        <v>2</v>
      </c>
      <c r="K74" s="224" t="s">
        <v>1243</v>
      </c>
      <c r="L74" s="212">
        <v>4</v>
      </c>
      <c r="M74" s="213"/>
      <c r="R74" s="240" t="s">
        <v>276</v>
      </c>
      <c r="S74" s="227" t="s">
        <v>335</v>
      </c>
      <c r="T74" s="207" t="s">
        <v>336</v>
      </c>
      <c r="U74" s="208" t="s">
        <v>321</v>
      </c>
      <c r="V74" s="241">
        <v>6</v>
      </c>
      <c r="W74" s="210" t="s">
        <v>272</v>
      </c>
      <c r="X74" s="230" t="s">
        <v>622</v>
      </c>
      <c r="Y74" s="211">
        <v>3</v>
      </c>
      <c r="Z74" s="224" t="s">
        <v>624</v>
      </c>
      <c r="AA74" s="212">
        <v>2</v>
      </c>
      <c r="AB74" s="213"/>
    </row>
    <row r="75" spans="2:28" ht="18" customHeight="1" x14ac:dyDescent="0.2">
      <c r="B75" s="237"/>
      <c r="C75" s="240" t="s">
        <v>273</v>
      </c>
      <c r="D75" s="227" t="s">
        <v>1127</v>
      </c>
      <c r="E75" s="207" t="s">
        <v>1128</v>
      </c>
      <c r="F75" s="208" t="s">
        <v>1082</v>
      </c>
      <c r="G75" s="241">
        <v>3</v>
      </c>
      <c r="H75" s="210" t="s">
        <v>272</v>
      </c>
      <c r="I75" s="230">
        <v>45</v>
      </c>
      <c r="J75" s="211">
        <v>4</v>
      </c>
      <c r="K75" s="224" t="s">
        <v>1244</v>
      </c>
      <c r="L75" s="212">
        <v>6</v>
      </c>
      <c r="M75" s="213"/>
      <c r="R75" s="240" t="s">
        <v>273</v>
      </c>
      <c r="S75" s="227" t="s">
        <v>322</v>
      </c>
      <c r="T75" s="207" t="s">
        <v>323</v>
      </c>
      <c r="U75" s="208" t="s">
        <v>321</v>
      </c>
      <c r="V75" s="241">
        <v>2</v>
      </c>
      <c r="W75" s="210" t="s">
        <v>272</v>
      </c>
      <c r="X75" s="230" t="s">
        <v>625</v>
      </c>
      <c r="Y75" s="211">
        <v>3</v>
      </c>
      <c r="Z75" s="224" t="s">
        <v>626</v>
      </c>
      <c r="AA75" s="212">
        <v>1</v>
      </c>
      <c r="AB75" s="213"/>
    </row>
    <row r="76" spans="2:28" ht="18" customHeight="1" x14ac:dyDescent="0.2">
      <c r="B76" s="237"/>
      <c r="C76" s="240" t="s">
        <v>273</v>
      </c>
      <c r="D76" s="227" t="s">
        <v>1133</v>
      </c>
      <c r="E76" s="207" t="s">
        <v>1134</v>
      </c>
      <c r="F76" s="208" t="s">
        <v>1082</v>
      </c>
      <c r="G76" s="241">
        <v>3</v>
      </c>
      <c r="H76" s="210" t="s">
        <v>272</v>
      </c>
      <c r="I76" s="230">
        <v>45</v>
      </c>
      <c r="J76" s="211">
        <v>3</v>
      </c>
      <c r="K76" s="224" t="s">
        <v>1245</v>
      </c>
      <c r="L76" s="212">
        <v>5</v>
      </c>
      <c r="M76" s="213"/>
      <c r="R76" s="240" t="s">
        <v>273</v>
      </c>
      <c r="S76" s="227" t="s">
        <v>327</v>
      </c>
      <c r="T76" s="207" t="s">
        <v>328</v>
      </c>
      <c r="U76" s="208" t="s">
        <v>321</v>
      </c>
      <c r="V76" s="241">
        <v>4</v>
      </c>
      <c r="W76" s="210" t="s">
        <v>272</v>
      </c>
      <c r="X76" s="230" t="s">
        <v>627</v>
      </c>
      <c r="Y76" s="211">
        <v>4</v>
      </c>
      <c r="Z76" s="224" t="s">
        <v>628</v>
      </c>
      <c r="AA76" s="212">
        <v>4</v>
      </c>
      <c r="AB76" s="213"/>
    </row>
    <row r="77" spans="2:28" ht="18" customHeight="1" x14ac:dyDescent="0.2">
      <c r="B77" s="237"/>
      <c r="C77" s="240" t="s">
        <v>273</v>
      </c>
      <c r="D77" s="227" t="s">
        <v>1130</v>
      </c>
      <c r="E77" s="207" t="s">
        <v>1131</v>
      </c>
      <c r="F77" s="208" t="s">
        <v>1082</v>
      </c>
      <c r="G77" s="241">
        <v>3</v>
      </c>
      <c r="H77" s="210" t="s">
        <v>272</v>
      </c>
      <c r="I77" s="230">
        <v>45</v>
      </c>
      <c r="J77" s="211">
        <v>3</v>
      </c>
      <c r="K77" s="224" t="s">
        <v>1246</v>
      </c>
      <c r="L77" s="212">
        <v>7</v>
      </c>
      <c r="M77" s="213"/>
      <c r="R77" s="240" t="s">
        <v>273</v>
      </c>
      <c r="S77" s="227" t="s">
        <v>329</v>
      </c>
      <c r="T77" s="207" t="s">
        <v>330</v>
      </c>
      <c r="U77" s="208" t="s">
        <v>321</v>
      </c>
      <c r="V77" s="241">
        <v>4</v>
      </c>
      <c r="W77" s="210" t="s">
        <v>272</v>
      </c>
      <c r="X77" s="230" t="s">
        <v>629</v>
      </c>
      <c r="Y77" s="211">
        <v>5</v>
      </c>
      <c r="Z77" s="224" t="s">
        <v>630</v>
      </c>
      <c r="AA77" s="212">
        <v>5</v>
      </c>
      <c r="AB77" s="213"/>
    </row>
    <row r="78" spans="2:28" ht="18" customHeight="1" x14ac:dyDescent="0.2">
      <c r="B78" s="237"/>
      <c r="C78" s="240" t="s">
        <v>273</v>
      </c>
      <c r="D78" s="227" t="s">
        <v>1124</v>
      </c>
      <c r="E78" s="207" t="s">
        <v>1125</v>
      </c>
      <c r="F78" s="208" t="s">
        <v>1082</v>
      </c>
      <c r="G78" s="241">
        <v>3</v>
      </c>
      <c r="H78" s="210" t="s">
        <v>272</v>
      </c>
      <c r="I78" s="230">
        <v>45</v>
      </c>
      <c r="J78" s="211">
        <v>4</v>
      </c>
      <c r="K78" s="224" t="s">
        <v>1247</v>
      </c>
      <c r="L78" s="212">
        <v>8</v>
      </c>
      <c r="M78" s="213"/>
      <c r="R78" s="240" t="s">
        <v>273</v>
      </c>
      <c r="S78" s="227" t="s">
        <v>331</v>
      </c>
      <c r="T78" s="207" t="s">
        <v>332</v>
      </c>
      <c r="U78" s="208" t="s">
        <v>321</v>
      </c>
      <c r="V78" s="241">
        <v>4</v>
      </c>
      <c r="W78" s="210" t="s">
        <v>272</v>
      </c>
      <c r="X78" s="230" t="s">
        <v>573</v>
      </c>
      <c r="Y78" s="211">
        <v>3</v>
      </c>
      <c r="Z78" s="224" t="s">
        <v>631</v>
      </c>
      <c r="AA78" s="212">
        <v>3</v>
      </c>
      <c r="AB78" s="213"/>
    </row>
    <row r="79" spans="2:28" ht="18" customHeight="1" x14ac:dyDescent="0.2">
      <c r="B79" s="237"/>
      <c r="C79" s="240" t="s">
        <v>273</v>
      </c>
      <c r="D79" s="227" t="s">
        <v>1139</v>
      </c>
      <c r="E79" s="207" t="s">
        <v>1140</v>
      </c>
      <c r="F79" s="208" t="s">
        <v>1082</v>
      </c>
      <c r="G79" s="241">
        <v>3</v>
      </c>
      <c r="H79" s="210" t="s">
        <v>272</v>
      </c>
      <c r="I79" s="230">
        <v>40</v>
      </c>
      <c r="J79" s="211">
        <v>2</v>
      </c>
      <c r="K79" s="224" t="s">
        <v>1248</v>
      </c>
      <c r="L79" s="212">
        <v>2</v>
      </c>
      <c r="M79" s="213"/>
      <c r="R79" s="240" t="s">
        <v>273</v>
      </c>
      <c r="S79" s="227" t="s">
        <v>337</v>
      </c>
      <c r="T79" s="207" t="s">
        <v>338</v>
      </c>
      <c r="U79" s="208" t="s">
        <v>321</v>
      </c>
      <c r="V79" s="241">
        <v>6</v>
      </c>
      <c r="W79" s="210" t="s">
        <v>272</v>
      </c>
      <c r="X79" s="230" t="s">
        <v>632</v>
      </c>
      <c r="Y79" s="211">
        <v>1</v>
      </c>
      <c r="Z79" s="224" t="s">
        <v>633</v>
      </c>
      <c r="AA79" s="212">
        <v>1</v>
      </c>
      <c r="AB79" s="213"/>
    </row>
    <row r="80" spans="2:28" ht="18" customHeight="1" x14ac:dyDescent="0.2">
      <c r="B80" s="237"/>
      <c r="C80" s="240" t="s">
        <v>273</v>
      </c>
      <c r="D80" s="227" t="s">
        <v>1142</v>
      </c>
      <c r="E80" s="207" t="s">
        <v>1143</v>
      </c>
      <c r="F80" s="208" t="s">
        <v>1082</v>
      </c>
      <c r="G80" s="241">
        <v>3</v>
      </c>
      <c r="H80" s="210" t="s">
        <v>272</v>
      </c>
      <c r="I80" s="230">
        <v>40</v>
      </c>
      <c r="J80" s="211">
        <v>1</v>
      </c>
      <c r="K80" s="224" t="s">
        <v>1249</v>
      </c>
      <c r="L80" s="212">
        <v>1</v>
      </c>
      <c r="M80" s="213"/>
      <c r="R80" s="240" t="s">
        <v>269</v>
      </c>
      <c r="S80" s="227" t="s">
        <v>634</v>
      </c>
      <c r="T80" s="207" t="s">
        <v>635</v>
      </c>
      <c r="U80" s="208" t="s">
        <v>636</v>
      </c>
      <c r="V80" s="241">
        <v>1</v>
      </c>
      <c r="W80" s="210" t="s">
        <v>272</v>
      </c>
      <c r="X80" s="230" t="s">
        <v>477</v>
      </c>
      <c r="Y80" s="211">
        <v>3</v>
      </c>
      <c r="Z80" s="224" t="s">
        <v>482</v>
      </c>
      <c r="AA80" s="212">
        <v>3</v>
      </c>
      <c r="AB80" s="213"/>
    </row>
    <row r="81" spans="2:28" ht="18" customHeight="1" x14ac:dyDescent="0.2">
      <c r="B81" s="237"/>
      <c r="C81" s="240" t="s">
        <v>273</v>
      </c>
      <c r="D81" s="227" t="s">
        <v>1147</v>
      </c>
      <c r="E81" s="207" t="s">
        <v>1148</v>
      </c>
      <c r="F81" s="208" t="s">
        <v>1082</v>
      </c>
      <c r="G81" s="241">
        <v>3</v>
      </c>
      <c r="H81" s="210" t="s">
        <v>272</v>
      </c>
      <c r="I81" s="230">
        <v>45</v>
      </c>
      <c r="J81" s="211">
        <v>1</v>
      </c>
      <c r="K81" s="224" t="s">
        <v>1250</v>
      </c>
      <c r="L81" s="212">
        <v>1</v>
      </c>
      <c r="M81" s="213"/>
      <c r="R81" s="240" t="s">
        <v>269</v>
      </c>
      <c r="S81" s="227" t="s">
        <v>637</v>
      </c>
      <c r="T81" s="207" t="s">
        <v>638</v>
      </c>
      <c r="U81" s="208" t="s">
        <v>636</v>
      </c>
      <c r="V81" s="241">
        <v>2</v>
      </c>
      <c r="W81" s="210" t="s">
        <v>272</v>
      </c>
      <c r="X81" s="230" t="s">
        <v>639</v>
      </c>
      <c r="Y81" s="211">
        <v>6</v>
      </c>
      <c r="Z81" s="224" t="s">
        <v>640</v>
      </c>
      <c r="AA81" s="212">
        <v>11</v>
      </c>
      <c r="AB81" s="213"/>
    </row>
    <row r="82" spans="2:28" ht="18" customHeight="1" x14ac:dyDescent="0.2">
      <c r="B82" s="237"/>
      <c r="C82" s="240" t="s">
        <v>273</v>
      </c>
      <c r="D82" s="227" t="s">
        <v>1150</v>
      </c>
      <c r="E82" s="207" t="s">
        <v>1151</v>
      </c>
      <c r="F82" s="208" t="s">
        <v>1082</v>
      </c>
      <c r="G82" s="241">
        <v>3</v>
      </c>
      <c r="H82" s="210" t="s">
        <v>272</v>
      </c>
      <c r="I82" s="230">
        <v>45</v>
      </c>
      <c r="J82" s="211">
        <v>4</v>
      </c>
      <c r="K82" s="224" t="s">
        <v>1251</v>
      </c>
      <c r="L82" s="212">
        <v>4</v>
      </c>
      <c r="M82" s="213"/>
      <c r="R82" s="240" t="s">
        <v>269</v>
      </c>
      <c r="S82" s="227" t="s">
        <v>641</v>
      </c>
      <c r="T82" s="207" t="s">
        <v>642</v>
      </c>
      <c r="U82" s="208" t="s">
        <v>636</v>
      </c>
      <c r="V82" s="241">
        <v>2</v>
      </c>
      <c r="W82" s="210" t="s">
        <v>272</v>
      </c>
      <c r="X82" s="230" t="s">
        <v>643</v>
      </c>
      <c r="Y82" s="211">
        <v>4</v>
      </c>
      <c r="Z82" s="224" t="s">
        <v>496</v>
      </c>
      <c r="AA82" s="212">
        <v>9</v>
      </c>
      <c r="AB82" s="213"/>
    </row>
    <row r="83" spans="2:28" ht="18" customHeight="1" x14ac:dyDescent="0.2">
      <c r="B83" s="237"/>
      <c r="C83" s="240" t="s">
        <v>273</v>
      </c>
      <c r="D83" s="227" t="s">
        <v>1155</v>
      </c>
      <c r="E83" s="207" t="s">
        <v>1156</v>
      </c>
      <c r="F83" s="208" t="s">
        <v>1082</v>
      </c>
      <c r="G83" s="241">
        <v>3</v>
      </c>
      <c r="H83" s="210" t="s">
        <v>272</v>
      </c>
      <c r="I83" s="230">
        <v>45</v>
      </c>
      <c r="J83" s="211">
        <v>2</v>
      </c>
      <c r="K83" s="224" t="s">
        <v>1252</v>
      </c>
      <c r="L83" s="212">
        <v>2</v>
      </c>
      <c r="M83" s="213"/>
      <c r="R83" s="240" t="s">
        <v>269</v>
      </c>
      <c r="S83" s="227" t="s">
        <v>644</v>
      </c>
      <c r="T83" s="207" t="s">
        <v>645</v>
      </c>
      <c r="U83" s="208" t="s">
        <v>636</v>
      </c>
      <c r="V83" s="241">
        <v>2</v>
      </c>
      <c r="W83" s="210" t="s">
        <v>272</v>
      </c>
      <c r="X83" s="230" t="s">
        <v>646</v>
      </c>
      <c r="Y83" s="211">
        <v>7</v>
      </c>
      <c r="Z83" s="224" t="s">
        <v>640</v>
      </c>
      <c r="AA83" s="212">
        <v>12</v>
      </c>
      <c r="AB83" s="213"/>
    </row>
    <row r="84" spans="2:28" ht="18" customHeight="1" x14ac:dyDescent="0.2">
      <c r="B84" s="237"/>
      <c r="C84" s="240" t="s">
        <v>273</v>
      </c>
      <c r="D84" s="227" t="s">
        <v>1145</v>
      </c>
      <c r="E84" s="207" t="s">
        <v>1146</v>
      </c>
      <c r="F84" s="208" t="s">
        <v>1082</v>
      </c>
      <c r="G84" s="241">
        <v>3</v>
      </c>
      <c r="H84" s="210" t="s">
        <v>272</v>
      </c>
      <c r="I84" s="230">
        <v>45</v>
      </c>
      <c r="J84" s="211">
        <v>6</v>
      </c>
      <c r="K84" s="224" t="s">
        <v>1253</v>
      </c>
      <c r="L84" s="212">
        <v>6</v>
      </c>
      <c r="M84" s="213"/>
      <c r="R84" s="240" t="s">
        <v>269</v>
      </c>
      <c r="S84" s="227" t="s">
        <v>647</v>
      </c>
      <c r="T84" s="207" t="s">
        <v>648</v>
      </c>
      <c r="U84" s="208" t="s">
        <v>636</v>
      </c>
      <c r="V84" s="241">
        <v>3</v>
      </c>
      <c r="W84" s="210" t="s">
        <v>272</v>
      </c>
      <c r="X84" s="230" t="s">
        <v>610</v>
      </c>
      <c r="Y84" s="211">
        <v>7</v>
      </c>
      <c r="Z84" s="224" t="s">
        <v>649</v>
      </c>
      <c r="AA84" s="212">
        <v>15</v>
      </c>
      <c r="AB84" s="213"/>
    </row>
    <row r="85" spans="2:28" ht="18" customHeight="1" x14ac:dyDescent="0.2">
      <c r="B85" s="237"/>
      <c r="C85" s="240" t="s">
        <v>273</v>
      </c>
      <c r="D85" s="227" t="s">
        <v>1152</v>
      </c>
      <c r="E85" s="207" t="s">
        <v>1153</v>
      </c>
      <c r="F85" s="208" t="s">
        <v>1082</v>
      </c>
      <c r="G85" s="241">
        <v>3</v>
      </c>
      <c r="H85" s="210" t="s">
        <v>272</v>
      </c>
      <c r="I85" s="230">
        <v>45</v>
      </c>
      <c r="J85" s="211">
        <v>5</v>
      </c>
      <c r="K85" s="224" t="s">
        <v>1254</v>
      </c>
      <c r="L85" s="212">
        <v>5</v>
      </c>
      <c r="M85" s="213"/>
      <c r="R85" s="240" t="s">
        <v>269</v>
      </c>
      <c r="S85" s="227" t="s">
        <v>650</v>
      </c>
      <c r="T85" s="207" t="s">
        <v>651</v>
      </c>
      <c r="U85" s="208" t="s">
        <v>636</v>
      </c>
      <c r="V85" s="241">
        <v>3</v>
      </c>
      <c r="W85" s="210" t="s">
        <v>272</v>
      </c>
      <c r="X85" s="230" t="s">
        <v>652</v>
      </c>
      <c r="Y85" s="211">
        <v>6</v>
      </c>
      <c r="Z85" s="224" t="s">
        <v>653</v>
      </c>
      <c r="AA85" s="212">
        <v>14</v>
      </c>
      <c r="AB85" s="213"/>
    </row>
    <row r="86" spans="2:28" ht="18" customHeight="1" x14ac:dyDescent="0.2">
      <c r="B86" s="237"/>
      <c r="C86" s="240" t="s">
        <v>273</v>
      </c>
      <c r="D86" s="227" t="s">
        <v>1157</v>
      </c>
      <c r="E86" s="207" t="s">
        <v>1158</v>
      </c>
      <c r="F86" s="208" t="s">
        <v>1082</v>
      </c>
      <c r="G86" s="241">
        <v>4</v>
      </c>
      <c r="H86" s="210" t="s">
        <v>272</v>
      </c>
      <c r="I86" s="230">
        <v>45</v>
      </c>
      <c r="J86" s="211">
        <v>4</v>
      </c>
      <c r="K86" s="224" t="s">
        <v>1255</v>
      </c>
      <c r="L86" s="212">
        <v>4</v>
      </c>
      <c r="M86" s="213"/>
      <c r="R86" s="240" t="s">
        <v>269</v>
      </c>
      <c r="S86" s="227" t="s">
        <v>654</v>
      </c>
      <c r="T86" s="207" t="s">
        <v>655</v>
      </c>
      <c r="U86" s="208" t="s">
        <v>636</v>
      </c>
      <c r="V86" s="241">
        <v>3</v>
      </c>
      <c r="W86" s="210" t="s">
        <v>272</v>
      </c>
      <c r="X86" s="230" t="s">
        <v>656</v>
      </c>
      <c r="Y86" s="211">
        <v>4</v>
      </c>
      <c r="Z86" s="224" t="s">
        <v>478</v>
      </c>
      <c r="AA86" s="212">
        <v>11</v>
      </c>
      <c r="AB86" s="213"/>
    </row>
    <row r="87" spans="2:28" ht="18" customHeight="1" x14ac:dyDescent="0.2">
      <c r="B87" s="237"/>
      <c r="C87" s="240" t="s">
        <v>273</v>
      </c>
      <c r="D87" s="227" t="s">
        <v>1159</v>
      </c>
      <c r="E87" s="207" t="s">
        <v>1160</v>
      </c>
      <c r="F87" s="208" t="s">
        <v>1082</v>
      </c>
      <c r="G87" s="241">
        <v>4</v>
      </c>
      <c r="H87" s="210" t="s">
        <v>272</v>
      </c>
      <c r="I87" s="230">
        <v>45</v>
      </c>
      <c r="J87" s="211">
        <v>2</v>
      </c>
      <c r="K87" s="224" t="s">
        <v>1256</v>
      </c>
      <c r="L87" s="212">
        <v>2</v>
      </c>
      <c r="M87" s="213"/>
      <c r="R87" s="240" t="s">
        <v>269</v>
      </c>
      <c r="S87" s="227" t="s">
        <v>657</v>
      </c>
      <c r="T87" s="207" t="s">
        <v>658</v>
      </c>
      <c r="U87" s="208" t="s">
        <v>636</v>
      </c>
      <c r="V87" s="241">
        <v>3</v>
      </c>
      <c r="W87" s="210" t="s">
        <v>272</v>
      </c>
      <c r="X87" s="230" t="s">
        <v>511</v>
      </c>
      <c r="Y87" s="211">
        <v>2</v>
      </c>
      <c r="Z87" s="224" t="s">
        <v>659</v>
      </c>
      <c r="AA87" s="212">
        <v>8</v>
      </c>
      <c r="AB87" s="213"/>
    </row>
    <row r="88" spans="2:28" ht="18" customHeight="1" x14ac:dyDescent="0.2">
      <c r="B88" s="237"/>
      <c r="C88" s="240" t="s">
        <v>273</v>
      </c>
      <c r="D88" s="227" t="s">
        <v>1162</v>
      </c>
      <c r="E88" s="207" t="s">
        <v>1163</v>
      </c>
      <c r="F88" s="208" t="s">
        <v>1082</v>
      </c>
      <c r="G88" s="241">
        <v>4</v>
      </c>
      <c r="H88" s="210" t="s">
        <v>272</v>
      </c>
      <c r="I88" s="230">
        <v>45</v>
      </c>
      <c r="J88" s="211">
        <v>5</v>
      </c>
      <c r="K88" s="224" t="s">
        <v>1257</v>
      </c>
      <c r="L88" s="212">
        <v>5</v>
      </c>
      <c r="M88" s="213"/>
      <c r="R88" s="240" t="s">
        <v>269</v>
      </c>
      <c r="S88" s="227" t="s">
        <v>660</v>
      </c>
      <c r="T88" s="207" t="s">
        <v>661</v>
      </c>
      <c r="U88" s="208" t="s">
        <v>636</v>
      </c>
      <c r="V88" s="241">
        <v>3</v>
      </c>
      <c r="W88" s="210" t="s">
        <v>272</v>
      </c>
      <c r="X88" s="230" t="s">
        <v>662</v>
      </c>
      <c r="Y88" s="211">
        <v>6</v>
      </c>
      <c r="Z88" s="224" t="s">
        <v>512</v>
      </c>
      <c r="AA88" s="212">
        <v>10</v>
      </c>
      <c r="AB88" s="213"/>
    </row>
    <row r="89" spans="2:28" ht="18" customHeight="1" x14ac:dyDescent="0.2">
      <c r="B89" s="237"/>
      <c r="C89" s="240" t="s">
        <v>273</v>
      </c>
      <c r="D89" s="227" t="s">
        <v>1165</v>
      </c>
      <c r="E89" s="207" t="s">
        <v>1166</v>
      </c>
      <c r="F89" s="208" t="s">
        <v>1082</v>
      </c>
      <c r="G89" s="241">
        <v>4</v>
      </c>
      <c r="H89" s="210" t="s">
        <v>272</v>
      </c>
      <c r="I89" s="230">
        <v>40</v>
      </c>
      <c r="J89" s="211">
        <v>3</v>
      </c>
      <c r="K89" s="224" t="s">
        <v>1250</v>
      </c>
      <c r="L89" s="212">
        <v>3</v>
      </c>
      <c r="M89" s="213"/>
      <c r="R89" s="240" t="s">
        <v>269</v>
      </c>
      <c r="S89" s="227" t="s">
        <v>663</v>
      </c>
      <c r="T89" s="207" t="s">
        <v>664</v>
      </c>
      <c r="U89" s="208" t="s">
        <v>636</v>
      </c>
      <c r="V89" s="241">
        <v>3</v>
      </c>
      <c r="W89" s="210" t="s">
        <v>272</v>
      </c>
      <c r="X89" s="230" t="s">
        <v>665</v>
      </c>
      <c r="Y89" s="211">
        <v>5</v>
      </c>
      <c r="Z89" s="224" t="s">
        <v>666</v>
      </c>
      <c r="AA89" s="212">
        <v>9</v>
      </c>
      <c r="AB89" s="213"/>
    </row>
    <row r="90" spans="2:28" ht="18" customHeight="1" x14ac:dyDescent="0.2">
      <c r="B90" s="237"/>
      <c r="C90" s="240" t="s">
        <v>273</v>
      </c>
      <c r="D90" s="227" t="s">
        <v>1168</v>
      </c>
      <c r="E90" s="207" t="s">
        <v>1169</v>
      </c>
      <c r="F90" s="208" t="s">
        <v>1082</v>
      </c>
      <c r="G90" s="241">
        <v>4</v>
      </c>
      <c r="H90" s="210" t="s">
        <v>272</v>
      </c>
      <c r="I90" s="230">
        <v>40</v>
      </c>
      <c r="J90" s="211">
        <v>1</v>
      </c>
      <c r="K90" s="224" t="s">
        <v>1258</v>
      </c>
      <c r="L90" s="212">
        <v>1</v>
      </c>
      <c r="M90" s="213"/>
      <c r="R90" s="240" t="s">
        <v>269</v>
      </c>
      <c r="S90" s="227" t="s">
        <v>667</v>
      </c>
      <c r="T90" s="207" t="s">
        <v>668</v>
      </c>
      <c r="U90" s="208" t="s">
        <v>636</v>
      </c>
      <c r="V90" s="241">
        <v>4</v>
      </c>
      <c r="W90" s="210" t="s">
        <v>272</v>
      </c>
      <c r="X90" s="230" t="s">
        <v>502</v>
      </c>
      <c r="Y90" s="211">
        <v>5</v>
      </c>
      <c r="Z90" s="224" t="s">
        <v>669</v>
      </c>
      <c r="AA90" s="212">
        <v>5</v>
      </c>
      <c r="AB90" s="213"/>
    </row>
    <row r="91" spans="2:28" ht="18" customHeight="1" x14ac:dyDescent="0.2">
      <c r="B91" s="237"/>
      <c r="C91" s="240" t="s">
        <v>273</v>
      </c>
      <c r="D91" s="227" t="s">
        <v>1171</v>
      </c>
      <c r="E91" s="207" t="s">
        <v>1172</v>
      </c>
      <c r="F91" s="208" t="s">
        <v>1082</v>
      </c>
      <c r="G91" s="241">
        <v>4</v>
      </c>
      <c r="H91" s="210" t="s">
        <v>272</v>
      </c>
      <c r="I91" s="230">
        <v>40</v>
      </c>
      <c r="J91" s="211">
        <v>5</v>
      </c>
      <c r="K91" s="224" t="s">
        <v>1259</v>
      </c>
      <c r="L91" s="212">
        <v>10</v>
      </c>
      <c r="M91" s="213"/>
      <c r="R91" s="240" t="s">
        <v>269</v>
      </c>
      <c r="S91" s="227" t="s">
        <v>344</v>
      </c>
      <c r="T91" s="207" t="s">
        <v>345</v>
      </c>
      <c r="U91" s="208" t="s">
        <v>343</v>
      </c>
      <c r="V91" s="241">
        <v>3</v>
      </c>
      <c r="W91" s="210" t="s">
        <v>272</v>
      </c>
      <c r="X91" s="230" t="s">
        <v>670</v>
      </c>
      <c r="Y91" s="211">
        <v>5</v>
      </c>
      <c r="Z91" s="224" t="s">
        <v>537</v>
      </c>
      <c r="AA91" s="212">
        <v>5</v>
      </c>
      <c r="AB91" s="213"/>
    </row>
    <row r="92" spans="2:28" ht="18" customHeight="1" x14ac:dyDescent="0.2">
      <c r="B92" s="237"/>
      <c r="C92" s="240" t="s">
        <v>273</v>
      </c>
      <c r="D92" s="227" t="s">
        <v>1173</v>
      </c>
      <c r="E92" s="207" t="s">
        <v>1174</v>
      </c>
      <c r="F92" s="208" t="s">
        <v>1082</v>
      </c>
      <c r="G92" s="241">
        <v>4</v>
      </c>
      <c r="H92" s="210" t="s">
        <v>272</v>
      </c>
      <c r="I92" s="230">
        <v>40</v>
      </c>
      <c r="J92" s="211">
        <v>6</v>
      </c>
      <c r="K92" s="224" t="s">
        <v>1260</v>
      </c>
      <c r="L92" s="212">
        <v>11</v>
      </c>
      <c r="M92" s="213"/>
      <c r="R92" s="240" t="s">
        <v>320</v>
      </c>
      <c r="S92" s="227" t="s">
        <v>349</v>
      </c>
      <c r="T92" s="207" t="s">
        <v>350</v>
      </c>
      <c r="U92" s="208" t="s">
        <v>351</v>
      </c>
      <c r="V92" s="241">
        <v>31</v>
      </c>
      <c r="W92" s="210" t="s">
        <v>348</v>
      </c>
      <c r="X92" s="230" t="s">
        <v>671</v>
      </c>
      <c r="Y92" s="211">
        <v>8</v>
      </c>
      <c r="Z92" s="224" t="s">
        <v>672</v>
      </c>
      <c r="AA92" s="212">
        <v>1</v>
      </c>
      <c r="AB92" s="213"/>
    </row>
    <row r="93" spans="2:28" ht="18" customHeight="1" x14ac:dyDescent="0.2">
      <c r="B93" s="237"/>
      <c r="C93" s="240" t="s">
        <v>273</v>
      </c>
      <c r="D93" s="227" t="s">
        <v>1176</v>
      </c>
      <c r="E93" s="207" t="s">
        <v>1177</v>
      </c>
      <c r="F93" s="208" t="s">
        <v>1082</v>
      </c>
      <c r="G93" s="241">
        <v>4</v>
      </c>
      <c r="H93" s="210" t="s">
        <v>272</v>
      </c>
      <c r="I93" s="230">
        <v>40</v>
      </c>
      <c r="J93" s="211">
        <v>2</v>
      </c>
      <c r="K93" s="224" t="s">
        <v>1261</v>
      </c>
      <c r="L93" s="212">
        <v>7</v>
      </c>
      <c r="M93" s="213"/>
      <c r="R93" s="240" t="s">
        <v>276</v>
      </c>
      <c r="S93" s="227" t="s">
        <v>673</v>
      </c>
      <c r="T93" s="207" t="s">
        <v>674</v>
      </c>
      <c r="U93" s="208" t="s">
        <v>675</v>
      </c>
      <c r="V93" s="241">
        <v>19</v>
      </c>
      <c r="W93" s="210" t="s">
        <v>348</v>
      </c>
      <c r="X93" s="230" t="s">
        <v>676</v>
      </c>
      <c r="Y93" s="211" t="s">
        <v>377</v>
      </c>
      <c r="Z93" s="224" t="s">
        <v>377</v>
      </c>
      <c r="AA93" s="212" t="s">
        <v>377</v>
      </c>
      <c r="AB93" s="213" t="s">
        <v>516</v>
      </c>
    </row>
    <row r="94" spans="2:28" ht="18" customHeight="1" x14ac:dyDescent="0.2">
      <c r="B94" s="237"/>
      <c r="C94" s="240" t="s">
        <v>273</v>
      </c>
      <c r="D94" s="227" t="s">
        <v>1184</v>
      </c>
      <c r="E94" s="207" t="s">
        <v>1185</v>
      </c>
      <c r="F94" s="208" t="s">
        <v>1082</v>
      </c>
      <c r="G94" s="241">
        <v>4</v>
      </c>
      <c r="H94" s="210" t="s">
        <v>272</v>
      </c>
      <c r="I94" s="230">
        <v>35</v>
      </c>
      <c r="J94" s="211">
        <v>3</v>
      </c>
      <c r="K94" s="224" t="s">
        <v>1262</v>
      </c>
      <c r="L94" s="212">
        <v>8</v>
      </c>
      <c r="M94" s="213"/>
      <c r="R94" s="240" t="s">
        <v>320</v>
      </c>
      <c r="S94" s="227" t="s">
        <v>677</v>
      </c>
      <c r="T94" s="207" t="s">
        <v>678</v>
      </c>
      <c r="U94" s="208" t="s">
        <v>354</v>
      </c>
      <c r="V94" s="241">
        <v>6</v>
      </c>
      <c r="W94" s="210" t="s">
        <v>272</v>
      </c>
      <c r="X94" s="230" t="s">
        <v>679</v>
      </c>
      <c r="Y94" s="211">
        <v>6</v>
      </c>
      <c r="Z94" s="224" t="s">
        <v>680</v>
      </c>
      <c r="AA94" s="212">
        <v>1</v>
      </c>
      <c r="AB94" s="213"/>
    </row>
    <row r="95" spans="2:28" ht="18" customHeight="1" x14ac:dyDescent="0.2">
      <c r="B95" s="237"/>
      <c r="C95" s="240" t="s">
        <v>273</v>
      </c>
      <c r="D95" s="227" t="s">
        <v>1181</v>
      </c>
      <c r="E95" s="207" t="s">
        <v>1182</v>
      </c>
      <c r="F95" s="208" t="s">
        <v>1082</v>
      </c>
      <c r="G95" s="241">
        <v>4</v>
      </c>
      <c r="H95" s="210" t="s">
        <v>272</v>
      </c>
      <c r="I95" s="230">
        <v>35</v>
      </c>
      <c r="J95" s="211">
        <v>1</v>
      </c>
      <c r="K95" s="224" t="s">
        <v>1263</v>
      </c>
      <c r="L95" s="212">
        <v>5</v>
      </c>
      <c r="M95" s="213"/>
      <c r="R95" s="240" t="s">
        <v>269</v>
      </c>
      <c r="S95" s="227" t="s">
        <v>352</v>
      </c>
      <c r="T95" s="207" t="s">
        <v>353</v>
      </c>
      <c r="U95" s="208" t="s">
        <v>354</v>
      </c>
      <c r="V95" s="241">
        <v>2</v>
      </c>
      <c r="W95" s="210" t="s">
        <v>272</v>
      </c>
      <c r="X95" s="230" t="s">
        <v>681</v>
      </c>
      <c r="Y95" s="211">
        <v>4</v>
      </c>
      <c r="Z95" s="224" t="s">
        <v>493</v>
      </c>
      <c r="AA95" s="212">
        <v>6</v>
      </c>
      <c r="AB95" s="213"/>
    </row>
    <row r="96" spans="2:28" ht="18" customHeight="1" x14ac:dyDescent="0.2">
      <c r="B96" s="237"/>
      <c r="C96" s="240" t="s">
        <v>273</v>
      </c>
      <c r="D96" s="227" t="s">
        <v>1179</v>
      </c>
      <c r="E96" s="207" t="s">
        <v>1180</v>
      </c>
      <c r="F96" s="208" t="s">
        <v>1082</v>
      </c>
      <c r="G96" s="241">
        <v>4</v>
      </c>
      <c r="H96" s="210" t="s">
        <v>272</v>
      </c>
      <c r="I96" s="230">
        <v>35</v>
      </c>
      <c r="J96" s="211">
        <v>4</v>
      </c>
      <c r="K96" s="224" t="s">
        <v>1264</v>
      </c>
      <c r="L96" s="212">
        <v>9</v>
      </c>
      <c r="M96" s="213"/>
      <c r="R96" s="240" t="s">
        <v>269</v>
      </c>
      <c r="S96" s="227" t="s">
        <v>355</v>
      </c>
      <c r="T96" s="207" t="s">
        <v>356</v>
      </c>
      <c r="U96" s="208" t="s">
        <v>354</v>
      </c>
      <c r="V96" s="241">
        <v>3</v>
      </c>
      <c r="W96" s="210" t="s">
        <v>272</v>
      </c>
      <c r="X96" s="230" t="s">
        <v>681</v>
      </c>
      <c r="Y96" s="211">
        <v>4</v>
      </c>
      <c r="Z96" s="224" t="s">
        <v>524</v>
      </c>
      <c r="AA96" s="212">
        <v>8</v>
      </c>
      <c r="AB96" s="213"/>
    </row>
    <row r="97" spans="2:28" ht="18" customHeight="1" x14ac:dyDescent="0.2">
      <c r="B97" s="237"/>
      <c r="C97" s="240" t="s">
        <v>273</v>
      </c>
      <c r="D97" s="227" t="s">
        <v>1187</v>
      </c>
      <c r="E97" s="207" t="s">
        <v>1188</v>
      </c>
      <c r="F97" s="208" t="s">
        <v>1082</v>
      </c>
      <c r="G97" s="241">
        <v>4</v>
      </c>
      <c r="H97" s="210" t="s">
        <v>272</v>
      </c>
      <c r="I97" s="230">
        <v>35</v>
      </c>
      <c r="J97" s="211">
        <v>4</v>
      </c>
      <c r="K97" s="224" t="s">
        <v>1265</v>
      </c>
      <c r="L97" s="212">
        <v>4</v>
      </c>
      <c r="M97" s="213"/>
      <c r="R97" s="240" t="s">
        <v>269</v>
      </c>
      <c r="S97" s="227" t="s">
        <v>682</v>
      </c>
      <c r="T97" s="207" t="s">
        <v>683</v>
      </c>
      <c r="U97" s="208" t="s">
        <v>354</v>
      </c>
      <c r="V97" s="241">
        <v>4</v>
      </c>
      <c r="W97" s="210" t="s">
        <v>272</v>
      </c>
      <c r="X97" s="230" t="s">
        <v>681</v>
      </c>
      <c r="Y97" s="211">
        <v>3</v>
      </c>
      <c r="Z97" s="224" t="s">
        <v>684</v>
      </c>
      <c r="AA97" s="212">
        <v>3</v>
      </c>
      <c r="AB97" s="213"/>
    </row>
    <row r="98" spans="2:28" ht="18" customHeight="1" x14ac:dyDescent="0.2">
      <c r="B98" s="237"/>
      <c r="C98" s="240" t="s">
        <v>273</v>
      </c>
      <c r="D98" s="227" t="s">
        <v>1190</v>
      </c>
      <c r="E98" s="207" t="s">
        <v>1191</v>
      </c>
      <c r="F98" s="208" t="s">
        <v>1082</v>
      </c>
      <c r="G98" s="241">
        <v>4</v>
      </c>
      <c r="H98" s="210" t="s">
        <v>272</v>
      </c>
      <c r="I98" s="230">
        <v>32</v>
      </c>
      <c r="J98" s="211">
        <v>2</v>
      </c>
      <c r="K98" s="224" t="s">
        <v>1266</v>
      </c>
      <c r="L98" s="212">
        <v>2</v>
      </c>
      <c r="M98" s="213"/>
      <c r="R98" s="240" t="s">
        <v>269</v>
      </c>
      <c r="S98" s="227" t="s">
        <v>357</v>
      </c>
      <c r="T98" s="207" t="s">
        <v>358</v>
      </c>
      <c r="U98" s="208" t="s">
        <v>354</v>
      </c>
      <c r="V98" s="241">
        <v>4</v>
      </c>
      <c r="W98" s="210" t="s">
        <v>272</v>
      </c>
      <c r="X98" s="230" t="s">
        <v>685</v>
      </c>
      <c r="Y98" s="211">
        <v>7</v>
      </c>
      <c r="Z98" s="224" t="s">
        <v>686</v>
      </c>
      <c r="AA98" s="212">
        <v>7</v>
      </c>
      <c r="AB98" s="213"/>
    </row>
    <row r="99" spans="2:28" ht="18" customHeight="1" x14ac:dyDescent="0.2">
      <c r="B99" s="237"/>
      <c r="C99" s="240" t="s">
        <v>273</v>
      </c>
      <c r="D99" s="227" t="s">
        <v>1193</v>
      </c>
      <c r="E99" s="207" t="s">
        <v>1194</v>
      </c>
      <c r="F99" s="208" t="s">
        <v>1082</v>
      </c>
      <c r="G99" s="241">
        <v>5</v>
      </c>
      <c r="H99" s="210" t="s">
        <v>272</v>
      </c>
      <c r="I99" s="230">
        <v>40</v>
      </c>
      <c r="J99" s="211">
        <v>4</v>
      </c>
      <c r="K99" s="224" t="s">
        <v>1267</v>
      </c>
      <c r="L99" s="212">
        <v>4</v>
      </c>
      <c r="M99" s="213"/>
      <c r="R99" s="240" t="s">
        <v>269</v>
      </c>
      <c r="S99" s="227" t="s">
        <v>361</v>
      </c>
      <c r="T99" s="207" t="s">
        <v>362</v>
      </c>
      <c r="U99" s="208" t="s">
        <v>354</v>
      </c>
      <c r="V99" s="241">
        <v>5</v>
      </c>
      <c r="W99" s="210" t="s">
        <v>272</v>
      </c>
      <c r="X99" s="230" t="s">
        <v>535</v>
      </c>
      <c r="Y99" s="211" t="s">
        <v>377</v>
      </c>
      <c r="Z99" s="224" t="s">
        <v>377</v>
      </c>
      <c r="AA99" s="212" t="s">
        <v>377</v>
      </c>
      <c r="AB99" s="213" t="s">
        <v>516</v>
      </c>
    </row>
    <row r="100" spans="2:28" ht="18" customHeight="1" x14ac:dyDescent="0.2">
      <c r="B100" s="237"/>
      <c r="C100" s="240" t="s">
        <v>273</v>
      </c>
      <c r="D100" s="227" t="s">
        <v>1195</v>
      </c>
      <c r="E100" s="207" t="s">
        <v>1196</v>
      </c>
      <c r="F100" s="208" t="s">
        <v>1082</v>
      </c>
      <c r="G100" s="241">
        <v>5</v>
      </c>
      <c r="H100" s="210" t="s">
        <v>272</v>
      </c>
      <c r="I100" s="230">
        <v>35</v>
      </c>
      <c r="J100" s="211">
        <v>3</v>
      </c>
      <c r="K100" s="224" t="s">
        <v>1268</v>
      </c>
      <c r="L100" s="212">
        <v>3</v>
      </c>
      <c r="M100" s="213"/>
      <c r="R100" s="240" t="s">
        <v>269</v>
      </c>
      <c r="S100" s="227" t="s">
        <v>359</v>
      </c>
      <c r="T100" s="207" t="s">
        <v>360</v>
      </c>
      <c r="U100" s="208" t="s">
        <v>354</v>
      </c>
      <c r="V100" s="241">
        <v>5</v>
      </c>
      <c r="W100" s="210" t="s">
        <v>272</v>
      </c>
      <c r="X100" s="230" t="s">
        <v>535</v>
      </c>
      <c r="Y100" s="211">
        <v>4</v>
      </c>
      <c r="Z100" s="224" t="s">
        <v>537</v>
      </c>
      <c r="AA100" s="212">
        <v>5</v>
      </c>
      <c r="AB100" s="213"/>
    </row>
    <row r="101" spans="2:28" ht="18" customHeight="1" x14ac:dyDescent="0.2">
      <c r="B101" s="237"/>
      <c r="C101" s="240" t="s">
        <v>273</v>
      </c>
      <c r="D101" s="227" t="s">
        <v>1201</v>
      </c>
      <c r="E101" s="207" t="s">
        <v>1202</v>
      </c>
      <c r="F101" s="208" t="s">
        <v>1082</v>
      </c>
      <c r="G101" s="241">
        <v>5</v>
      </c>
      <c r="H101" s="210" t="s">
        <v>272</v>
      </c>
      <c r="I101" s="230">
        <v>31</v>
      </c>
      <c r="J101" s="211">
        <v>1</v>
      </c>
      <c r="K101" s="224" t="s">
        <v>1269</v>
      </c>
      <c r="L101" s="212">
        <v>1</v>
      </c>
      <c r="M101" s="213"/>
      <c r="R101" s="240" t="s">
        <v>269</v>
      </c>
      <c r="S101" s="227" t="s">
        <v>365</v>
      </c>
      <c r="T101" s="207" t="s">
        <v>366</v>
      </c>
      <c r="U101" s="208" t="s">
        <v>354</v>
      </c>
      <c r="V101" s="241">
        <v>6</v>
      </c>
      <c r="W101" s="210" t="s">
        <v>272</v>
      </c>
      <c r="X101" s="230" t="s">
        <v>687</v>
      </c>
      <c r="Y101" s="211">
        <v>2</v>
      </c>
      <c r="Z101" s="224" t="s">
        <v>688</v>
      </c>
      <c r="AA101" s="212">
        <v>2</v>
      </c>
      <c r="AB101" s="213"/>
    </row>
    <row r="102" spans="2:28" ht="18" customHeight="1" x14ac:dyDescent="0.2">
      <c r="B102" s="237"/>
      <c r="C102" s="240" t="s">
        <v>273</v>
      </c>
      <c r="D102" s="227" t="s">
        <v>1198</v>
      </c>
      <c r="E102" s="207" t="s">
        <v>1199</v>
      </c>
      <c r="F102" s="208" t="s">
        <v>1082</v>
      </c>
      <c r="G102" s="241">
        <v>5</v>
      </c>
      <c r="H102" s="210" t="s">
        <v>272</v>
      </c>
      <c r="I102" s="230">
        <v>31</v>
      </c>
      <c r="J102" s="211">
        <v>2</v>
      </c>
      <c r="K102" s="224" t="s">
        <v>1270</v>
      </c>
      <c r="L102" s="212">
        <v>2</v>
      </c>
      <c r="M102" s="213"/>
      <c r="R102" s="240" t="s">
        <v>269</v>
      </c>
      <c r="S102" s="227" t="s">
        <v>363</v>
      </c>
      <c r="T102" s="207" t="s">
        <v>364</v>
      </c>
      <c r="U102" s="208" t="s">
        <v>354</v>
      </c>
      <c r="V102" s="241">
        <v>6</v>
      </c>
      <c r="W102" s="210" t="s">
        <v>272</v>
      </c>
      <c r="X102" s="230" t="s">
        <v>687</v>
      </c>
      <c r="Y102" s="211">
        <v>6</v>
      </c>
      <c r="Z102" s="224" t="s">
        <v>537</v>
      </c>
      <c r="AA102" s="212">
        <v>6</v>
      </c>
      <c r="AB102" s="213"/>
    </row>
    <row r="103" spans="2:28" ht="18" customHeight="1" x14ac:dyDescent="0.2">
      <c r="B103" s="237"/>
      <c r="C103" s="240" t="s">
        <v>273</v>
      </c>
      <c r="D103" s="227" t="s">
        <v>1204</v>
      </c>
      <c r="E103" s="207" t="s">
        <v>1205</v>
      </c>
      <c r="F103" s="208" t="s">
        <v>1082</v>
      </c>
      <c r="G103" s="241">
        <v>6</v>
      </c>
      <c r="H103" s="210" t="s">
        <v>272</v>
      </c>
      <c r="I103" s="230">
        <v>40</v>
      </c>
      <c r="J103" s="211">
        <v>4</v>
      </c>
      <c r="K103" s="224" t="s">
        <v>1271</v>
      </c>
      <c r="L103" s="212">
        <v>4</v>
      </c>
      <c r="M103" s="213"/>
      <c r="R103" s="240" t="s">
        <v>269</v>
      </c>
      <c r="S103" s="227" t="s">
        <v>689</v>
      </c>
      <c r="T103" s="207" t="s">
        <v>690</v>
      </c>
      <c r="U103" s="208" t="s">
        <v>354</v>
      </c>
      <c r="V103" s="241">
        <v>6</v>
      </c>
      <c r="W103" s="210" t="s">
        <v>272</v>
      </c>
      <c r="X103" s="230" t="s">
        <v>687</v>
      </c>
      <c r="Y103" s="211">
        <v>4</v>
      </c>
      <c r="Z103" s="224" t="s">
        <v>691</v>
      </c>
      <c r="AA103" s="212">
        <v>4</v>
      </c>
      <c r="AB103" s="213"/>
    </row>
    <row r="104" spans="2:28" ht="18" customHeight="1" x14ac:dyDescent="0.2">
      <c r="B104" s="237"/>
      <c r="C104" s="240" t="s">
        <v>273</v>
      </c>
      <c r="D104" s="227" t="s">
        <v>1207</v>
      </c>
      <c r="E104" s="207" t="s">
        <v>1208</v>
      </c>
      <c r="F104" s="208" t="s">
        <v>1082</v>
      </c>
      <c r="G104" s="241">
        <v>6</v>
      </c>
      <c r="H104" s="210" t="s">
        <v>272</v>
      </c>
      <c r="I104" s="230">
        <v>35</v>
      </c>
      <c r="J104" s="211">
        <v>3</v>
      </c>
      <c r="K104" s="224" t="s">
        <v>1272</v>
      </c>
      <c r="L104" s="212">
        <v>3</v>
      </c>
      <c r="M104" s="213"/>
      <c r="R104" s="240" t="s">
        <v>276</v>
      </c>
      <c r="S104" s="227" t="s">
        <v>352</v>
      </c>
      <c r="T104" s="207" t="s">
        <v>353</v>
      </c>
      <c r="U104" s="208" t="s">
        <v>354</v>
      </c>
      <c r="V104" s="241">
        <v>2</v>
      </c>
      <c r="W104" s="210" t="s">
        <v>272</v>
      </c>
      <c r="X104" s="230" t="s">
        <v>692</v>
      </c>
      <c r="Y104" s="211">
        <v>8</v>
      </c>
      <c r="Z104" s="224" t="s">
        <v>693</v>
      </c>
      <c r="AA104" s="212">
        <v>1</v>
      </c>
      <c r="AB104" s="213"/>
    </row>
    <row r="105" spans="2:28" ht="18" customHeight="1" x14ac:dyDescent="0.2">
      <c r="B105" s="237"/>
      <c r="C105" s="240" t="s">
        <v>273</v>
      </c>
      <c r="D105" s="227" t="s">
        <v>1212</v>
      </c>
      <c r="E105" s="207" t="s">
        <v>1213</v>
      </c>
      <c r="F105" s="208" t="s">
        <v>1082</v>
      </c>
      <c r="G105" s="241">
        <v>6</v>
      </c>
      <c r="H105" s="210" t="s">
        <v>272</v>
      </c>
      <c r="I105" s="230">
        <v>31</v>
      </c>
      <c r="J105" s="211">
        <v>1</v>
      </c>
      <c r="K105" s="224" t="s">
        <v>1273</v>
      </c>
      <c r="L105" s="212">
        <v>1</v>
      </c>
      <c r="M105" s="213"/>
      <c r="R105" s="240" t="s">
        <v>276</v>
      </c>
      <c r="S105" s="227" t="s">
        <v>355</v>
      </c>
      <c r="T105" s="207" t="s">
        <v>356</v>
      </c>
      <c r="U105" s="208" t="s">
        <v>354</v>
      </c>
      <c r="V105" s="241">
        <v>3</v>
      </c>
      <c r="W105" s="210" t="s">
        <v>272</v>
      </c>
      <c r="X105" s="230" t="s">
        <v>565</v>
      </c>
      <c r="Y105" s="211">
        <v>6</v>
      </c>
      <c r="Z105" s="224" t="s">
        <v>694</v>
      </c>
      <c r="AA105" s="212">
        <v>2</v>
      </c>
      <c r="AB105" s="213"/>
    </row>
    <row r="106" spans="2:28" ht="18" customHeight="1" x14ac:dyDescent="0.2">
      <c r="B106" s="237"/>
      <c r="C106" s="240" t="s">
        <v>273</v>
      </c>
      <c r="D106" s="227" t="s">
        <v>1209</v>
      </c>
      <c r="E106" s="207" t="s">
        <v>1210</v>
      </c>
      <c r="F106" s="208" t="s">
        <v>1082</v>
      </c>
      <c r="G106" s="241">
        <v>6</v>
      </c>
      <c r="H106" s="210" t="s">
        <v>272</v>
      </c>
      <c r="I106" s="230">
        <v>31</v>
      </c>
      <c r="J106" s="211">
        <v>2</v>
      </c>
      <c r="K106" s="224" t="s">
        <v>1266</v>
      </c>
      <c r="L106" s="212">
        <v>2</v>
      </c>
      <c r="M106" s="213"/>
      <c r="R106" s="240" t="s">
        <v>276</v>
      </c>
      <c r="S106" s="227" t="s">
        <v>682</v>
      </c>
      <c r="T106" s="207" t="s">
        <v>683</v>
      </c>
      <c r="U106" s="208" t="s">
        <v>354</v>
      </c>
      <c r="V106" s="241">
        <v>4</v>
      </c>
      <c r="W106" s="210" t="s">
        <v>272</v>
      </c>
      <c r="X106" s="230" t="s">
        <v>565</v>
      </c>
      <c r="Y106" s="211">
        <v>7</v>
      </c>
      <c r="Z106" s="224" t="s">
        <v>695</v>
      </c>
      <c r="AA106" s="212">
        <v>4</v>
      </c>
      <c r="AB106" s="213"/>
    </row>
    <row r="107" spans="2:28" ht="18" customHeight="1" x14ac:dyDescent="0.2">
      <c r="B107" s="237"/>
      <c r="C107" s="240" t="s">
        <v>273</v>
      </c>
      <c r="D107" s="227" t="s">
        <v>1215</v>
      </c>
      <c r="E107" s="207" t="s">
        <v>1216</v>
      </c>
      <c r="F107" s="208" t="s">
        <v>1082</v>
      </c>
      <c r="G107" s="241">
        <v>6</v>
      </c>
      <c r="H107" s="210" t="s">
        <v>272</v>
      </c>
      <c r="I107" s="230">
        <v>40</v>
      </c>
      <c r="J107" s="211">
        <v>3</v>
      </c>
      <c r="K107" s="224" t="s">
        <v>1274</v>
      </c>
      <c r="L107" s="212">
        <v>2</v>
      </c>
      <c r="M107" s="213"/>
      <c r="R107" s="240" t="s">
        <v>276</v>
      </c>
      <c r="S107" s="227" t="s">
        <v>357</v>
      </c>
      <c r="T107" s="207" t="s">
        <v>358</v>
      </c>
      <c r="U107" s="208" t="s">
        <v>354</v>
      </c>
      <c r="V107" s="241">
        <v>4</v>
      </c>
      <c r="W107" s="210" t="s">
        <v>272</v>
      </c>
      <c r="X107" s="230" t="s">
        <v>696</v>
      </c>
      <c r="Y107" s="211">
        <v>5</v>
      </c>
      <c r="Z107" s="224" t="s">
        <v>697</v>
      </c>
      <c r="AA107" s="212">
        <v>3</v>
      </c>
      <c r="AB107" s="213"/>
    </row>
    <row r="108" spans="2:28" ht="18" customHeight="1" x14ac:dyDescent="0.2">
      <c r="B108" s="237"/>
      <c r="C108" s="240" t="s">
        <v>273</v>
      </c>
      <c r="D108" s="227" t="s">
        <v>1217</v>
      </c>
      <c r="E108" s="207" t="s">
        <v>1218</v>
      </c>
      <c r="F108" s="208" t="s">
        <v>1082</v>
      </c>
      <c r="G108" s="241">
        <v>6</v>
      </c>
      <c r="H108" s="210" t="s">
        <v>272</v>
      </c>
      <c r="I108" s="230">
        <v>35</v>
      </c>
      <c r="J108" s="211">
        <v>1</v>
      </c>
      <c r="K108" s="224" t="s">
        <v>1275</v>
      </c>
      <c r="L108" s="212">
        <v>1</v>
      </c>
      <c r="M108" s="213"/>
      <c r="R108" s="240" t="s">
        <v>276</v>
      </c>
      <c r="S108" s="227" t="s">
        <v>359</v>
      </c>
      <c r="T108" s="207" t="s">
        <v>360</v>
      </c>
      <c r="U108" s="208" t="s">
        <v>354</v>
      </c>
      <c r="V108" s="241">
        <v>5</v>
      </c>
      <c r="W108" s="210" t="s">
        <v>272</v>
      </c>
      <c r="X108" s="230" t="s">
        <v>698</v>
      </c>
      <c r="Y108" s="211">
        <v>7</v>
      </c>
      <c r="Z108" s="224" t="s">
        <v>699</v>
      </c>
      <c r="AA108" s="212">
        <v>3</v>
      </c>
      <c r="AB108" s="213"/>
    </row>
    <row r="109" spans="2:28" ht="18" customHeight="1" x14ac:dyDescent="0.2">
      <c r="B109" s="237"/>
      <c r="C109" s="240" t="s">
        <v>273</v>
      </c>
      <c r="D109" s="227" t="s">
        <v>1220</v>
      </c>
      <c r="E109" s="207" t="s">
        <v>1221</v>
      </c>
      <c r="F109" s="208" t="s">
        <v>1082</v>
      </c>
      <c r="G109" s="241">
        <v>1</v>
      </c>
      <c r="H109" s="210" t="s">
        <v>272</v>
      </c>
      <c r="I109" s="230">
        <v>35</v>
      </c>
      <c r="J109" s="211">
        <v>6</v>
      </c>
      <c r="K109" s="224" t="s">
        <v>1261</v>
      </c>
      <c r="L109" s="212">
        <v>6</v>
      </c>
      <c r="M109" s="213"/>
      <c r="R109" s="240" t="s">
        <v>276</v>
      </c>
      <c r="S109" s="227" t="s">
        <v>361</v>
      </c>
      <c r="T109" s="207" t="s">
        <v>362</v>
      </c>
      <c r="U109" s="208" t="s">
        <v>354</v>
      </c>
      <c r="V109" s="241">
        <v>5</v>
      </c>
      <c r="W109" s="210" t="s">
        <v>272</v>
      </c>
      <c r="X109" s="230" t="s">
        <v>700</v>
      </c>
      <c r="Y109" s="211" t="s">
        <v>377</v>
      </c>
      <c r="Z109" s="224" t="s">
        <v>377</v>
      </c>
      <c r="AA109" s="212" t="s">
        <v>377</v>
      </c>
      <c r="AB109" s="213" t="s">
        <v>516</v>
      </c>
    </row>
    <row r="110" spans="2:28" ht="18" customHeight="1" x14ac:dyDescent="0.2">
      <c r="B110" s="237"/>
      <c r="C110" s="240" t="s">
        <v>273</v>
      </c>
      <c r="D110" s="227" t="s">
        <v>1222</v>
      </c>
      <c r="E110" s="207" t="s">
        <v>1223</v>
      </c>
      <c r="F110" s="208" t="s">
        <v>1082</v>
      </c>
      <c r="G110" s="241">
        <v>2</v>
      </c>
      <c r="H110" s="210" t="s">
        <v>272</v>
      </c>
      <c r="I110" s="230">
        <v>32</v>
      </c>
      <c r="J110" s="211">
        <v>5</v>
      </c>
      <c r="K110" s="224" t="s">
        <v>1275</v>
      </c>
      <c r="L110" s="212">
        <v>5</v>
      </c>
      <c r="M110" s="213"/>
      <c r="R110" s="240" t="s">
        <v>276</v>
      </c>
      <c r="S110" s="227" t="s">
        <v>365</v>
      </c>
      <c r="T110" s="207" t="s">
        <v>366</v>
      </c>
      <c r="U110" s="208" t="s">
        <v>354</v>
      </c>
      <c r="V110" s="241">
        <v>6</v>
      </c>
      <c r="W110" s="210" t="s">
        <v>272</v>
      </c>
      <c r="X110" s="230" t="s">
        <v>701</v>
      </c>
      <c r="Y110" s="211">
        <v>10</v>
      </c>
      <c r="Z110" s="224" t="s">
        <v>702</v>
      </c>
      <c r="AA110" s="212">
        <v>4</v>
      </c>
      <c r="AB110" s="213"/>
    </row>
    <row r="111" spans="2:28" ht="18" customHeight="1" x14ac:dyDescent="0.2">
      <c r="B111" s="237"/>
      <c r="C111" s="240" t="s">
        <v>273</v>
      </c>
      <c r="D111" s="227" t="s">
        <v>1225</v>
      </c>
      <c r="E111" s="207" t="s">
        <v>1226</v>
      </c>
      <c r="F111" s="208" t="s">
        <v>1082</v>
      </c>
      <c r="G111" s="241">
        <v>3</v>
      </c>
      <c r="H111" s="210" t="s">
        <v>272</v>
      </c>
      <c r="I111" s="230">
        <v>30</v>
      </c>
      <c r="J111" s="211">
        <v>2</v>
      </c>
      <c r="K111" s="224" t="s">
        <v>1276</v>
      </c>
      <c r="L111" s="212">
        <v>2</v>
      </c>
      <c r="M111" s="213"/>
      <c r="R111" s="240" t="s">
        <v>276</v>
      </c>
      <c r="S111" s="227" t="s">
        <v>363</v>
      </c>
      <c r="T111" s="207" t="s">
        <v>364</v>
      </c>
      <c r="U111" s="208" t="s">
        <v>354</v>
      </c>
      <c r="V111" s="241">
        <v>6</v>
      </c>
      <c r="W111" s="210" t="s">
        <v>272</v>
      </c>
      <c r="X111" s="230" t="s">
        <v>698</v>
      </c>
      <c r="Y111" s="211">
        <v>6</v>
      </c>
      <c r="Z111" s="224" t="s">
        <v>703</v>
      </c>
      <c r="AA111" s="212">
        <v>3</v>
      </c>
      <c r="AB111" s="213"/>
    </row>
    <row r="112" spans="2:28" ht="18" customHeight="1" x14ac:dyDescent="0.2">
      <c r="B112" s="237"/>
      <c r="C112" s="240" t="s">
        <v>264</v>
      </c>
      <c r="D112" s="227" t="s">
        <v>1277</v>
      </c>
      <c r="E112" s="207" t="s">
        <v>1278</v>
      </c>
      <c r="F112" s="208" t="s">
        <v>1279</v>
      </c>
      <c r="G112" s="241">
        <v>0</v>
      </c>
      <c r="H112" s="210" t="s">
        <v>272</v>
      </c>
      <c r="I112" s="230">
        <v>16</v>
      </c>
      <c r="J112" s="211">
        <v>3</v>
      </c>
      <c r="K112" s="224" t="s">
        <v>1200</v>
      </c>
      <c r="L112" s="212">
        <v>1</v>
      </c>
      <c r="M112" s="213"/>
      <c r="R112" s="240" t="s">
        <v>276</v>
      </c>
      <c r="S112" s="227" t="s">
        <v>689</v>
      </c>
      <c r="T112" s="207" t="s">
        <v>690</v>
      </c>
      <c r="U112" s="208" t="s">
        <v>354</v>
      </c>
      <c r="V112" s="241">
        <v>6</v>
      </c>
      <c r="W112" s="210" t="s">
        <v>272</v>
      </c>
      <c r="X112" s="230" t="s">
        <v>704</v>
      </c>
      <c r="Y112" s="211">
        <v>8</v>
      </c>
      <c r="Z112" s="224" t="s">
        <v>705</v>
      </c>
      <c r="AA112" s="212">
        <v>1</v>
      </c>
      <c r="AB112" s="213"/>
    </row>
    <row r="113" spans="2:28" ht="18" customHeight="1" x14ac:dyDescent="0.2">
      <c r="B113" s="237"/>
      <c r="C113" s="240" t="s">
        <v>269</v>
      </c>
      <c r="D113" s="227" t="s">
        <v>1280</v>
      </c>
      <c r="E113" s="207" t="s">
        <v>1281</v>
      </c>
      <c r="F113" s="208" t="s">
        <v>1279</v>
      </c>
      <c r="G113" s="241">
        <v>2</v>
      </c>
      <c r="H113" s="210" t="s">
        <v>272</v>
      </c>
      <c r="I113" s="230">
        <v>18.899999999999999</v>
      </c>
      <c r="J113" s="211">
        <v>1</v>
      </c>
      <c r="K113" s="224" t="s">
        <v>1206</v>
      </c>
      <c r="L113" s="212">
        <v>1</v>
      </c>
      <c r="M113" s="213"/>
      <c r="R113" s="240" t="s">
        <v>264</v>
      </c>
      <c r="S113" s="227" t="s">
        <v>706</v>
      </c>
      <c r="T113" s="207" t="s">
        <v>707</v>
      </c>
      <c r="U113" s="208" t="s">
        <v>369</v>
      </c>
      <c r="V113" s="241" t="s">
        <v>708</v>
      </c>
      <c r="W113" s="210"/>
      <c r="X113" s="230" t="s">
        <v>489</v>
      </c>
      <c r="Y113" s="211">
        <v>4</v>
      </c>
      <c r="Z113" s="224" t="s">
        <v>709</v>
      </c>
      <c r="AA113" s="212" t="s">
        <v>474</v>
      </c>
      <c r="AB113" s="213"/>
    </row>
    <row r="114" spans="2:28" ht="18" customHeight="1" x14ac:dyDescent="0.2">
      <c r="B114" s="237"/>
      <c r="C114" s="240" t="s">
        <v>269</v>
      </c>
      <c r="D114" s="227" t="s">
        <v>1282</v>
      </c>
      <c r="E114" s="207" t="s">
        <v>1283</v>
      </c>
      <c r="F114" s="208" t="s">
        <v>1279</v>
      </c>
      <c r="G114" s="241">
        <v>3</v>
      </c>
      <c r="H114" s="210" t="s">
        <v>272</v>
      </c>
      <c r="I114" s="230">
        <v>21.2</v>
      </c>
      <c r="J114" s="211">
        <v>3</v>
      </c>
      <c r="K114" s="224" t="s">
        <v>1110</v>
      </c>
      <c r="L114" s="212">
        <v>8</v>
      </c>
      <c r="M114" s="213"/>
      <c r="R114" s="240" t="s">
        <v>264</v>
      </c>
      <c r="S114" s="227" t="s">
        <v>710</v>
      </c>
      <c r="T114" s="207" t="s">
        <v>711</v>
      </c>
      <c r="U114" s="208" t="s">
        <v>369</v>
      </c>
      <c r="V114" s="241" t="s">
        <v>268</v>
      </c>
      <c r="W114" s="210"/>
      <c r="X114" s="230" t="s">
        <v>681</v>
      </c>
      <c r="Y114" s="211">
        <v>2</v>
      </c>
      <c r="Z114" s="224" t="s">
        <v>712</v>
      </c>
      <c r="AA114" s="212" t="s">
        <v>474</v>
      </c>
      <c r="AB114" s="213"/>
    </row>
    <row r="115" spans="2:28" ht="18" customHeight="1" x14ac:dyDescent="0.2">
      <c r="B115" s="237"/>
      <c r="C115" s="240" t="s">
        <v>269</v>
      </c>
      <c r="D115" s="227" t="s">
        <v>1284</v>
      </c>
      <c r="E115" s="207" t="s">
        <v>1285</v>
      </c>
      <c r="F115" s="208" t="s">
        <v>1279</v>
      </c>
      <c r="G115" s="241">
        <v>3</v>
      </c>
      <c r="H115" s="210" t="s">
        <v>272</v>
      </c>
      <c r="I115" s="230">
        <v>21.2</v>
      </c>
      <c r="J115" s="211">
        <v>5</v>
      </c>
      <c r="K115" s="224" t="s">
        <v>1286</v>
      </c>
      <c r="L115" s="212">
        <v>10</v>
      </c>
      <c r="M115" s="213"/>
      <c r="R115" s="240" t="s">
        <v>264</v>
      </c>
      <c r="S115" s="227" t="s">
        <v>713</v>
      </c>
      <c r="T115" s="207" t="s">
        <v>714</v>
      </c>
      <c r="U115" s="208" t="s">
        <v>369</v>
      </c>
      <c r="V115" s="241" t="s">
        <v>268</v>
      </c>
      <c r="W115" s="210"/>
      <c r="X115" s="230" t="s">
        <v>681</v>
      </c>
      <c r="Y115" s="211">
        <v>1</v>
      </c>
      <c r="Z115" s="224" t="s">
        <v>715</v>
      </c>
      <c r="AA115" s="212" t="s">
        <v>474</v>
      </c>
      <c r="AB115" s="213"/>
    </row>
    <row r="116" spans="2:28" ht="18" customHeight="1" x14ac:dyDescent="0.2">
      <c r="B116" s="237"/>
      <c r="C116" s="240" t="s">
        <v>269</v>
      </c>
      <c r="D116" s="227" t="s">
        <v>1287</v>
      </c>
      <c r="E116" s="207" t="s">
        <v>1288</v>
      </c>
      <c r="F116" s="208" t="s">
        <v>1279</v>
      </c>
      <c r="G116" s="241">
        <v>3</v>
      </c>
      <c r="H116" s="210" t="s">
        <v>272</v>
      </c>
      <c r="I116" s="230">
        <v>20.5</v>
      </c>
      <c r="J116" s="211">
        <v>4</v>
      </c>
      <c r="K116" s="224" t="s">
        <v>1098</v>
      </c>
      <c r="L116" s="212">
        <v>9</v>
      </c>
      <c r="M116" s="213"/>
      <c r="R116" s="240" t="s">
        <v>269</v>
      </c>
      <c r="S116" s="227" t="s">
        <v>716</v>
      </c>
      <c r="T116" s="207" t="s">
        <v>717</v>
      </c>
      <c r="U116" s="208" t="s">
        <v>369</v>
      </c>
      <c r="V116" s="241">
        <v>1</v>
      </c>
      <c r="W116" s="210" t="s">
        <v>272</v>
      </c>
      <c r="X116" s="230" t="s">
        <v>718</v>
      </c>
      <c r="Y116" s="211">
        <v>7</v>
      </c>
      <c r="Z116" s="224" t="s">
        <v>719</v>
      </c>
      <c r="AA116" s="212">
        <v>5</v>
      </c>
      <c r="AB116" s="213"/>
    </row>
    <row r="117" spans="2:28" ht="18" customHeight="1" x14ac:dyDescent="0.2">
      <c r="B117" s="237"/>
      <c r="C117" s="240" t="s">
        <v>269</v>
      </c>
      <c r="D117" s="227" t="s">
        <v>1289</v>
      </c>
      <c r="E117" s="207" t="s">
        <v>1290</v>
      </c>
      <c r="F117" s="208" t="s">
        <v>1279</v>
      </c>
      <c r="G117" s="241">
        <v>4</v>
      </c>
      <c r="H117" s="210" t="s">
        <v>272</v>
      </c>
      <c r="I117" s="230">
        <v>18.899999999999999</v>
      </c>
      <c r="J117" s="211">
        <v>4</v>
      </c>
      <c r="K117" s="224" t="s">
        <v>1138</v>
      </c>
      <c r="L117" s="212">
        <v>8</v>
      </c>
      <c r="M117" s="213"/>
      <c r="R117" s="240" t="s">
        <v>269</v>
      </c>
      <c r="S117" s="227" t="s">
        <v>367</v>
      </c>
      <c r="T117" s="207" t="s">
        <v>368</v>
      </c>
      <c r="U117" s="208" t="s">
        <v>369</v>
      </c>
      <c r="V117" s="241">
        <v>2</v>
      </c>
      <c r="W117" s="210" t="s">
        <v>272</v>
      </c>
      <c r="X117" s="230" t="s">
        <v>720</v>
      </c>
      <c r="Y117" s="211">
        <v>3</v>
      </c>
      <c r="Z117" s="224" t="s">
        <v>526</v>
      </c>
      <c r="AA117" s="212">
        <v>4</v>
      </c>
      <c r="AB117" s="213"/>
    </row>
    <row r="118" spans="2:28" ht="18" customHeight="1" x14ac:dyDescent="0.2">
      <c r="B118" s="237"/>
      <c r="C118" s="240" t="s">
        <v>269</v>
      </c>
      <c r="D118" s="227" t="s">
        <v>1291</v>
      </c>
      <c r="E118" s="207" t="s">
        <v>1292</v>
      </c>
      <c r="F118" s="208" t="s">
        <v>1279</v>
      </c>
      <c r="G118" s="241">
        <v>4</v>
      </c>
      <c r="H118" s="210" t="s">
        <v>272</v>
      </c>
      <c r="I118" s="230">
        <v>18.8</v>
      </c>
      <c r="J118" s="211">
        <v>5</v>
      </c>
      <c r="K118" s="224" t="s">
        <v>1135</v>
      </c>
      <c r="L118" s="212">
        <v>9</v>
      </c>
      <c r="M118" s="213"/>
      <c r="R118" s="240" t="s">
        <v>269</v>
      </c>
      <c r="S118" s="227" t="s">
        <v>721</v>
      </c>
      <c r="T118" s="207" t="s">
        <v>722</v>
      </c>
      <c r="U118" s="208" t="s">
        <v>369</v>
      </c>
      <c r="V118" s="241">
        <v>3</v>
      </c>
      <c r="W118" s="210" t="s">
        <v>272</v>
      </c>
      <c r="X118" s="230" t="s">
        <v>723</v>
      </c>
      <c r="Y118" s="211">
        <v>6</v>
      </c>
      <c r="Z118" s="224" t="s">
        <v>659</v>
      </c>
      <c r="AA118" s="212">
        <v>6</v>
      </c>
      <c r="AB118" s="213"/>
    </row>
    <row r="119" spans="2:28" ht="18" customHeight="1" x14ac:dyDescent="0.2">
      <c r="B119" s="237"/>
      <c r="C119" s="240" t="s">
        <v>269</v>
      </c>
      <c r="D119" s="227" t="s">
        <v>1293</v>
      </c>
      <c r="E119" s="207" t="s">
        <v>1294</v>
      </c>
      <c r="F119" s="208" t="s">
        <v>1279</v>
      </c>
      <c r="G119" s="241">
        <v>4</v>
      </c>
      <c r="H119" s="210" t="s">
        <v>272</v>
      </c>
      <c r="I119" s="230">
        <v>18.399999999999999</v>
      </c>
      <c r="J119" s="211">
        <v>3</v>
      </c>
      <c r="K119" s="224" t="s">
        <v>1149</v>
      </c>
      <c r="L119" s="212">
        <v>7</v>
      </c>
      <c r="M119" s="213"/>
      <c r="R119" s="240" t="s">
        <v>269</v>
      </c>
      <c r="S119" s="227" t="s">
        <v>370</v>
      </c>
      <c r="T119" s="207" t="s">
        <v>371</v>
      </c>
      <c r="U119" s="208" t="s">
        <v>369</v>
      </c>
      <c r="V119" s="241">
        <v>4</v>
      </c>
      <c r="W119" s="210" t="s">
        <v>272</v>
      </c>
      <c r="X119" s="230" t="s">
        <v>687</v>
      </c>
      <c r="Y119" s="211">
        <v>2</v>
      </c>
      <c r="Z119" s="224" t="s">
        <v>724</v>
      </c>
      <c r="AA119" s="212">
        <v>2</v>
      </c>
      <c r="AB119" s="213"/>
    </row>
    <row r="120" spans="2:28" ht="18" customHeight="1" x14ac:dyDescent="0.2">
      <c r="B120" s="237"/>
      <c r="C120" s="240" t="s">
        <v>269</v>
      </c>
      <c r="D120" s="227" t="s">
        <v>1295</v>
      </c>
      <c r="E120" s="207" t="s">
        <v>1296</v>
      </c>
      <c r="F120" s="208" t="s">
        <v>1279</v>
      </c>
      <c r="G120" s="241">
        <v>4</v>
      </c>
      <c r="H120" s="210" t="s">
        <v>272</v>
      </c>
      <c r="I120" s="230">
        <v>17.3</v>
      </c>
      <c r="J120" s="211">
        <v>3</v>
      </c>
      <c r="K120" s="224" t="s">
        <v>1297</v>
      </c>
      <c r="L120" s="212">
        <v>3</v>
      </c>
      <c r="M120" s="213"/>
      <c r="R120" s="240" t="s">
        <v>269</v>
      </c>
      <c r="S120" s="227" t="s">
        <v>725</v>
      </c>
      <c r="T120" s="207" t="s">
        <v>372</v>
      </c>
      <c r="U120" s="208" t="s">
        <v>369</v>
      </c>
      <c r="V120" s="241">
        <v>5</v>
      </c>
      <c r="W120" s="210" t="s">
        <v>272</v>
      </c>
      <c r="X120" s="230" t="s">
        <v>726</v>
      </c>
      <c r="Y120" s="211">
        <v>4</v>
      </c>
      <c r="Z120" s="224" t="s">
        <v>649</v>
      </c>
      <c r="AA120" s="212">
        <v>9</v>
      </c>
      <c r="AB120" s="213"/>
    </row>
    <row r="121" spans="2:28" ht="18" customHeight="1" x14ac:dyDescent="0.2">
      <c r="B121" s="237"/>
      <c r="C121" s="240" t="s">
        <v>269</v>
      </c>
      <c r="D121" s="227" t="s">
        <v>1298</v>
      </c>
      <c r="E121" s="207" t="s">
        <v>1299</v>
      </c>
      <c r="F121" s="208" t="s">
        <v>1279</v>
      </c>
      <c r="G121" s="241">
        <v>4</v>
      </c>
      <c r="H121" s="210" t="s">
        <v>272</v>
      </c>
      <c r="I121" s="230">
        <v>20.2</v>
      </c>
      <c r="J121" s="211">
        <v>5</v>
      </c>
      <c r="K121" s="224" t="s">
        <v>1300</v>
      </c>
      <c r="L121" s="212">
        <v>12</v>
      </c>
      <c r="M121" s="213"/>
      <c r="R121" s="240" t="s">
        <v>269</v>
      </c>
      <c r="S121" s="227" t="s">
        <v>373</v>
      </c>
      <c r="T121" s="207" t="s">
        <v>374</v>
      </c>
      <c r="U121" s="208" t="s">
        <v>369</v>
      </c>
      <c r="V121" s="241">
        <v>5</v>
      </c>
      <c r="W121" s="210" t="s">
        <v>272</v>
      </c>
      <c r="X121" s="230" t="s">
        <v>529</v>
      </c>
      <c r="Y121" s="211">
        <v>1</v>
      </c>
      <c r="Z121" s="224" t="s">
        <v>727</v>
      </c>
      <c r="AA121" s="212">
        <v>3</v>
      </c>
      <c r="AB121" s="213"/>
    </row>
    <row r="122" spans="2:28" ht="18" customHeight="1" x14ac:dyDescent="0.2">
      <c r="B122" s="237"/>
      <c r="C122" s="240" t="s">
        <v>269</v>
      </c>
      <c r="D122" s="227" t="s">
        <v>1301</v>
      </c>
      <c r="E122" s="207" t="s">
        <v>1302</v>
      </c>
      <c r="F122" s="208" t="s">
        <v>1279</v>
      </c>
      <c r="G122" s="241">
        <v>4</v>
      </c>
      <c r="H122" s="210" t="s">
        <v>272</v>
      </c>
      <c r="I122" s="230">
        <v>20</v>
      </c>
      <c r="J122" s="211">
        <v>4</v>
      </c>
      <c r="K122" s="224" t="s">
        <v>1138</v>
      </c>
      <c r="L122" s="212">
        <v>11</v>
      </c>
      <c r="M122" s="213"/>
      <c r="R122" s="240" t="s">
        <v>269</v>
      </c>
      <c r="S122" s="227" t="s">
        <v>728</v>
      </c>
      <c r="T122" s="207" t="s">
        <v>729</v>
      </c>
      <c r="U122" s="208" t="s">
        <v>369</v>
      </c>
      <c r="V122" s="241">
        <v>5</v>
      </c>
      <c r="W122" s="210" t="s">
        <v>272</v>
      </c>
      <c r="X122" s="230" t="s">
        <v>730</v>
      </c>
      <c r="Y122" s="211">
        <v>5</v>
      </c>
      <c r="Z122" s="224" t="s">
        <v>724</v>
      </c>
      <c r="AA122" s="212">
        <v>6</v>
      </c>
      <c r="AB122" s="213"/>
    </row>
    <row r="123" spans="2:28" ht="18" customHeight="1" x14ac:dyDescent="0.2">
      <c r="B123" s="237"/>
      <c r="C123" s="240" t="s">
        <v>269</v>
      </c>
      <c r="D123" s="227" t="s">
        <v>1303</v>
      </c>
      <c r="E123" s="207" t="s">
        <v>1304</v>
      </c>
      <c r="F123" s="208" t="s">
        <v>1279</v>
      </c>
      <c r="G123" s="241">
        <v>4</v>
      </c>
      <c r="H123" s="210" t="s">
        <v>272</v>
      </c>
      <c r="I123" s="230">
        <v>19.8</v>
      </c>
      <c r="J123" s="211">
        <v>2</v>
      </c>
      <c r="K123" s="224" t="s">
        <v>1167</v>
      </c>
      <c r="L123" s="212">
        <v>9</v>
      </c>
      <c r="M123" s="213"/>
      <c r="R123" s="240" t="s">
        <v>276</v>
      </c>
      <c r="S123" s="227" t="s">
        <v>375</v>
      </c>
      <c r="T123" s="207" t="s">
        <v>376</v>
      </c>
      <c r="U123" s="208" t="s">
        <v>369</v>
      </c>
      <c r="V123" s="241">
        <v>6</v>
      </c>
      <c r="W123" s="210" t="s">
        <v>272</v>
      </c>
      <c r="X123" s="230" t="s">
        <v>731</v>
      </c>
      <c r="Y123" s="211">
        <v>13</v>
      </c>
      <c r="Z123" s="224" t="s">
        <v>732</v>
      </c>
      <c r="AA123" s="212">
        <v>2</v>
      </c>
      <c r="AB123" s="213"/>
    </row>
    <row r="124" spans="2:28" ht="18" customHeight="1" x14ac:dyDescent="0.2">
      <c r="B124" s="237"/>
      <c r="C124" s="240" t="s">
        <v>269</v>
      </c>
      <c r="D124" s="227" t="s">
        <v>1305</v>
      </c>
      <c r="E124" s="207" t="s">
        <v>1306</v>
      </c>
      <c r="F124" s="208" t="s">
        <v>1279</v>
      </c>
      <c r="G124" s="241">
        <v>5</v>
      </c>
      <c r="H124" s="210" t="s">
        <v>272</v>
      </c>
      <c r="I124" s="230">
        <v>16.600000000000001</v>
      </c>
      <c r="J124" s="211">
        <v>4</v>
      </c>
      <c r="K124" s="224" t="s">
        <v>1307</v>
      </c>
      <c r="L124" s="212">
        <v>4</v>
      </c>
      <c r="M124" s="213"/>
      <c r="R124" s="240" t="s">
        <v>273</v>
      </c>
      <c r="S124" s="227" t="s">
        <v>367</v>
      </c>
      <c r="T124" s="207" t="s">
        <v>368</v>
      </c>
      <c r="U124" s="208" t="s">
        <v>369</v>
      </c>
      <c r="V124" s="241">
        <v>2</v>
      </c>
      <c r="W124" s="210" t="s">
        <v>272</v>
      </c>
      <c r="X124" s="230" t="s">
        <v>571</v>
      </c>
      <c r="Y124" s="211">
        <v>5</v>
      </c>
      <c r="Z124" s="224" t="s">
        <v>733</v>
      </c>
      <c r="AA124" s="212">
        <v>2</v>
      </c>
      <c r="AB124" s="213"/>
    </row>
    <row r="125" spans="2:28" ht="18" customHeight="1" x14ac:dyDescent="0.2">
      <c r="B125" s="237"/>
      <c r="C125" s="240" t="s">
        <v>269</v>
      </c>
      <c r="D125" s="227" t="s">
        <v>1308</v>
      </c>
      <c r="E125" s="207" t="s">
        <v>1309</v>
      </c>
      <c r="F125" s="208" t="s">
        <v>1279</v>
      </c>
      <c r="G125" s="241">
        <v>6</v>
      </c>
      <c r="H125" s="210" t="s">
        <v>272</v>
      </c>
      <c r="I125" s="230">
        <v>16</v>
      </c>
      <c r="J125" s="211">
        <v>3</v>
      </c>
      <c r="K125" s="224" t="s">
        <v>1224</v>
      </c>
      <c r="L125" s="212">
        <v>3</v>
      </c>
      <c r="M125" s="213"/>
      <c r="R125" s="240" t="s">
        <v>273</v>
      </c>
      <c r="S125" s="227" t="s">
        <v>721</v>
      </c>
      <c r="T125" s="207" t="s">
        <v>722</v>
      </c>
      <c r="U125" s="208" t="s">
        <v>369</v>
      </c>
      <c r="V125" s="241">
        <v>3</v>
      </c>
      <c r="W125" s="210" t="s">
        <v>272</v>
      </c>
      <c r="X125" s="230" t="s">
        <v>734</v>
      </c>
      <c r="Y125" s="211">
        <v>3</v>
      </c>
      <c r="Z125" s="224" t="s">
        <v>735</v>
      </c>
      <c r="AA125" s="212">
        <v>3</v>
      </c>
      <c r="AB125" s="213"/>
    </row>
    <row r="126" spans="2:28" ht="18" customHeight="1" x14ac:dyDescent="0.2">
      <c r="B126" s="237"/>
      <c r="C126" s="240" t="s">
        <v>273</v>
      </c>
      <c r="D126" s="227" t="s">
        <v>1310</v>
      </c>
      <c r="E126" s="207" t="s">
        <v>1311</v>
      </c>
      <c r="F126" s="208" t="s">
        <v>1279</v>
      </c>
      <c r="G126" s="241">
        <v>3</v>
      </c>
      <c r="H126" s="210" t="s">
        <v>272</v>
      </c>
      <c r="I126" s="230">
        <v>41</v>
      </c>
      <c r="J126" s="211">
        <v>3</v>
      </c>
      <c r="K126" s="224" t="s">
        <v>1243</v>
      </c>
      <c r="L126" s="212">
        <v>3</v>
      </c>
      <c r="M126" s="213"/>
      <c r="R126" s="240" t="s">
        <v>273</v>
      </c>
      <c r="S126" s="227" t="s">
        <v>725</v>
      </c>
      <c r="T126" s="207" t="s">
        <v>372</v>
      </c>
      <c r="U126" s="208" t="s">
        <v>369</v>
      </c>
      <c r="V126" s="241">
        <v>5</v>
      </c>
      <c r="W126" s="210" t="s">
        <v>272</v>
      </c>
      <c r="X126" s="230" t="s">
        <v>571</v>
      </c>
      <c r="Y126" s="211">
        <v>6</v>
      </c>
      <c r="Z126" s="224" t="s">
        <v>736</v>
      </c>
      <c r="AA126" s="212">
        <v>6</v>
      </c>
      <c r="AB126" s="213"/>
    </row>
    <row r="127" spans="2:28" ht="18" customHeight="1" x14ac:dyDescent="0.2">
      <c r="B127" s="237"/>
      <c r="C127" s="240" t="s">
        <v>273</v>
      </c>
      <c r="D127" s="227" t="s">
        <v>1312</v>
      </c>
      <c r="E127" s="207" t="s">
        <v>1313</v>
      </c>
      <c r="F127" s="208" t="s">
        <v>1279</v>
      </c>
      <c r="G127" s="241">
        <v>5</v>
      </c>
      <c r="H127" s="210" t="s">
        <v>272</v>
      </c>
      <c r="I127" s="230">
        <v>34</v>
      </c>
      <c r="J127" s="211">
        <v>2</v>
      </c>
      <c r="K127" s="224" t="s">
        <v>1314</v>
      </c>
      <c r="L127" s="212">
        <v>1</v>
      </c>
      <c r="M127" s="213"/>
      <c r="R127" s="240" t="s">
        <v>273</v>
      </c>
      <c r="S127" s="227" t="s">
        <v>373</v>
      </c>
      <c r="T127" s="207" t="s">
        <v>374</v>
      </c>
      <c r="U127" s="208" t="s">
        <v>369</v>
      </c>
      <c r="V127" s="241">
        <v>5</v>
      </c>
      <c r="W127" s="210" t="s">
        <v>272</v>
      </c>
      <c r="X127" s="230" t="s">
        <v>573</v>
      </c>
      <c r="Y127" s="211">
        <v>2</v>
      </c>
      <c r="Z127" s="224" t="s">
        <v>737</v>
      </c>
      <c r="AA127" s="212">
        <v>2</v>
      </c>
      <c r="AB127" s="213"/>
    </row>
    <row r="128" spans="2:28" ht="18" customHeight="1" x14ac:dyDescent="0.2">
      <c r="B128" s="237"/>
      <c r="C128" s="240" t="s">
        <v>317</v>
      </c>
      <c r="D128" s="227" t="s">
        <v>1315</v>
      </c>
      <c r="E128" s="207" t="s">
        <v>1316</v>
      </c>
      <c r="F128" s="208" t="s">
        <v>1279</v>
      </c>
      <c r="G128" s="241">
        <v>6</v>
      </c>
      <c r="H128" s="210" t="s">
        <v>272</v>
      </c>
      <c r="I128" s="230"/>
      <c r="J128" s="211">
        <v>4</v>
      </c>
      <c r="K128" s="224" t="s">
        <v>1317</v>
      </c>
      <c r="L128" s="212">
        <v>1</v>
      </c>
      <c r="M128" s="213"/>
      <c r="R128" s="240" t="s">
        <v>273</v>
      </c>
      <c r="S128" s="227" t="s">
        <v>728</v>
      </c>
      <c r="T128" s="207" t="s">
        <v>729</v>
      </c>
      <c r="U128" s="208" t="s">
        <v>369</v>
      </c>
      <c r="V128" s="241">
        <v>5</v>
      </c>
      <c r="W128" s="210" t="s">
        <v>272</v>
      </c>
      <c r="X128" s="230" t="s">
        <v>738</v>
      </c>
      <c r="Y128" s="211">
        <v>3</v>
      </c>
      <c r="Z128" s="224" t="s">
        <v>739</v>
      </c>
      <c r="AA128" s="212">
        <v>3</v>
      </c>
      <c r="AB128" s="213"/>
    </row>
    <row r="129" spans="2:28" ht="18" customHeight="1" x14ac:dyDescent="0.2">
      <c r="B129" s="237"/>
      <c r="C129" s="240" t="s">
        <v>320</v>
      </c>
      <c r="D129" s="227" t="s">
        <v>1318</v>
      </c>
      <c r="E129" s="207" t="s">
        <v>1319</v>
      </c>
      <c r="F129" s="208" t="s">
        <v>1320</v>
      </c>
      <c r="G129" s="241">
        <v>41</v>
      </c>
      <c r="H129" s="210" t="s">
        <v>348</v>
      </c>
      <c r="I129" s="230">
        <v>5.56</v>
      </c>
      <c r="J129" s="211">
        <v>10</v>
      </c>
      <c r="K129" s="224" t="s">
        <v>1321</v>
      </c>
      <c r="L129" s="212">
        <v>2</v>
      </c>
      <c r="M129" s="213"/>
      <c r="R129" s="240" t="s">
        <v>317</v>
      </c>
      <c r="S129" s="227" t="s">
        <v>740</v>
      </c>
      <c r="T129" s="207" t="s">
        <v>384</v>
      </c>
      <c r="U129" s="208" t="s">
        <v>741</v>
      </c>
      <c r="V129" s="241"/>
      <c r="W129" s="210"/>
      <c r="X129" s="230"/>
      <c r="Y129" s="211">
        <v>13</v>
      </c>
      <c r="Z129" s="224" t="s">
        <v>742</v>
      </c>
      <c r="AA129" s="212"/>
      <c r="AB129" s="213"/>
    </row>
    <row r="130" spans="2:28" ht="18" customHeight="1" x14ac:dyDescent="0.2">
      <c r="B130" s="237"/>
      <c r="C130" s="240" t="s">
        <v>320</v>
      </c>
      <c r="D130" s="227" t="s">
        <v>1322</v>
      </c>
      <c r="E130" s="207" t="s">
        <v>1323</v>
      </c>
      <c r="F130" s="208" t="s">
        <v>1324</v>
      </c>
      <c r="G130" s="241">
        <v>4</v>
      </c>
      <c r="H130" s="210" t="s">
        <v>272</v>
      </c>
      <c r="I130" s="230">
        <v>6.5</v>
      </c>
      <c r="J130" s="211">
        <v>9</v>
      </c>
      <c r="K130" s="224" t="s">
        <v>1325</v>
      </c>
      <c r="L130" s="212">
        <v>3</v>
      </c>
      <c r="M130" s="213"/>
      <c r="R130" s="240" t="s">
        <v>320</v>
      </c>
      <c r="S130" s="227" t="s">
        <v>743</v>
      </c>
      <c r="T130" s="207" t="s">
        <v>744</v>
      </c>
      <c r="U130" s="208" t="s">
        <v>745</v>
      </c>
      <c r="V130" s="241">
        <v>3</v>
      </c>
      <c r="W130" s="210" t="s">
        <v>272</v>
      </c>
      <c r="X130" s="230" t="s">
        <v>746</v>
      </c>
      <c r="Y130" s="211">
        <v>7</v>
      </c>
      <c r="Z130" s="224" t="s">
        <v>747</v>
      </c>
      <c r="AA130" s="212">
        <v>1</v>
      </c>
      <c r="AB130" s="213"/>
    </row>
    <row r="131" spans="2:28" ht="18" customHeight="1" x14ac:dyDescent="0.2">
      <c r="B131" s="237"/>
      <c r="C131" s="240" t="s">
        <v>320</v>
      </c>
      <c r="D131" s="227" t="s">
        <v>1326</v>
      </c>
      <c r="E131" s="207" t="s">
        <v>1327</v>
      </c>
      <c r="F131" s="208" t="s">
        <v>1324</v>
      </c>
      <c r="G131" s="241">
        <v>4</v>
      </c>
      <c r="H131" s="210" t="s">
        <v>272</v>
      </c>
      <c r="I131" s="230">
        <v>6.4</v>
      </c>
      <c r="J131" s="211">
        <v>7</v>
      </c>
      <c r="K131" s="224" t="s">
        <v>1328</v>
      </c>
      <c r="L131" s="212">
        <v>1</v>
      </c>
      <c r="M131" s="213"/>
      <c r="R131" s="240" t="s">
        <v>269</v>
      </c>
      <c r="S131" s="227" t="s">
        <v>748</v>
      </c>
      <c r="T131" s="207" t="s">
        <v>749</v>
      </c>
      <c r="U131" s="208" t="s">
        <v>745</v>
      </c>
      <c r="V131" s="241">
        <v>2</v>
      </c>
      <c r="W131" s="210" t="s">
        <v>272</v>
      </c>
      <c r="X131" s="230" t="s">
        <v>750</v>
      </c>
      <c r="Y131" s="211">
        <v>1</v>
      </c>
      <c r="Z131" s="224" t="s">
        <v>659</v>
      </c>
      <c r="AA131" s="212">
        <v>1</v>
      </c>
      <c r="AB131" s="213"/>
    </row>
    <row r="132" spans="2:28" ht="18" customHeight="1" x14ac:dyDescent="0.2">
      <c r="B132" s="237"/>
      <c r="C132" s="240" t="s">
        <v>320</v>
      </c>
      <c r="D132" s="227" t="s">
        <v>1329</v>
      </c>
      <c r="E132" s="207" t="s">
        <v>1330</v>
      </c>
      <c r="F132" s="208" t="s">
        <v>1324</v>
      </c>
      <c r="G132" s="241">
        <v>4</v>
      </c>
      <c r="H132" s="210" t="s">
        <v>272</v>
      </c>
      <c r="I132" s="230">
        <v>6.2</v>
      </c>
      <c r="J132" s="211">
        <v>8</v>
      </c>
      <c r="K132" s="224" t="s">
        <v>1331</v>
      </c>
      <c r="L132" s="212">
        <v>2</v>
      </c>
      <c r="M132" s="213"/>
      <c r="R132" s="240" t="s">
        <v>269</v>
      </c>
      <c r="S132" s="227" t="s">
        <v>751</v>
      </c>
      <c r="T132" s="207" t="s">
        <v>752</v>
      </c>
      <c r="U132" s="208" t="s">
        <v>745</v>
      </c>
      <c r="V132" s="241">
        <v>3</v>
      </c>
      <c r="W132" s="210" t="s">
        <v>272</v>
      </c>
      <c r="X132" s="230" t="s">
        <v>753</v>
      </c>
      <c r="Y132" s="211">
        <v>2</v>
      </c>
      <c r="Z132" s="224" t="s">
        <v>560</v>
      </c>
      <c r="AA132" s="212">
        <v>2</v>
      </c>
      <c r="AB132" s="213"/>
    </row>
    <row r="133" spans="2:28" ht="18" customHeight="1" x14ac:dyDescent="0.2">
      <c r="B133" s="237"/>
      <c r="C133" s="240" t="s">
        <v>320</v>
      </c>
      <c r="D133" s="227" t="s">
        <v>1332</v>
      </c>
      <c r="E133" s="207" t="s">
        <v>1333</v>
      </c>
      <c r="F133" s="208" t="s">
        <v>1324</v>
      </c>
      <c r="G133" s="241">
        <v>5</v>
      </c>
      <c r="H133" s="210" t="s">
        <v>272</v>
      </c>
      <c r="I133" s="230">
        <v>6.1</v>
      </c>
      <c r="J133" s="211">
        <v>11</v>
      </c>
      <c r="K133" s="224" t="s">
        <v>1334</v>
      </c>
      <c r="L133" s="212">
        <v>1</v>
      </c>
      <c r="M133" s="213"/>
      <c r="R133" s="240" t="s">
        <v>269</v>
      </c>
      <c r="S133" s="227" t="s">
        <v>754</v>
      </c>
      <c r="T133" s="207" t="s">
        <v>755</v>
      </c>
      <c r="U133" s="208" t="s">
        <v>745</v>
      </c>
      <c r="V133" s="241">
        <v>3</v>
      </c>
      <c r="W133" s="210" t="s">
        <v>272</v>
      </c>
      <c r="X133" s="230" t="s">
        <v>756</v>
      </c>
      <c r="Y133" s="211">
        <v>4</v>
      </c>
      <c r="Z133" s="224" t="s">
        <v>757</v>
      </c>
      <c r="AA133" s="212">
        <v>5</v>
      </c>
      <c r="AB133" s="213"/>
    </row>
    <row r="134" spans="2:28" ht="18" customHeight="1" x14ac:dyDescent="0.2">
      <c r="B134" s="237"/>
      <c r="C134" s="240" t="s">
        <v>264</v>
      </c>
      <c r="D134" s="227" t="s">
        <v>1335</v>
      </c>
      <c r="E134" s="207" t="s">
        <v>1336</v>
      </c>
      <c r="F134" s="208" t="s">
        <v>1324</v>
      </c>
      <c r="G134" s="241">
        <v>0</v>
      </c>
      <c r="H134" s="210" t="s">
        <v>272</v>
      </c>
      <c r="I134" s="230">
        <v>14.27</v>
      </c>
      <c r="J134" s="211">
        <v>1</v>
      </c>
      <c r="K134" s="224" t="s">
        <v>1337</v>
      </c>
      <c r="L134" s="212">
        <v>1</v>
      </c>
      <c r="M134" s="213"/>
      <c r="R134" s="240" t="s">
        <v>269</v>
      </c>
      <c r="S134" s="227" t="s">
        <v>758</v>
      </c>
      <c r="T134" s="207" t="s">
        <v>759</v>
      </c>
      <c r="U134" s="208" t="s">
        <v>745</v>
      </c>
      <c r="V134" s="241">
        <v>3</v>
      </c>
      <c r="W134" s="210" t="s">
        <v>272</v>
      </c>
      <c r="X134" s="230" t="s">
        <v>760</v>
      </c>
      <c r="Y134" s="211" t="s">
        <v>377</v>
      </c>
      <c r="Z134" s="224" t="s">
        <v>377</v>
      </c>
      <c r="AA134" s="212" t="s">
        <v>377</v>
      </c>
      <c r="AB134" s="213" t="s">
        <v>516</v>
      </c>
    </row>
    <row r="135" spans="2:28" ht="18" customHeight="1" x14ac:dyDescent="0.2">
      <c r="B135" s="237"/>
      <c r="C135" s="240" t="s">
        <v>269</v>
      </c>
      <c r="D135" s="227" t="s">
        <v>1338</v>
      </c>
      <c r="E135" s="207" t="s">
        <v>1339</v>
      </c>
      <c r="F135" s="208" t="s">
        <v>1324</v>
      </c>
      <c r="G135" s="241">
        <v>1</v>
      </c>
      <c r="H135" s="210" t="s">
        <v>272</v>
      </c>
      <c r="I135" s="230">
        <v>18.8</v>
      </c>
      <c r="J135" s="211">
        <v>1</v>
      </c>
      <c r="K135" s="224" t="s">
        <v>1129</v>
      </c>
      <c r="L135" s="212">
        <v>1</v>
      </c>
      <c r="M135" s="213"/>
      <c r="R135" s="240" t="s">
        <v>269</v>
      </c>
      <c r="S135" s="227" t="s">
        <v>761</v>
      </c>
      <c r="T135" s="207" t="s">
        <v>762</v>
      </c>
      <c r="U135" s="208" t="s">
        <v>745</v>
      </c>
      <c r="V135" s="241">
        <v>4</v>
      </c>
      <c r="W135" s="210" t="s">
        <v>272</v>
      </c>
      <c r="X135" s="230" t="s">
        <v>546</v>
      </c>
      <c r="Y135" s="211">
        <v>1</v>
      </c>
      <c r="Z135" s="224" t="s">
        <v>520</v>
      </c>
      <c r="AA135" s="212">
        <v>1</v>
      </c>
      <c r="AB135" s="213"/>
    </row>
    <row r="136" spans="2:28" ht="18" customHeight="1" x14ac:dyDescent="0.2">
      <c r="B136" s="237"/>
      <c r="C136" s="240" t="s">
        <v>269</v>
      </c>
      <c r="D136" s="227" t="s">
        <v>1340</v>
      </c>
      <c r="E136" s="207" t="s">
        <v>1341</v>
      </c>
      <c r="F136" s="208" t="s">
        <v>1324</v>
      </c>
      <c r="G136" s="241">
        <v>2</v>
      </c>
      <c r="H136" s="210" t="s">
        <v>272</v>
      </c>
      <c r="I136" s="230">
        <v>18.57</v>
      </c>
      <c r="J136" s="211">
        <v>3</v>
      </c>
      <c r="K136" s="224" t="s">
        <v>1164</v>
      </c>
      <c r="L136" s="212">
        <v>3</v>
      </c>
      <c r="M136" s="213"/>
      <c r="R136" s="240" t="s">
        <v>269</v>
      </c>
      <c r="S136" s="227" t="s">
        <v>763</v>
      </c>
      <c r="T136" s="207" t="s">
        <v>764</v>
      </c>
      <c r="U136" s="208" t="s">
        <v>745</v>
      </c>
      <c r="V136" s="241">
        <v>5</v>
      </c>
      <c r="W136" s="210" t="s">
        <v>272</v>
      </c>
      <c r="X136" s="230" t="s">
        <v>555</v>
      </c>
      <c r="Y136" s="211">
        <v>4</v>
      </c>
      <c r="Z136" s="224" t="s">
        <v>727</v>
      </c>
      <c r="AA136" s="212">
        <v>4</v>
      </c>
      <c r="AB136" s="213"/>
    </row>
    <row r="137" spans="2:28" ht="18" customHeight="1" x14ac:dyDescent="0.2">
      <c r="B137" s="237"/>
      <c r="C137" s="240" t="s">
        <v>269</v>
      </c>
      <c r="D137" s="227" t="s">
        <v>1342</v>
      </c>
      <c r="E137" s="207" t="s">
        <v>1343</v>
      </c>
      <c r="F137" s="208" t="s">
        <v>1324</v>
      </c>
      <c r="G137" s="241">
        <v>4</v>
      </c>
      <c r="H137" s="210" t="s">
        <v>272</v>
      </c>
      <c r="I137" s="230">
        <v>15.57</v>
      </c>
      <c r="J137" s="211">
        <v>1</v>
      </c>
      <c r="K137" s="224" t="s">
        <v>1197</v>
      </c>
      <c r="L137" s="212">
        <v>1</v>
      </c>
      <c r="M137" s="213"/>
      <c r="R137" s="240" t="s">
        <v>269</v>
      </c>
      <c r="S137" s="227" t="s">
        <v>765</v>
      </c>
      <c r="T137" s="207" t="s">
        <v>766</v>
      </c>
      <c r="U137" s="208" t="s">
        <v>745</v>
      </c>
      <c r="V137" s="241">
        <v>5</v>
      </c>
      <c r="W137" s="210" t="s">
        <v>272</v>
      </c>
      <c r="X137" s="230" t="s">
        <v>760</v>
      </c>
      <c r="Y137" s="211">
        <v>2</v>
      </c>
      <c r="Z137" s="224" t="s">
        <v>767</v>
      </c>
      <c r="AA137" s="212">
        <v>2</v>
      </c>
      <c r="AB137" s="213"/>
    </row>
    <row r="138" spans="2:28" ht="18" customHeight="1" x14ac:dyDescent="0.2">
      <c r="B138" s="237"/>
      <c r="C138" s="240" t="s">
        <v>269</v>
      </c>
      <c r="D138" s="227" t="s">
        <v>1344</v>
      </c>
      <c r="E138" s="207" t="s">
        <v>1345</v>
      </c>
      <c r="F138" s="208" t="s">
        <v>1324</v>
      </c>
      <c r="G138" s="241">
        <v>4</v>
      </c>
      <c r="H138" s="210" t="s">
        <v>272</v>
      </c>
      <c r="I138" s="230">
        <v>16.100000000000001</v>
      </c>
      <c r="J138" s="211">
        <v>6</v>
      </c>
      <c r="K138" s="224" t="s">
        <v>1186</v>
      </c>
      <c r="L138" s="212">
        <v>7</v>
      </c>
      <c r="M138" s="213"/>
      <c r="R138" s="240" t="s">
        <v>269</v>
      </c>
      <c r="S138" s="227" t="s">
        <v>768</v>
      </c>
      <c r="T138" s="207" t="s">
        <v>769</v>
      </c>
      <c r="U138" s="208" t="s">
        <v>745</v>
      </c>
      <c r="V138" s="241">
        <v>5</v>
      </c>
      <c r="W138" s="210" t="s">
        <v>272</v>
      </c>
      <c r="X138" s="230" t="s">
        <v>770</v>
      </c>
      <c r="Y138" s="211">
        <v>3</v>
      </c>
      <c r="Z138" s="224" t="s">
        <v>771</v>
      </c>
      <c r="AA138" s="212">
        <v>3</v>
      </c>
      <c r="AB138" s="213"/>
    </row>
    <row r="139" spans="2:28" ht="18" customHeight="1" x14ac:dyDescent="0.2">
      <c r="B139" s="237"/>
      <c r="C139" s="240" t="s">
        <v>269</v>
      </c>
      <c r="D139" s="227" t="s">
        <v>1346</v>
      </c>
      <c r="E139" s="207" t="s">
        <v>1347</v>
      </c>
      <c r="F139" s="208" t="s">
        <v>1324</v>
      </c>
      <c r="G139" s="241">
        <v>4</v>
      </c>
      <c r="H139" s="210" t="s">
        <v>272</v>
      </c>
      <c r="I139" s="230">
        <v>14.2</v>
      </c>
      <c r="J139" s="211">
        <v>2</v>
      </c>
      <c r="K139" s="224" t="s">
        <v>1224</v>
      </c>
      <c r="L139" s="212">
        <v>3</v>
      </c>
      <c r="M139" s="213"/>
      <c r="R139" s="240" t="s">
        <v>269</v>
      </c>
      <c r="S139" s="227" t="s">
        <v>772</v>
      </c>
      <c r="T139" s="207" t="s">
        <v>773</v>
      </c>
      <c r="U139" s="208" t="s">
        <v>745</v>
      </c>
      <c r="V139" s="241">
        <v>5</v>
      </c>
      <c r="W139" s="210" t="s">
        <v>272</v>
      </c>
      <c r="X139" s="230" t="s">
        <v>546</v>
      </c>
      <c r="Y139" s="211">
        <v>2</v>
      </c>
      <c r="Z139" s="224" t="s">
        <v>530</v>
      </c>
      <c r="AA139" s="212">
        <v>2</v>
      </c>
      <c r="AB139" s="213"/>
    </row>
    <row r="140" spans="2:28" ht="18" customHeight="1" x14ac:dyDescent="0.2">
      <c r="B140" s="237"/>
      <c r="C140" s="240" t="s">
        <v>269</v>
      </c>
      <c r="D140" s="227" t="s">
        <v>1348</v>
      </c>
      <c r="E140" s="207" t="s">
        <v>1349</v>
      </c>
      <c r="F140" s="208" t="s">
        <v>1324</v>
      </c>
      <c r="G140" s="241">
        <v>6</v>
      </c>
      <c r="H140" s="210" t="s">
        <v>272</v>
      </c>
      <c r="I140" s="230">
        <v>15.5</v>
      </c>
      <c r="J140" s="211">
        <v>2</v>
      </c>
      <c r="K140" s="224" t="s">
        <v>1170</v>
      </c>
      <c r="L140" s="212">
        <v>2</v>
      </c>
      <c r="M140" s="213"/>
      <c r="R140" s="240" t="s">
        <v>269</v>
      </c>
      <c r="S140" s="227" t="s">
        <v>774</v>
      </c>
      <c r="T140" s="207" t="s">
        <v>775</v>
      </c>
      <c r="U140" s="208" t="s">
        <v>745</v>
      </c>
      <c r="V140" s="241">
        <v>6</v>
      </c>
      <c r="W140" s="210" t="s">
        <v>272</v>
      </c>
      <c r="X140" s="230" t="s">
        <v>776</v>
      </c>
      <c r="Y140" s="211">
        <v>1</v>
      </c>
      <c r="Z140" s="224" t="s">
        <v>777</v>
      </c>
      <c r="AA140" s="212">
        <v>1</v>
      </c>
      <c r="AB140" s="213"/>
    </row>
    <row r="141" spans="2:28" ht="18" customHeight="1" x14ac:dyDescent="0.2">
      <c r="B141" s="237"/>
      <c r="C141" s="240" t="s">
        <v>269</v>
      </c>
      <c r="D141" s="227" t="s">
        <v>1350</v>
      </c>
      <c r="E141" s="207" t="s">
        <v>1351</v>
      </c>
      <c r="F141" s="208" t="s">
        <v>1324</v>
      </c>
      <c r="G141" s="241">
        <v>2</v>
      </c>
      <c r="H141" s="210" t="s">
        <v>272</v>
      </c>
      <c r="I141" s="230">
        <v>12.29</v>
      </c>
      <c r="J141" s="211">
        <v>3</v>
      </c>
      <c r="K141" s="224" t="s">
        <v>1352</v>
      </c>
      <c r="L141" s="212">
        <v>1</v>
      </c>
      <c r="M141" s="213"/>
      <c r="R141" s="240" t="s">
        <v>269</v>
      </c>
      <c r="S141" s="227" t="s">
        <v>778</v>
      </c>
      <c r="T141" s="207" t="s">
        <v>779</v>
      </c>
      <c r="U141" s="208" t="s">
        <v>745</v>
      </c>
      <c r="V141" s="241">
        <v>6</v>
      </c>
      <c r="W141" s="210" t="s">
        <v>272</v>
      </c>
      <c r="X141" s="230" t="s">
        <v>780</v>
      </c>
      <c r="Y141" s="211">
        <v>2</v>
      </c>
      <c r="Z141" s="224" t="s">
        <v>777</v>
      </c>
      <c r="AA141" s="212">
        <v>2</v>
      </c>
      <c r="AB141" s="213"/>
    </row>
    <row r="142" spans="2:28" ht="18" customHeight="1" x14ac:dyDescent="0.2">
      <c r="B142" s="237"/>
      <c r="C142" s="240" t="s">
        <v>276</v>
      </c>
      <c r="D142" s="227" t="s">
        <v>1332</v>
      </c>
      <c r="E142" s="207" t="s">
        <v>1333</v>
      </c>
      <c r="F142" s="208" t="s">
        <v>1324</v>
      </c>
      <c r="G142" s="241">
        <v>5</v>
      </c>
      <c r="H142" s="210" t="s">
        <v>272</v>
      </c>
      <c r="I142" s="230">
        <v>2.5499999999999998</v>
      </c>
      <c r="J142" s="211">
        <v>5</v>
      </c>
      <c r="K142" s="224" t="s">
        <v>1353</v>
      </c>
      <c r="L142" s="212">
        <v>1</v>
      </c>
      <c r="M142" s="213"/>
      <c r="R142" s="240" t="s">
        <v>269</v>
      </c>
      <c r="S142" s="227" t="s">
        <v>781</v>
      </c>
      <c r="T142" s="207" t="s">
        <v>782</v>
      </c>
      <c r="U142" s="208" t="s">
        <v>745</v>
      </c>
      <c r="V142" s="241">
        <v>2</v>
      </c>
      <c r="W142" s="210" t="s">
        <v>272</v>
      </c>
      <c r="X142" s="230" t="s">
        <v>783</v>
      </c>
      <c r="Y142" s="211">
        <v>2</v>
      </c>
      <c r="Z142" s="224" t="s">
        <v>784</v>
      </c>
      <c r="AA142" s="212">
        <v>2</v>
      </c>
      <c r="AB142" s="213"/>
    </row>
    <row r="143" spans="2:28" ht="18" customHeight="1" x14ac:dyDescent="0.2">
      <c r="B143" s="237"/>
      <c r="C143" s="240" t="s">
        <v>273</v>
      </c>
      <c r="D143" s="227" t="s">
        <v>1340</v>
      </c>
      <c r="E143" s="207" t="s">
        <v>1341</v>
      </c>
      <c r="F143" s="208" t="s">
        <v>1324</v>
      </c>
      <c r="G143" s="241">
        <v>2</v>
      </c>
      <c r="H143" s="210" t="s">
        <v>272</v>
      </c>
      <c r="I143" s="230">
        <v>39</v>
      </c>
      <c r="J143" s="211">
        <v>2</v>
      </c>
      <c r="K143" s="224" t="s">
        <v>1354</v>
      </c>
      <c r="L143" s="212">
        <v>2</v>
      </c>
      <c r="M143" s="213"/>
      <c r="R143" s="240" t="s">
        <v>269</v>
      </c>
      <c r="S143" s="227" t="s">
        <v>785</v>
      </c>
      <c r="T143" s="207" t="s">
        <v>786</v>
      </c>
      <c r="U143" s="208" t="s">
        <v>745</v>
      </c>
      <c r="V143" s="241">
        <v>51</v>
      </c>
      <c r="W143" s="210" t="s">
        <v>348</v>
      </c>
      <c r="X143" s="230" t="s">
        <v>787</v>
      </c>
      <c r="Y143" s="211">
        <v>5</v>
      </c>
      <c r="Z143" s="224" t="s">
        <v>549</v>
      </c>
      <c r="AA143" s="212">
        <v>5</v>
      </c>
      <c r="AB143" s="213"/>
    </row>
    <row r="144" spans="2:28" ht="18" customHeight="1" x14ac:dyDescent="0.2">
      <c r="B144" s="237"/>
      <c r="C144" s="240" t="s">
        <v>273</v>
      </c>
      <c r="D144" s="227" t="s">
        <v>1322</v>
      </c>
      <c r="E144" s="207" t="s">
        <v>1355</v>
      </c>
      <c r="F144" s="208" t="s">
        <v>1324</v>
      </c>
      <c r="G144" s="241">
        <v>4</v>
      </c>
      <c r="H144" s="210" t="s">
        <v>272</v>
      </c>
      <c r="I144" s="230">
        <v>34</v>
      </c>
      <c r="J144" s="211">
        <v>3</v>
      </c>
      <c r="K144" s="224" t="s">
        <v>1356</v>
      </c>
      <c r="L144" s="212">
        <v>3</v>
      </c>
      <c r="M144" s="213"/>
      <c r="R144" s="240" t="s">
        <v>276</v>
      </c>
      <c r="S144" s="227" t="s">
        <v>758</v>
      </c>
      <c r="T144" s="207" t="s">
        <v>759</v>
      </c>
      <c r="U144" s="208" t="s">
        <v>745</v>
      </c>
      <c r="V144" s="241">
        <v>3</v>
      </c>
      <c r="W144" s="210" t="s">
        <v>272</v>
      </c>
      <c r="X144" s="230" t="s">
        <v>788</v>
      </c>
      <c r="Y144" s="211" t="s">
        <v>377</v>
      </c>
      <c r="Z144" s="224" t="s">
        <v>377</v>
      </c>
      <c r="AA144" s="212" t="s">
        <v>377</v>
      </c>
      <c r="AB144" s="213" t="s">
        <v>516</v>
      </c>
    </row>
    <row r="145" spans="2:28" ht="18" customHeight="1" x14ac:dyDescent="0.2">
      <c r="B145" s="237"/>
      <c r="C145" s="240" t="s">
        <v>273</v>
      </c>
      <c r="D145" s="227" t="s">
        <v>1344</v>
      </c>
      <c r="E145" s="207" t="s">
        <v>1357</v>
      </c>
      <c r="F145" s="208" t="s">
        <v>1324</v>
      </c>
      <c r="G145" s="241">
        <v>4</v>
      </c>
      <c r="H145" s="210" t="s">
        <v>272</v>
      </c>
      <c r="I145" s="230">
        <v>34</v>
      </c>
      <c r="J145" s="211">
        <v>5</v>
      </c>
      <c r="K145" s="224" t="s">
        <v>1358</v>
      </c>
      <c r="L145" s="212">
        <v>6</v>
      </c>
      <c r="M145" s="213"/>
      <c r="R145" s="240" t="s">
        <v>273</v>
      </c>
      <c r="S145" s="227" t="s">
        <v>748</v>
      </c>
      <c r="T145" s="207" t="s">
        <v>749</v>
      </c>
      <c r="U145" s="208" t="s">
        <v>745</v>
      </c>
      <c r="V145" s="241">
        <v>2</v>
      </c>
      <c r="W145" s="210" t="s">
        <v>272</v>
      </c>
      <c r="X145" s="230" t="s">
        <v>578</v>
      </c>
      <c r="Y145" s="211">
        <v>2</v>
      </c>
      <c r="Z145" s="224" t="s">
        <v>789</v>
      </c>
      <c r="AA145" s="212">
        <v>1</v>
      </c>
      <c r="AB145" s="213"/>
    </row>
    <row r="146" spans="2:28" ht="18" customHeight="1" x14ac:dyDescent="0.2">
      <c r="B146" s="237"/>
      <c r="C146" s="240" t="s">
        <v>273</v>
      </c>
      <c r="D146" s="227" t="s">
        <v>1329</v>
      </c>
      <c r="E146" s="207" t="s">
        <v>1330</v>
      </c>
      <c r="F146" s="208" t="s">
        <v>1324</v>
      </c>
      <c r="G146" s="241">
        <v>4</v>
      </c>
      <c r="H146" s="210" t="s">
        <v>272</v>
      </c>
      <c r="I146" s="230">
        <v>31</v>
      </c>
      <c r="J146" s="211">
        <v>1</v>
      </c>
      <c r="K146" s="224" t="s">
        <v>1359</v>
      </c>
      <c r="L146" s="212">
        <v>1</v>
      </c>
      <c r="M146" s="213"/>
      <c r="R146" s="240" t="s">
        <v>273</v>
      </c>
      <c r="S146" s="227" t="s">
        <v>790</v>
      </c>
      <c r="T146" s="207" t="s">
        <v>791</v>
      </c>
      <c r="U146" s="208" t="s">
        <v>745</v>
      </c>
      <c r="V146" s="241">
        <v>3</v>
      </c>
      <c r="W146" s="210" t="s">
        <v>272</v>
      </c>
      <c r="X146" s="230" t="s">
        <v>792</v>
      </c>
      <c r="Y146" s="211">
        <v>2</v>
      </c>
      <c r="Z146" s="224" t="s">
        <v>596</v>
      </c>
      <c r="AA146" s="212">
        <v>2</v>
      </c>
      <c r="AB146" s="213"/>
    </row>
    <row r="147" spans="2:28" ht="18" customHeight="1" x14ac:dyDescent="0.2">
      <c r="B147" s="237"/>
      <c r="C147" s="240" t="s">
        <v>320</v>
      </c>
      <c r="D147" s="227" t="s">
        <v>1360</v>
      </c>
      <c r="E147" s="207" t="s">
        <v>1361</v>
      </c>
      <c r="F147" s="208" t="s">
        <v>1362</v>
      </c>
      <c r="G147" s="241">
        <v>1</v>
      </c>
      <c r="H147" s="210" t="s">
        <v>272</v>
      </c>
      <c r="I147" s="230">
        <v>4.57</v>
      </c>
      <c r="J147" s="211">
        <v>3</v>
      </c>
      <c r="K147" s="224" t="s">
        <v>1363</v>
      </c>
      <c r="L147" s="212">
        <v>1</v>
      </c>
      <c r="M147" s="213"/>
      <c r="R147" s="240" t="s">
        <v>273</v>
      </c>
      <c r="S147" s="227" t="s">
        <v>761</v>
      </c>
      <c r="T147" s="207" t="s">
        <v>762</v>
      </c>
      <c r="U147" s="208" t="s">
        <v>745</v>
      </c>
      <c r="V147" s="241">
        <v>4</v>
      </c>
      <c r="W147" s="210" t="s">
        <v>272</v>
      </c>
      <c r="X147" s="230" t="s">
        <v>793</v>
      </c>
      <c r="Y147" s="211">
        <v>1</v>
      </c>
      <c r="Z147" s="224" t="s">
        <v>794</v>
      </c>
      <c r="AA147" s="212">
        <v>1</v>
      </c>
      <c r="AB147" s="213"/>
    </row>
    <row r="148" spans="2:28" ht="18" customHeight="1" x14ac:dyDescent="0.2">
      <c r="B148" s="237"/>
      <c r="C148" s="240" t="s">
        <v>273</v>
      </c>
      <c r="D148" s="227" t="s">
        <v>1364</v>
      </c>
      <c r="E148" s="207" t="s">
        <v>1365</v>
      </c>
      <c r="F148" s="208" t="s">
        <v>1362</v>
      </c>
      <c r="G148" s="241">
        <v>1</v>
      </c>
      <c r="H148" s="210" t="s">
        <v>272</v>
      </c>
      <c r="I148" s="230">
        <v>34</v>
      </c>
      <c r="J148" s="211">
        <v>5</v>
      </c>
      <c r="K148" s="224" t="s">
        <v>1261</v>
      </c>
      <c r="L148" s="212">
        <v>9</v>
      </c>
      <c r="M148" s="213"/>
      <c r="R148" s="240" t="s">
        <v>273</v>
      </c>
      <c r="S148" s="227" t="s">
        <v>768</v>
      </c>
      <c r="T148" s="207" t="s">
        <v>769</v>
      </c>
      <c r="U148" s="208" t="s">
        <v>745</v>
      </c>
      <c r="V148" s="241">
        <v>5</v>
      </c>
      <c r="W148" s="210" t="s">
        <v>272</v>
      </c>
      <c r="X148" s="230" t="s">
        <v>793</v>
      </c>
      <c r="Y148" s="211">
        <v>3</v>
      </c>
      <c r="Z148" s="224" t="s">
        <v>795</v>
      </c>
      <c r="AA148" s="212">
        <v>3</v>
      </c>
      <c r="AB148" s="213"/>
    </row>
    <row r="149" spans="2:28" ht="18" customHeight="1" x14ac:dyDescent="0.2">
      <c r="B149" s="237"/>
      <c r="C149" s="240" t="s">
        <v>273</v>
      </c>
      <c r="D149" s="227" t="s">
        <v>1366</v>
      </c>
      <c r="E149" s="207" t="s">
        <v>1367</v>
      </c>
      <c r="F149" s="208" t="s">
        <v>1362</v>
      </c>
      <c r="G149" s="241">
        <v>1</v>
      </c>
      <c r="H149" s="210" t="s">
        <v>272</v>
      </c>
      <c r="I149" s="230">
        <v>34</v>
      </c>
      <c r="J149" s="211">
        <v>4</v>
      </c>
      <c r="K149" s="224" t="s">
        <v>1368</v>
      </c>
      <c r="L149" s="212">
        <v>8</v>
      </c>
      <c r="M149" s="213"/>
      <c r="R149" s="240" t="s">
        <v>273</v>
      </c>
      <c r="S149" s="227" t="s">
        <v>765</v>
      </c>
      <c r="T149" s="207" t="s">
        <v>766</v>
      </c>
      <c r="U149" s="208" t="s">
        <v>745</v>
      </c>
      <c r="V149" s="241">
        <v>5</v>
      </c>
      <c r="W149" s="210" t="s">
        <v>272</v>
      </c>
      <c r="X149" s="230" t="s">
        <v>793</v>
      </c>
      <c r="Y149" s="211">
        <v>2</v>
      </c>
      <c r="Z149" s="224" t="s">
        <v>796</v>
      </c>
      <c r="AA149" s="212">
        <v>2</v>
      </c>
      <c r="AB149" s="213"/>
    </row>
    <row r="150" spans="2:28" ht="18" customHeight="1" x14ac:dyDescent="0.2">
      <c r="B150" s="237"/>
      <c r="C150" s="240" t="s">
        <v>273</v>
      </c>
      <c r="D150" s="227" t="s">
        <v>1369</v>
      </c>
      <c r="E150" s="207" t="s">
        <v>1370</v>
      </c>
      <c r="F150" s="208" t="s">
        <v>1362</v>
      </c>
      <c r="G150" s="241">
        <v>1</v>
      </c>
      <c r="H150" s="210" t="s">
        <v>272</v>
      </c>
      <c r="I150" s="230">
        <v>31.3</v>
      </c>
      <c r="J150" s="211">
        <v>1</v>
      </c>
      <c r="K150" s="224" t="s">
        <v>1371</v>
      </c>
      <c r="L150" s="212">
        <v>5</v>
      </c>
      <c r="M150" s="213"/>
      <c r="R150" s="240" t="s">
        <v>273</v>
      </c>
      <c r="S150" s="227" t="s">
        <v>797</v>
      </c>
      <c r="T150" s="207" t="s">
        <v>798</v>
      </c>
      <c r="U150" s="208" t="s">
        <v>745</v>
      </c>
      <c r="V150" s="241">
        <v>6</v>
      </c>
      <c r="W150" s="210" t="s">
        <v>272</v>
      </c>
      <c r="X150" s="230" t="s">
        <v>799</v>
      </c>
      <c r="Y150" s="211">
        <v>4</v>
      </c>
      <c r="Z150" s="224" t="s">
        <v>800</v>
      </c>
      <c r="AA150" s="212">
        <v>2</v>
      </c>
      <c r="AB150" s="213"/>
    </row>
    <row r="151" spans="2:28" ht="18" customHeight="1" x14ac:dyDescent="0.2">
      <c r="B151" s="237"/>
      <c r="C151" s="240" t="s">
        <v>273</v>
      </c>
      <c r="D151" s="227" t="s">
        <v>1372</v>
      </c>
      <c r="E151" s="207" t="s">
        <v>1373</v>
      </c>
      <c r="F151" s="208" t="s">
        <v>1362</v>
      </c>
      <c r="G151" s="241">
        <v>1</v>
      </c>
      <c r="H151" s="210" t="s">
        <v>272</v>
      </c>
      <c r="I151" s="230">
        <v>29</v>
      </c>
      <c r="J151" s="211">
        <v>3</v>
      </c>
      <c r="K151" s="224" t="s">
        <v>1374</v>
      </c>
      <c r="L151" s="212">
        <v>3</v>
      </c>
      <c r="M151" s="213"/>
      <c r="R151" s="240" t="s">
        <v>273</v>
      </c>
      <c r="S151" s="227" t="s">
        <v>778</v>
      </c>
      <c r="T151" s="207" t="s">
        <v>779</v>
      </c>
      <c r="U151" s="208" t="s">
        <v>745</v>
      </c>
      <c r="V151" s="241">
        <v>6</v>
      </c>
      <c r="W151" s="210" t="s">
        <v>272</v>
      </c>
      <c r="X151" s="230" t="s">
        <v>801</v>
      </c>
      <c r="Y151" s="211">
        <v>2</v>
      </c>
      <c r="Z151" s="224" t="s">
        <v>802</v>
      </c>
      <c r="AA151" s="212">
        <v>1</v>
      </c>
      <c r="AB151" s="213"/>
    </row>
    <row r="152" spans="2:28" ht="18" customHeight="1" x14ac:dyDescent="0.2">
      <c r="B152" s="237"/>
      <c r="C152" s="240" t="s">
        <v>273</v>
      </c>
      <c r="D152" s="227" t="s">
        <v>1375</v>
      </c>
      <c r="E152" s="207" t="s">
        <v>1376</v>
      </c>
      <c r="F152" s="208" t="s">
        <v>1362</v>
      </c>
      <c r="G152" s="241">
        <v>2</v>
      </c>
      <c r="H152" s="210" t="s">
        <v>272</v>
      </c>
      <c r="I152" s="230">
        <v>28.71</v>
      </c>
      <c r="J152" s="211">
        <v>1</v>
      </c>
      <c r="K152" s="224" t="s">
        <v>1377</v>
      </c>
      <c r="L152" s="212">
        <v>1</v>
      </c>
      <c r="M152" s="213"/>
      <c r="R152" s="240" t="s">
        <v>317</v>
      </c>
      <c r="S152" s="227" t="s">
        <v>803</v>
      </c>
      <c r="T152" s="207" t="s">
        <v>804</v>
      </c>
      <c r="U152" s="208" t="s">
        <v>805</v>
      </c>
      <c r="V152" s="241">
        <v>17</v>
      </c>
      <c r="W152" s="210" t="s">
        <v>348</v>
      </c>
      <c r="X152" s="230"/>
      <c r="Y152" s="211">
        <v>2</v>
      </c>
      <c r="Z152" s="224" t="s">
        <v>806</v>
      </c>
      <c r="AA152" s="212"/>
      <c r="AB152" s="213"/>
    </row>
    <row r="153" spans="2:28" ht="18" customHeight="1" x14ac:dyDescent="0.2">
      <c r="B153" s="237"/>
      <c r="C153" s="240" t="s">
        <v>273</v>
      </c>
      <c r="D153" s="227" t="s">
        <v>1378</v>
      </c>
      <c r="E153" s="207" t="s">
        <v>1379</v>
      </c>
      <c r="F153" s="208" t="s">
        <v>1362</v>
      </c>
      <c r="G153" s="241">
        <v>2</v>
      </c>
      <c r="H153" s="210" t="s">
        <v>272</v>
      </c>
      <c r="I153" s="230">
        <v>33</v>
      </c>
      <c r="J153" s="211">
        <v>6</v>
      </c>
      <c r="K153" s="224" t="s">
        <v>1380</v>
      </c>
      <c r="L153" s="212">
        <v>12</v>
      </c>
      <c r="M153" s="213"/>
      <c r="R153" s="240" t="s">
        <v>269</v>
      </c>
      <c r="S153" s="227" t="s">
        <v>807</v>
      </c>
      <c r="T153" s="207" t="s">
        <v>808</v>
      </c>
      <c r="U153" s="208" t="s">
        <v>380</v>
      </c>
      <c r="V153" s="241">
        <v>1</v>
      </c>
      <c r="W153" s="210" t="s">
        <v>272</v>
      </c>
      <c r="X153" s="230" t="s">
        <v>809</v>
      </c>
      <c r="Y153" s="211">
        <v>4</v>
      </c>
      <c r="Z153" s="224" t="s">
        <v>549</v>
      </c>
      <c r="AA153" s="212">
        <v>4</v>
      </c>
      <c r="AB153" s="213"/>
    </row>
    <row r="154" spans="2:28" ht="18" customHeight="1" x14ac:dyDescent="0.2">
      <c r="B154" s="237"/>
      <c r="C154" s="240" t="s">
        <v>273</v>
      </c>
      <c r="D154" s="227" t="s">
        <v>1381</v>
      </c>
      <c r="E154" s="207" t="s">
        <v>1382</v>
      </c>
      <c r="F154" s="208" t="s">
        <v>1362</v>
      </c>
      <c r="G154" s="241">
        <v>2</v>
      </c>
      <c r="H154" s="210" t="s">
        <v>272</v>
      </c>
      <c r="I154" s="230">
        <v>31.9</v>
      </c>
      <c r="J154" s="211">
        <v>5</v>
      </c>
      <c r="K154" s="224" t="s">
        <v>1383</v>
      </c>
      <c r="L154" s="212">
        <v>11</v>
      </c>
      <c r="M154" s="213"/>
      <c r="R154" s="240" t="s">
        <v>269</v>
      </c>
      <c r="S154" s="227" t="s">
        <v>810</v>
      </c>
      <c r="T154" s="207" t="s">
        <v>811</v>
      </c>
      <c r="U154" s="208" t="s">
        <v>380</v>
      </c>
      <c r="V154" s="241">
        <v>1</v>
      </c>
      <c r="W154" s="210" t="s">
        <v>272</v>
      </c>
      <c r="X154" s="230" t="s">
        <v>517</v>
      </c>
      <c r="Y154" s="211" t="s">
        <v>377</v>
      </c>
      <c r="Z154" s="224" t="s">
        <v>377</v>
      </c>
      <c r="AA154" s="212" t="s">
        <v>377</v>
      </c>
      <c r="AB154" s="213" t="s">
        <v>516</v>
      </c>
    </row>
    <row r="155" spans="2:28" ht="18" customHeight="1" x14ac:dyDescent="0.2">
      <c r="B155" s="237"/>
      <c r="C155" s="240" t="s">
        <v>273</v>
      </c>
      <c r="D155" s="227" t="s">
        <v>1384</v>
      </c>
      <c r="E155" s="207" t="s">
        <v>1385</v>
      </c>
      <c r="F155" s="208" t="s">
        <v>1362</v>
      </c>
      <c r="G155" s="241">
        <v>2</v>
      </c>
      <c r="H155" s="210" t="s">
        <v>272</v>
      </c>
      <c r="I155" s="230">
        <v>31.5</v>
      </c>
      <c r="J155" s="211">
        <v>3</v>
      </c>
      <c r="K155" s="224" t="s">
        <v>1386</v>
      </c>
      <c r="L155" s="212">
        <v>8</v>
      </c>
      <c r="M155" s="213"/>
      <c r="R155" s="240" t="s">
        <v>269</v>
      </c>
      <c r="S155" s="227" t="s">
        <v>812</v>
      </c>
      <c r="T155" s="207" t="s">
        <v>813</v>
      </c>
      <c r="U155" s="208" t="s">
        <v>380</v>
      </c>
      <c r="V155" s="241">
        <v>1</v>
      </c>
      <c r="W155" s="210" t="s">
        <v>272</v>
      </c>
      <c r="X155" s="230" t="s">
        <v>814</v>
      </c>
      <c r="Y155" s="211">
        <v>4</v>
      </c>
      <c r="Z155" s="224" t="s">
        <v>532</v>
      </c>
      <c r="AA155" s="212">
        <v>13</v>
      </c>
      <c r="AB155" s="213"/>
    </row>
    <row r="156" spans="2:28" ht="18" customHeight="1" x14ac:dyDescent="0.2">
      <c r="B156" s="237"/>
      <c r="C156" s="240" t="s">
        <v>273</v>
      </c>
      <c r="D156" s="227" t="s">
        <v>1387</v>
      </c>
      <c r="E156" s="207" t="s">
        <v>1388</v>
      </c>
      <c r="F156" s="208" t="s">
        <v>1362</v>
      </c>
      <c r="G156" s="241">
        <v>2</v>
      </c>
      <c r="H156" s="210" t="s">
        <v>272</v>
      </c>
      <c r="I156" s="230">
        <v>31.3</v>
      </c>
      <c r="J156" s="211">
        <v>2</v>
      </c>
      <c r="K156" s="224" t="s">
        <v>1389</v>
      </c>
      <c r="L156" s="212">
        <v>7</v>
      </c>
      <c r="M156" s="213"/>
      <c r="R156" s="240" t="s">
        <v>269</v>
      </c>
      <c r="S156" s="227" t="s">
        <v>815</v>
      </c>
      <c r="T156" s="207" t="s">
        <v>816</v>
      </c>
      <c r="U156" s="208" t="s">
        <v>380</v>
      </c>
      <c r="V156" s="241">
        <v>1</v>
      </c>
      <c r="W156" s="210" t="s">
        <v>272</v>
      </c>
      <c r="X156" s="230" t="s">
        <v>817</v>
      </c>
      <c r="Y156" s="211">
        <v>2</v>
      </c>
      <c r="Z156" s="224" t="s">
        <v>536</v>
      </c>
      <c r="AA156" s="212">
        <v>11</v>
      </c>
      <c r="AB156" s="213"/>
    </row>
    <row r="157" spans="2:28" ht="18" customHeight="1" x14ac:dyDescent="0.2">
      <c r="B157" s="237"/>
      <c r="C157" s="240" t="s">
        <v>273</v>
      </c>
      <c r="D157" s="227" t="s">
        <v>1390</v>
      </c>
      <c r="E157" s="207" t="s">
        <v>1391</v>
      </c>
      <c r="F157" s="208" t="s">
        <v>1362</v>
      </c>
      <c r="G157" s="241">
        <v>2</v>
      </c>
      <c r="H157" s="210" t="s">
        <v>272</v>
      </c>
      <c r="I157" s="230">
        <v>31.2</v>
      </c>
      <c r="J157" s="211">
        <v>1</v>
      </c>
      <c r="K157" s="224" t="s">
        <v>1392</v>
      </c>
      <c r="L157" s="212">
        <v>6</v>
      </c>
      <c r="M157" s="213"/>
      <c r="R157" s="240" t="s">
        <v>269</v>
      </c>
      <c r="S157" s="227" t="s">
        <v>818</v>
      </c>
      <c r="T157" s="207" t="s">
        <v>819</v>
      </c>
      <c r="U157" s="208" t="s">
        <v>380</v>
      </c>
      <c r="V157" s="241">
        <v>1</v>
      </c>
      <c r="W157" s="210" t="s">
        <v>272</v>
      </c>
      <c r="X157" s="230" t="s">
        <v>820</v>
      </c>
      <c r="Y157" s="211">
        <v>3</v>
      </c>
      <c r="Z157" s="224" t="s">
        <v>669</v>
      </c>
      <c r="AA157" s="212">
        <v>12</v>
      </c>
      <c r="AB157" s="213"/>
    </row>
    <row r="158" spans="2:28" ht="18" customHeight="1" x14ac:dyDescent="0.2">
      <c r="B158" s="237"/>
      <c r="C158" s="240" t="s">
        <v>273</v>
      </c>
      <c r="D158" s="227" t="s">
        <v>1393</v>
      </c>
      <c r="E158" s="207" t="s">
        <v>1394</v>
      </c>
      <c r="F158" s="208" t="s">
        <v>1362</v>
      </c>
      <c r="G158" s="241">
        <v>2</v>
      </c>
      <c r="H158" s="210" t="s">
        <v>272</v>
      </c>
      <c r="I158" s="230">
        <v>31.1</v>
      </c>
      <c r="J158" s="211">
        <v>4</v>
      </c>
      <c r="K158" s="224" t="s">
        <v>1395</v>
      </c>
      <c r="L158" s="212">
        <v>9</v>
      </c>
      <c r="M158" s="213"/>
      <c r="R158" s="240" t="s">
        <v>269</v>
      </c>
      <c r="S158" s="227" t="s">
        <v>821</v>
      </c>
      <c r="T158" s="207" t="s">
        <v>822</v>
      </c>
      <c r="U158" s="208" t="s">
        <v>380</v>
      </c>
      <c r="V158" s="241">
        <v>1</v>
      </c>
      <c r="W158" s="210" t="s">
        <v>272</v>
      </c>
      <c r="X158" s="230" t="s">
        <v>823</v>
      </c>
      <c r="Y158" s="211" t="s">
        <v>377</v>
      </c>
      <c r="Z158" s="224" t="s">
        <v>377</v>
      </c>
      <c r="AA158" s="212" t="s">
        <v>377</v>
      </c>
      <c r="AB158" s="213" t="s">
        <v>516</v>
      </c>
    </row>
    <row r="159" spans="2:28" ht="18" customHeight="1" x14ac:dyDescent="0.2">
      <c r="B159" s="237"/>
      <c r="C159" s="240" t="s">
        <v>273</v>
      </c>
      <c r="D159" s="227" t="s">
        <v>1396</v>
      </c>
      <c r="E159" s="207" t="s">
        <v>1397</v>
      </c>
      <c r="F159" s="208" t="s">
        <v>1362</v>
      </c>
      <c r="G159" s="241">
        <v>2</v>
      </c>
      <c r="H159" s="210" t="s">
        <v>272</v>
      </c>
      <c r="I159" s="230">
        <v>29</v>
      </c>
      <c r="J159" s="211">
        <v>3</v>
      </c>
      <c r="K159" s="224" t="s">
        <v>1398</v>
      </c>
      <c r="L159" s="212">
        <v>3</v>
      </c>
      <c r="M159" s="213"/>
      <c r="R159" s="240" t="s">
        <v>269</v>
      </c>
      <c r="S159" s="227" t="s">
        <v>824</v>
      </c>
      <c r="T159" s="207" t="s">
        <v>825</v>
      </c>
      <c r="U159" s="208" t="s">
        <v>380</v>
      </c>
      <c r="V159" s="241">
        <v>1</v>
      </c>
      <c r="W159" s="210" t="s">
        <v>272</v>
      </c>
      <c r="X159" s="230" t="s">
        <v>826</v>
      </c>
      <c r="Y159" s="211">
        <v>1</v>
      </c>
      <c r="Z159" s="224" t="s">
        <v>827</v>
      </c>
      <c r="AA159" s="212">
        <v>7</v>
      </c>
      <c r="AB159" s="213"/>
    </row>
    <row r="160" spans="2:28" ht="18" customHeight="1" x14ac:dyDescent="0.2">
      <c r="B160" s="237"/>
      <c r="C160" s="240" t="s">
        <v>276</v>
      </c>
      <c r="D160" s="227" t="s">
        <v>1399</v>
      </c>
      <c r="E160" s="207" t="s">
        <v>1400</v>
      </c>
      <c r="F160" s="208" t="s">
        <v>1401</v>
      </c>
      <c r="G160" s="241">
        <v>6</v>
      </c>
      <c r="H160" s="210" t="s">
        <v>272</v>
      </c>
      <c r="I160" s="230">
        <v>2.37</v>
      </c>
      <c r="J160" s="211">
        <v>4</v>
      </c>
      <c r="K160" s="224" t="s">
        <v>1402</v>
      </c>
      <c r="L160" s="212">
        <v>1</v>
      </c>
      <c r="M160" s="213"/>
      <c r="R160" s="240" t="s">
        <v>269</v>
      </c>
      <c r="S160" s="227" t="s">
        <v>828</v>
      </c>
      <c r="T160" s="207" t="s">
        <v>829</v>
      </c>
      <c r="U160" s="208" t="s">
        <v>380</v>
      </c>
      <c r="V160" s="241">
        <v>1</v>
      </c>
      <c r="W160" s="210" t="s">
        <v>272</v>
      </c>
      <c r="X160" s="230" t="s">
        <v>830</v>
      </c>
      <c r="Y160" s="211">
        <v>3</v>
      </c>
      <c r="Z160" s="224" t="s">
        <v>558</v>
      </c>
      <c r="AA160" s="212">
        <v>10</v>
      </c>
      <c r="AB160" s="213"/>
    </row>
    <row r="161" spans="2:28" ht="18" customHeight="1" x14ac:dyDescent="0.2">
      <c r="B161" s="237"/>
      <c r="C161" s="240" t="s">
        <v>276</v>
      </c>
      <c r="D161" s="227" t="s">
        <v>1403</v>
      </c>
      <c r="E161" s="207" t="s">
        <v>1404</v>
      </c>
      <c r="F161" s="208" t="s">
        <v>1401</v>
      </c>
      <c r="G161" s="241">
        <v>3</v>
      </c>
      <c r="H161" s="210" t="s">
        <v>272</v>
      </c>
      <c r="I161" s="230">
        <v>2.15</v>
      </c>
      <c r="J161" s="211">
        <v>1</v>
      </c>
      <c r="K161" s="224" t="s">
        <v>1405</v>
      </c>
      <c r="L161" s="212">
        <v>1</v>
      </c>
      <c r="M161" s="213"/>
      <c r="R161" s="240" t="s">
        <v>269</v>
      </c>
      <c r="S161" s="227" t="s">
        <v>831</v>
      </c>
      <c r="T161" s="207" t="s">
        <v>832</v>
      </c>
      <c r="U161" s="208" t="s">
        <v>380</v>
      </c>
      <c r="V161" s="241">
        <v>1</v>
      </c>
      <c r="W161" s="210" t="s">
        <v>272</v>
      </c>
      <c r="X161" s="230" t="s">
        <v>833</v>
      </c>
      <c r="Y161" s="211" t="s">
        <v>377</v>
      </c>
      <c r="Z161" s="224" t="s">
        <v>377</v>
      </c>
      <c r="AA161" s="212" t="s">
        <v>377</v>
      </c>
      <c r="AB161" s="213" t="s">
        <v>516</v>
      </c>
    </row>
    <row r="162" spans="2:28" ht="18" customHeight="1" x14ac:dyDescent="0.2">
      <c r="B162" s="237"/>
      <c r="C162" s="240" t="s">
        <v>276</v>
      </c>
      <c r="D162" s="227" t="s">
        <v>1406</v>
      </c>
      <c r="E162" s="207" t="s">
        <v>1407</v>
      </c>
      <c r="F162" s="208" t="s">
        <v>1401</v>
      </c>
      <c r="G162" s="241">
        <v>2</v>
      </c>
      <c r="H162" s="210" t="s">
        <v>272</v>
      </c>
      <c r="I162" s="230">
        <v>2.15</v>
      </c>
      <c r="J162" s="211">
        <v>2</v>
      </c>
      <c r="K162" s="224" t="s">
        <v>1408</v>
      </c>
      <c r="L162" s="212">
        <v>1</v>
      </c>
      <c r="M162" s="213"/>
      <c r="R162" s="240" t="s">
        <v>269</v>
      </c>
      <c r="S162" s="227" t="s">
        <v>834</v>
      </c>
      <c r="T162" s="207" t="s">
        <v>835</v>
      </c>
      <c r="U162" s="208" t="s">
        <v>380</v>
      </c>
      <c r="V162" s="241">
        <v>1</v>
      </c>
      <c r="W162" s="210" t="s">
        <v>272</v>
      </c>
      <c r="X162" s="230" t="s">
        <v>836</v>
      </c>
      <c r="Y162" s="211">
        <v>4</v>
      </c>
      <c r="Z162" s="224" t="s">
        <v>837</v>
      </c>
      <c r="AA162" s="212">
        <v>4</v>
      </c>
      <c r="AB162" s="213"/>
    </row>
    <row r="163" spans="2:28" ht="18" customHeight="1" x14ac:dyDescent="0.2">
      <c r="B163" s="237"/>
      <c r="C163" s="240" t="s">
        <v>317</v>
      </c>
      <c r="D163" s="227" t="s">
        <v>1409</v>
      </c>
      <c r="E163" s="207" t="s">
        <v>1410</v>
      </c>
      <c r="F163" s="208" t="s">
        <v>1401</v>
      </c>
      <c r="G163" s="241">
        <v>47</v>
      </c>
      <c r="H163" s="210" t="s">
        <v>348</v>
      </c>
      <c r="I163" s="230">
        <v>11.15</v>
      </c>
      <c r="J163" s="211">
        <v>2</v>
      </c>
      <c r="K163" s="224" t="s">
        <v>1411</v>
      </c>
      <c r="L163" s="212">
        <v>2</v>
      </c>
      <c r="M163" s="213"/>
      <c r="R163" s="240" t="s">
        <v>269</v>
      </c>
      <c r="S163" s="227" t="s">
        <v>378</v>
      </c>
      <c r="T163" s="207" t="s">
        <v>379</v>
      </c>
      <c r="U163" s="208" t="s">
        <v>380</v>
      </c>
      <c r="V163" s="241">
        <v>2</v>
      </c>
      <c r="W163" s="210" t="s">
        <v>272</v>
      </c>
      <c r="X163" s="230" t="s">
        <v>838</v>
      </c>
      <c r="Y163" s="211">
        <v>4</v>
      </c>
      <c r="Z163" s="224" t="s">
        <v>839</v>
      </c>
      <c r="AA163" s="212">
        <v>8</v>
      </c>
      <c r="AB163" s="213"/>
    </row>
    <row r="164" spans="2:28" ht="18" customHeight="1" x14ac:dyDescent="0.2">
      <c r="B164" s="237"/>
      <c r="C164" s="240" t="s">
        <v>320</v>
      </c>
      <c r="D164" s="227" t="s">
        <v>1412</v>
      </c>
      <c r="E164" s="207" t="s">
        <v>1413</v>
      </c>
      <c r="F164" s="208" t="s">
        <v>1414</v>
      </c>
      <c r="G164" s="241">
        <v>2</v>
      </c>
      <c r="H164" s="210" t="s">
        <v>272</v>
      </c>
      <c r="I164" s="230">
        <v>4.57</v>
      </c>
      <c r="J164" s="211">
        <v>4</v>
      </c>
      <c r="K164" s="224" t="s">
        <v>1415</v>
      </c>
      <c r="L164" s="212">
        <v>2</v>
      </c>
      <c r="M164" s="213"/>
      <c r="R164" s="240" t="s">
        <v>273</v>
      </c>
      <c r="S164" s="227" t="s">
        <v>828</v>
      </c>
      <c r="T164" s="207" t="s">
        <v>829</v>
      </c>
      <c r="U164" s="208" t="s">
        <v>380</v>
      </c>
      <c r="V164" s="241">
        <v>1</v>
      </c>
      <c r="W164" s="210" t="s">
        <v>272</v>
      </c>
      <c r="X164" s="230" t="s">
        <v>840</v>
      </c>
      <c r="Y164" s="211">
        <v>6</v>
      </c>
      <c r="Z164" s="224" t="s">
        <v>841</v>
      </c>
      <c r="AA164" s="212">
        <v>6</v>
      </c>
      <c r="AB164" s="213"/>
    </row>
    <row r="165" spans="2:28" ht="18" customHeight="1" x14ac:dyDescent="0.2">
      <c r="B165" s="237"/>
      <c r="C165" s="240" t="s">
        <v>320</v>
      </c>
      <c r="D165" s="227" t="s">
        <v>1416</v>
      </c>
      <c r="E165" s="207" t="s">
        <v>1417</v>
      </c>
      <c r="F165" s="208" t="s">
        <v>1414</v>
      </c>
      <c r="G165" s="241">
        <v>61</v>
      </c>
      <c r="H165" s="210" t="s">
        <v>272</v>
      </c>
      <c r="I165" s="230">
        <v>4.42</v>
      </c>
      <c r="J165" s="211">
        <v>2</v>
      </c>
      <c r="K165" s="224" t="s">
        <v>1418</v>
      </c>
      <c r="L165" s="212">
        <v>1</v>
      </c>
      <c r="M165" s="213"/>
      <c r="R165" s="240" t="s">
        <v>273</v>
      </c>
      <c r="S165" s="227" t="s">
        <v>834</v>
      </c>
      <c r="T165" s="207" t="s">
        <v>835</v>
      </c>
      <c r="U165" s="208" t="s">
        <v>380</v>
      </c>
      <c r="V165" s="241">
        <v>1</v>
      </c>
      <c r="W165" s="210" t="s">
        <v>272</v>
      </c>
      <c r="X165" s="230" t="s">
        <v>842</v>
      </c>
      <c r="Y165" s="211">
        <v>4</v>
      </c>
      <c r="Z165" s="224" t="s">
        <v>843</v>
      </c>
      <c r="AA165" s="212">
        <v>4</v>
      </c>
      <c r="AB165" s="213"/>
    </row>
    <row r="166" spans="2:28" ht="18" customHeight="1" x14ac:dyDescent="0.2">
      <c r="B166" s="237"/>
      <c r="C166" s="240" t="s">
        <v>269</v>
      </c>
      <c r="D166" s="227" t="s">
        <v>1419</v>
      </c>
      <c r="E166" s="207" t="s">
        <v>1420</v>
      </c>
      <c r="F166" s="208" t="s">
        <v>1421</v>
      </c>
      <c r="G166" s="241">
        <v>2</v>
      </c>
      <c r="H166" s="210" t="s">
        <v>272</v>
      </c>
      <c r="I166" s="230">
        <v>12.8</v>
      </c>
      <c r="J166" s="211">
        <v>4</v>
      </c>
      <c r="K166" s="224" t="s">
        <v>1422</v>
      </c>
      <c r="L166" s="212">
        <v>3</v>
      </c>
      <c r="M166" s="213"/>
      <c r="R166" s="240" t="s">
        <v>320</v>
      </c>
      <c r="S166" s="227" t="s">
        <v>844</v>
      </c>
      <c r="T166" s="207" t="s">
        <v>845</v>
      </c>
      <c r="U166" s="208" t="s">
        <v>383</v>
      </c>
      <c r="V166" s="241">
        <v>2</v>
      </c>
      <c r="W166" s="210" t="s">
        <v>272</v>
      </c>
      <c r="X166" s="230" t="s">
        <v>846</v>
      </c>
      <c r="Y166" s="211">
        <v>3</v>
      </c>
      <c r="Z166" s="224" t="s">
        <v>847</v>
      </c>
      <c r="AA166" s="212">
        <v>1</v>
      </c>
      <c r="AB166" s="213"/>
    </row>
    <row r="167" spans="2:28" ht="18" customHeight="1" x14ac:dyDescent="0.2">
      <c r="B167" s="237"/>
      <c r="C167" s="240" t="s">
        <v>269</v>
      </c>
      <c r="D167" s="227" t="s">
        <v>1423</v>
      </c>
      <c r="E167" s="207" t="s">
        <v>1424</v>
      </c>
      <c r="F167" s="208" t="s">
        <v>1421</v>
      </c>
      <c r="G167" s="241">
        <v>2</v>
      </c>
      <c r="H167" s="210" t="s">
        <v>272</v>
      </c>
      <c r="I167" s="230">
        <v>11.96</v>
      </c>
      <c r="J167" s="211">
        <v>1</v>
      </c>
      <c r="K167" s="224" t="s">
        <v>1425</v>
      </c>
      <c r="L167" s="212">
        <v>1</v>
      </c>
      <c r="M167" s="213"/>
      <c r="R167" s="240" t="s">
        <v>320</v>
      </c>
      <c r="S167" s="227" t="s">
        <v>848</v>
      </c>
      <c r="T167" s="207" t="s">
        <v>849</v>
      </c>
      <c r="U167" s="208" t="s">
        <v>383</v>
      </c>
      <c r="V167" s="241">
        <v>1</v>
      </c>
      <c r="W167" s="210" t="s">
        <v>272</v>
      </c>
      <c r="X167" s="230" t="s">
        <v>846</v>
      </c>
      <c r="Y167" s="211">
        <v>2</v>
      </c>
      <c r="Z167" s="224" t="s">
        <v>850</v>
      </c>
      <c r="AA167" s="212">
        <v>1</v>
      </c>
      <c r="AB167" s="213"/>
    </row>
    <row r="168" spans="2:28" ht="18" customHeight="1" x14ac:dyDescent="0.2">
      <c r="B168" s="237"/>
      <c r="C168" s="240" t="s">
        <v>269</v>
      </c>
      <c r="D168" s="227" t="s">
        <v>1426</v>
      </c>
      <c r="E168" s="207" t="s">
        <v>1427</v>
      </c>
      <c r="F168" s="208" t="s">
        <v>1421</v>
      </c>
      <c r="G168" s="241">
        <v>2</v>
      </c>
      <c r="H168" s="210" t="s">
        <v>272</v>
      </c>
      <c r="I168" s="230">
        <v>11.88</v>
      </c>
      <c r="J168" s="211">
        <v>2</v>
      </c>
      <c r="K168" s="224" t="s">
        <v>1428</v>
      </c>
      <c r="L168" s="212">
        <v>2</v>
      </c>
      <c r="M168" s="213"/>
      <c r="R168" s="240" t="s">
        <v>269</v>
      </c>
      <c r="S168" s="227" t="s">
        <v>851</v>
      </c>
      <c r="T168" s="207" t="s">
        <v>852</v>
      </c>
      <c r="U168" s="208" t="s">
        <v>383</v>
      </c>
      <c r="V168" s="241">
        <v>4</v>
      </c>
      <c r="W168" s="210" t="s">
        <v>272</v>
      </c>
      <c r="X168" s="230" t="s">
        <v>535</v>
      </c>
      <c r="Y168" s="211">
        <v>4</v>
      </c>
      <c r="Z168" s="224" t="s">
        <v>524</v>
      </c>
      <c r="AA168" s="212">
        <v>4</v>
      </c>
      <c r="AB168" s="213"/>
    </row>
    <row r="169" spans="2:28" ht="18" customHeight="1" x14ac:dyDescent="0.2">
      <c r="B169" s="237"/>
      <c r="C169" s="240" t="s">
        <v>273</v>
      </c>
      <c r="D169" s="227" t="s">
        <v>1429</v>
      </c>
      <c r="E169" s="207" t="s">
        <v>1430</v>
      </c>
      <c r="F169" s="208" t="s">
        <v>1421</v>
      </c>
      <c r="G169" s="241">
        <v>2</v>
      </c>
      <c r="H169" s="210" t="s">
        <v>272</v>
      </c>
      <c r="I169" s="230">
        <v>30.4</v>
      </c>
      <c r="J169" s="211"/>
      <c r="K169" s="224"/>
      <c r="L169" s="212"/>
      <c r="M169" s="213" t="s">
        <v>516</v>
      </c>
      <c r="R169" s="240" t="s">
        <v>276</v>
      </c>
      <c r="S169" s="227" t="s">
        <v>853</v>
      </c>
      <c r="T169" s="207" t="s">
        <v>854</v>
      </c>
      <c r="U169" s="208" t="s">
        <v>383</v>
      </c>
      <c r="V169" s="241">
        <v>4</v>
      </c>
      <c r="W169" s="210" t="s">
        <v>272</v>
      </c>
      <c r="X169" s="230" t="s">
        <v>696</v>
      </c>
      <c r="Y169" s="211">
        <v>3</v>
      </c>
      <c r="Z169" s="224" t="s">
        <v>855</v>
      </c>
      <c r="AA169" s="212">
        <v>2</v>
      </c>
      <c r="AB169" s="213"/>
    </row>
    <row r="170" spans="2:28" ht="18" customHeight="1" x14ac:dyDescent="0.2">
      <c r="B170" s="237"/>
      <c r="C170" s="240" t="s">
        <v>273</v>
      </c>
      <c r="D170" s="227" t="s">
        <v>1423</v>
      </c>
      <c r="E170" s="207" t="s">
        <v>1424</v>
      </c>
      <c r="F170" s="208" t="s">
        <v>1421</v>
      </c>
      <c r="G170" s="241">
        <v>2</v>
      </c>
      <c r="H170" s="210" t="s">
        <v>272</v>
      </c>
      <c r="I170" s="230">
        <v>25.6</v>
      </c>
      <c r="J170" s="211">
        <v>2</v>
      </c>
      <c r="K170" s="224" t="s">
        <v>1431</v>
      </c>
      <c r="L170" s="212">
        <v>2</v>
      </c>
      <c r="M170" s="213"/>
      <c r="R170" s="240" t="s">
        <v>276</v>
      </c>
      <c r="S170" s="227" t="s">
        <v>851</v>
      </c>
      <c r="T170" s="207" t="s">
        <v>852</v>
      </c>
      <c r="U170" s="208" t="s">
        <v>383</v>
      </c>
      <c r="V170" s="241">
        <v>4</v>
      </c>
      <c r="W170" s="210" t="s">
        <v>272</v>
      </c>
      <c r="X170" s="230" t="s">
        <v>698</v>
      </c>
      <c r="Y170" s="211">
        <v>1</v>
      </c>
      <c r="Z170" s="224" t="s">
        <v>705</v>
      </c>
      <c r="AA170" s="212">
        <v>1</v>
      </c>
      <c r="AB170" s="213"/>
    </row>
    <row r="171" spans="2:28" ht="18" customHeight="1" x14ac:dyDescent="0.2">
      <c r="B171" s="237"/>
      <c r="C171" s="240" t="s">
        <v>273</v>
      </c>
      <c r="D171" s="227" t="s">
        <v>1426</v>
      </c>
      <c r="E171" s="207" t="s">
        <v>1427</v>
      </c>
      <c r="F171" s="208" t="s">
        <v>1421</v>
      </c>
      <c r="G171" s="241">
        <v>2</v>
      </c>
      <c r="H171" s="210" t="s">
        <v>272</v>
      </c>
      <c r="I171" s="230">
        <v>25.2</v>
      </c>
      <c r="J171" s="211">
        <v>1</v>
      </c>
      <c r="K171" s="224" t="s">
        <v>1432</v>
      </c>
      <c r="L171" s="212">
        <v>1</v>
      </c>
      <c r="M171" s="213"/>
      <c r="R171" s="240" t="s">
        <v>276</v>
      </c>
      <c r="S171" s="227" t="s">
        <v>385</v>
      </c>
      <c r="T171" s="207" t="s">
        <v>386</v>
      </c>
      <c r="U171" s="208" t="s">
        <v>383</v>
      </c>
      <c r="V171" s="241">
        <v>5</v>
      </c>
      <c r="W171" s="210" t="s">
        <v>272</v>
      </c>
      <c r="X171" s="230" t="s">
        <v>618</v>
      </c>
      <c r="Y171" s="211">
        <v>5</v>
      </c>
      <c r="Z171" s="224" t="s">
        <v>856</v>
      </c>
      <c r="AA171" s="212">
        <v>2</v>
      </c>
      <c r="AB171" s="213"/>
    </row>
    <row r="172" spans="2:28" ht="18" customHeight="1" x14ac:dyDescent="0.2">
      <c r="B172" s="237"/>
      <c r="C172" s="240" t="s">
        <v>320</v>
      </c>
      <c r="D172" s="227" t="s">
        <v>1433</v>
      </c>
      <c r="E172" s="207" t="s">
        <v>1434</v>
      </c>
      <c r="F172" s="208" t="s">
        <v>1435</v>
      </c>
      <c r="G172" s="241">
        <v>2</v>
      </c>
      <c r="H172" s="210" t="s">
        <v>272</v>
      </c>
      <c r="I172" s="230">
        <v>5.37</v>
      </c>
      <c r="J172" s="211">
        <v>5</v>
      </c>
      <c r="K172" s="224" t="s">
        <v>1436</v>
      </c>
      <c r="L172" s="212">
        <v>3</v>
      </c>
      <c r="M172" s="213"/>
      <c r="R172" s="240" t="s">
        <v>276</v>
      </c>
      <c r="S172" s="227" t="s">
        <v>381</v>
      </c>
      <c r="T172" s="207" t="s">
        <v>382</v>
      </c>
      <c r="U172" s="208" t="s">
        <v>383</v>
      </c>
      <c r="V172" s="241">
        <v>3</v>
      </c>
      <c r="W172" s="210" t="s">
        <v>272</v>
      </c>
      <c r="X172" s="230" t="s">
        <v>857</v>
      </c>
      <c r="Y172" s="211">
        <v>3</v>
      </c>
      <c r="Z172" s="224" t="s">
        <v>858</v>
      </c>
      <c r="AA172" s="212">
        <v>2</v>
      </c>
      <c r="AB172" s="213"/>
    </row>
    <row r="173" spans="2:28" ht="18" customHeight="1" x14ac:dyDescent="0.2">
      <c r="B173" s="237"/>
      <c r="C173" s="240" t="s">
        <v>320</v>
      </c>
      <c r="D173" s="227" t="s">
        <v>1437</v>
      </c>
      <c r="E173" s="207" t="s">
        <v>1438</v>
      </c>
      <c r="F173" s="208" t="s">
        <v>1435</v>
      </c>
      <c r="G173" s="241">
        <v>2</v>
      </c>
      <c r="H173" s="210" t="s">
        <v>272</v>
      </c>
      <c r="I173" s="230">
        <v>5.34</v>
      </c>
      <c r="J173" s="211">
        <v>6</v>
      </c>
      <c r="K173" s="224" t="s">
        <v>1439</v>
      </c>
      <c r="L173" s="212">
        <v>4</v>
      </c>
      <c r="M173" s="213"/>
      <c r="R173" s="240" t="s">
        <v>276</v>
      </c>
      <c r="S173" s="227" t="s">
        <v>859</v>
      </c>
      <c r="T173" s="207" t="s">
        <v>860</v>
      </c>
      <c r="U173" s="208" t="s">
        <v>383</v>
      </c>
      <c r="V173" s="241">
        <v>50</v>
      </c>
      <c r="W173" s="210" t="s">
        <v>348</v>
      </c>
      <c r="X173" s="230" t="s">
        <v>620</v>
      </c>
      <c r="Y173" s="211">
        <v>4</v>
      </c>
      <c r="Z173" s="224" t="s">
        <v>861</v>
      </c>
      <c r="AA173" s="212">
        <v>2</v>
      </c>
      <c r="AB173" s="213"/>
    </row>
    <row r="174" spans="2:28" ht="18" customHeight="1" x14ac:dyDescent="0.2">
      <c r="B174" s="237"/>
      <c r="C174" s="240" t="s">
        <v>320</v>
      </c>
      <c r="D174" s="227" t="s">
        <v>1440</v>
      </c>
      <c r="E174" s="207" t="s">
        <v>1441</v>
      </c>
      <c r="F174" s="208" t="s">
        <v>1435</v>
      </c>
      <c r="G174" s="241">
        <v>2</v>
      </c>
      <c r="H174" s="210" t="s">
        <v>272</v>
      </c>
      <c r="I174" s="230">
        <v>4.5599999999999996</v>
      </c>
      <c r="J174" s="211"/>
      <c r="K174" s="224"/>
      <c r="L174" s="212"/>
      <c r="M174" s="213" t="s">
        <v>516</v>
      </c>
      <c r="R174" s="240" t="s">
        <v>276</v>
      </c>
      <c r="S174" s="227" t="s">
        <v>862</v>
      </c>
      <c r="T174" s="207" t="s">
        <v>863</v>
      </c>
      <c r="U174" s="208" t="s">
        <v>383</v>
      </c>
      <c r="V174" s="241">
        <v>46</v>
      </c>
      <c r="W174" s="210" t="s">
        <v>348</v>
      </c>
      <c r="X174" s="230" t="s">
        <v>864</v>
      </c>
      <c r="Y174" s="211">
        <v>1</v>
      </c>
      <c r="Z174" s="224" t="s">
        <v>865</v>
      </c>
      <c r="AA174" s="212">
        <v>1</v>
      </c>
      <c r="AB174" s="213"/>
    </row>
    <row r="175" spans="2:28" ht="18" customHeight="1" x14ac:dyDescent="0.2">
      <c r="B175" s="237"/>
      <c r="C175" s="240" t="s">
        <v>269</v>
      </c>
      <c r="D175" s="227" t="s">
        <v>1442</v>
      </c>
      <c r="E175" s="207" t="s">
        <v>1443</v>
      </c>
      <c r="F175" s="208" t="s">
        <v>1435</v>
      </c>
      <c r="G175" s="241">
        <v>1</v>
      </c>
      <c r="H175" s="210" t="s">
        <v>272</v>
      </c>
      <c r="I175" s="230">
        <v>16.2</v>
      </c>
      <c r="J175" s="211">
        <v>6</v>
      </c>
      <c r="K175" s="224" t="s">
        <v>1189</v>
      </c>
      <c r="L175" s="212">
        <v>6</v>
      </c>
      <c r="M175" s="213"/>
      <c r="R175" s="240" t="s">
        <v>317</v>
      </c>
      <c r="S175" s="227" t="s">
        <v>862</v>
      </c>
      <c r="T175" s="207" t="s">
        <v>863</v>
      </c>
      <c r="U175" s="208" t="s">
        <v>383</v>
      </c>
      <c r="V175" s="241">
        <v>46</v>
      </c>
      <c r="W175" s="210" t="s">
        <v>348</v>
      </c>
      <c r="X175" s="230" t="s">
        <v>866</v>
      </c>
      <c r="Y175" s="211">
        <v>15</v>
      </c>
      <c r="Z175" s="224" t="s">
        <v>867</v>
      </c>
      <c r="AA175" s="212"/>
      <c r="AB175" s="213"/>
    </row>
    <row r="176" spans="2:28" ht="18" customHeight="1" x14ac:dyDescent="0.2">
      <c r="B176" s="237"/>
      <c r="C176" s="240" t="s">
        <v>269</v>
      </c>
      <c r="D176" s="227" t="s">
        <v>1444</v>
      </c>
      <c r="E176" s="207" t="s">
        <v>1445</v>
      </c>
      <c r="F176" s="208" t="s">
        <v>1435</v>
      </c>
      <c r="G176" s="241">
        <v>1</v>
      </c>
      <c r="H176" s="210" t="s">
        <v>272</v>
      </c>
      <c r="I176" s="230">
        <v>16</v>
      </c>
      <c r="J176" s="211">
        <v>4</v>
      </c>
      <c r="K176" s="224" t="s">
        <v>1219</v>
      </c>
      <c r="L176" s="212">
        <v>4</v>
      </c>
      <c r="M176" s="213"/>
      <c r="R176" s="240" t="s">
        <v>269</v>
      </c>
      <c r="S176" s="227" t="s">
        <v>868</v>
      </c>
      <c r="T176" s="207" t="s">
        <v>869</v>
      </c>
      <c r="U176" s="208" t="s">
        <v>870</v>
      </c>
      <c r="V176" s="241">
        <v>3</v>
      </c>
      <c r="W176" s="210" t="s">
        <v>272</v>
      </c>
      <c r="X176" s="230" t="s">
        <v>871</v>
      </c>
      <c r="Y176" s="211">
        <v>5</v>
      </c>
      <c r="Z176" s="224" t="s">
        <v>486</v>
      </c>
      <c r="AA176" s="212">
        <v>13</v>
      </c>
      <c r="AB176" s="213"/>
    </row>
    <row r="177" spans="2:28" ht="18" customHeight="1" x14ac:dyDescent="0.2">
      <c r="B177" s="237"/>
      <c r="C177" s="240" t="s">
        <v>269</v>
      </c>
      <c r="D177" s="227" t="s">
        <v>1446</v>
      </c>
      <c r="E177" s="207" t="s">
        <v>1447</v>
      </c>
      <c r="F177" s="208" t="s">
        <v>1435</v>
      </c>
      <c r="G177" s="241">
        <v>1</v>
      </c>
      <c r="H177" s="210" t="s">
        <v>272</v>
      </c>
      <c r="I177" s="230">
        <v>15.8</v>
      </c>
      <c r="J177" s="211">
        <v>3</v>
      </c>
      <c r="K177" s="224" t="s">
        <v>1224</v>
      </c>
      <c r="L177" s="212">
        <v>3</v>
      </c>
      <c r="M177" s="213"/>
      <c r="R177" s="240" t="s">
        <v>269</v>
      </c>
      <c r="S177" s="227" t="s">
        <v>872</v>
      </c>
      <c r="T177" s="207" t="s">
        <v>873</v>
      </c>
      <c r="U177" s="208" t="s">
        <v>870</v>
      </c>
      <c r="V177" s="241">
        <v>3</v>
      </c>
      <c r="W177" s="210" t="s">
        <v>272</v>
      </c>
      <c r="X177" s="230" t="s">
        <v>874</v>
      </c>
      <c r="Y177" s="211">
        <v>1</v>
      </c>
      <c r="Z177" s="224" t="s">
        <v>659</v>
      </c>
      <c r="AA177" s="212">
        <v>6</v>
      </c>
      <c r="AB177" s="213"/>
    </row>
    <row r="178" spans="2:28" ht="18" customHeight="1" x14ac:dyDescent="0.2">
      <c r="B178" s="237"/>
      <c r="C178" s="240" t="s">
        <v>269</v>
      </c>
      <c r="D178" s="227" t="s">
        <v>1448</v>
      </c>
      <c r="E178" s="207" t="s">
        <v>1449</v>
      </c>
      <c r="F178" s="208" t="s">
        <v>1435</v>
      </c>
      <c r="G178" s="241">
        <v>1</v>
      </c>
      <c r="H178" s="210" t="s">
        <v>272</v>
      </c>
      <c r="I178" s="230">
        <v>14.2</v>
      </c>
      <c r="J178" s="211">
        <v>1</v>
      </c>
      <c r="K178" s="224" t="s">
        <v>1211</v>
      </c>
      <c r="L178" s="212">
        <v>1</v>
      </c>
      <c r="M178" s="213"/>
      <c r="R178" s="240" t="s">
        <v>269</v>
      </c>
      <c r="S178" s="227" t="s">
        <v>875</v>
      </c>
      <c r="T178" s="207" t="s">
        <v>876</v>
      </c>
      <c r="U178" s="208" t="s">
        <v>870</v>
      </c>
      <c r="V178" s="241">
        <v>3</v>
      </c>
      <c r="W178" s="210" t="s">
        <v>272</v>
      </c>
      <c r="X178" s="230" t="s">
        <v>877</v>
      </c>
      <c r="Y178" s="211">
        <v>7</v>
      </c>
      <c r="Z178" s="224" t="s">
        <v>878</v>
      </c>
      <c r="AA178" s="212">
        <v>9</v>
      </c>
      <c r="AB178" s="213"/>
    </row>
    <row r="179" spans="2:28" ht="18" customHeight="1" x14ac:dyDescent="0.2">
      <c r="B179" s="237"/>
      <c r="C179" s="240" t="s">
        <v>269</v>
      </c>
      <c r="D179" s="227" t="s">
        <v>1450</v>
      </c>
      <c r="E179" s="207" t="s">
        <v>1451</v>
      </c>
      <c r="F179" s="208" t="s">
        <v>1435</v>
      </c>
      <c r="G179" s="241">
        <v>1</v>
      </c>
      <c r="H179" s="210" t="s">
        <v>272</v>
      </c>
      <c r="I179" s="230">
        <v>14.5</v>
      </c>
      <c r="J179" s="211">
        <v>4</v>
      </c>
      <c r="K179" s="224" t="s">
        <v>1452</v>
      </c>
      <c r="L179" s="212">
        <v>8</v>
      </c>
      <c r="M179" s="213"/>
      <c r="R179" s="240" t="s">
        <v>273</v>
      </c>
      <c r="S179" s="227" t="s">
        <v>868</v>
      </c>
      <c r="T179" s="207" t="s">
        <v>869</v>
      </c>
      <c r="U179" s="208" t="s">
        <v>870</v>
      </c>
      <c r="V179" s="241">
        <v>3</v>
      </c>
      <c r="W179" s="210" t="s">
        <v>272</v>
      </c>
      <c r="X179" s="230" t="s">
        <v>879</v>
      </c>
      <c r="Y179" s="211">
        <v>6</v>
      </c>
      <c r="Z179" s="224" t="s">
        <v>880</v>
      </c>
      <c r="AA179" s="212">
        <v>6</v>
      </c>
      <c r="AB179" s="213"/>
    </row>
    <row r="180" spans="2:28" ht="18" customHeight="1" x14ac:dyDescent="0.2">
      <c r="B180" s="237"/>
      <c r="C180" s="240" t="s">
        <v>269</v>
      </c>
      <c r="D180" s="227" t="s">
        <v>1453</v>
      </c>
      <c r="E180" s="207" t="s">
        <v>1454</v>
      </c>
      <c r="F180" s="208" t="s">
        <v>1435</v>
      </c>
      <c r="G180" s="241">
        <v>1</v>
      </c>
      <c r="H180" s="210" t="s">
        <v>272</v>
      </c>
      <c r="I180" s="230">
        <v>14.5</v>
      </c>
      <c r="J180" s="211">
        <v>1</v>
      </c>
      <c r="K180" s="224" t="s">
        <v>1455</v>
      </c>
      <c r="L180" s="212">
        <v>5</v>
      </c>
      <c r="M180" s="213"/>
      <c r="R180" s="240" t="s">
        <v>273</v>
      </c>
      <c r="S180" s="227" t="s">
        <v>875</v>
      </c>
      <c r="T180" s="207" t="s">
        <v>876</v>
      </c>
      <c r="U180" s="208" t="s">
        <v>870</v>
      </c>
      <c r="V180" s="241">
        <v>3</v>
      </c>
      <c r="W180" s="210" t="s">
        <v>272</v>
      </c>
      <c r="X180" s="230" t="s">
        <v>879</v>
      </c>
      <c r="Y180" s="211">
        <v>4</v>
      </c>
      <c r="Z180" s="224" t="s">
        <v>881</v>
      </c>
      <c r="AA180" s="212">
        <v>4</v>
      </c>
      <c r="AB180" s="213"/>
    </row>
    <row r="181" spans="2:28" ht="18" customHeight="1" x14ac:dyDescent="0.2">
      <c r="B181" s="237"/>
      <c r="C181" s="240" t="s">
        <v>269</v>
      </c>
      <c r="D181" s="227" t="s">
        <v>1456</v>
      </c>
      <c r="E181" s="207" t="s">
        <v>1457</v>
      </c>
      <c r="F181" s="208" t="s">
        <v>1435</v>
      </c>
      <c r="G181" s="241">
        <v>1</v>
      </c>
      <c r="H181" s="210" t="s">
        <v>272</v>
      </c>
      <c r="I181" s="230">
        <v>13.8</v>
      </c>
      <c r="J181" s="211">
        <v>4</v>
      </c>
      <c r="K181" s="224" t="s">
        <v>1458</v>
      </c>
      <c r="L181" s="212">
        <v>4</v>
      </c>
      <c r="M181" s="213"/>
      <c r="R181" s="240" t="s">
        <v>273</v>
      </c>
      <c r="S181" s="227" t="s">
        <v>872</v>
      </c>
      <c r="T181" s="207" t="s">
        <v>873</v>
      </c>
      <c r="U181" s="208" t="s">
        <v>870</v>
      </c>
      <c r="V181" s="241">
        <v>3</v>
      </c>
      <c r="W181" s="210" t="s">
        <v>272</v>
      </c>
      <c r="X181" s="230" t="s">
        <v>882</v>
      </c>
      <c r="Y181" s="211">
        <v>2</v>
      </c>
      <c r="Z181" s="224" t="s">
        <v>883</v>
      </c>
      <c r="AA181" s="212">
        <v>2</v>
      </c>
      <c r="AB181" s="213"/>
    </row>
    <row r="182" spans="2:28" ht="18" customHeight="1" x14ac:dyDescent="0.2">
      <c r="B182" s="237"/>
      <c r="C182" s="240" t="s">
        <v>276</v>
      </c>
      <c r="D182" s="227" t="s">
        <v>1459</v>
      </c>
      <c r="E182" s="207" t="s">
        <v>1460</v>
      </c>
      <c r="F182" s="208" t="s">
        <v>1435</v>
      </c>
      <c r="G182" s="241">
        <v>1</v>
      </c>
      <c r="H182" s="210" t="s">
        <v>272</v>
      </c>
      <c r="I182" s="230">
        <v>3.02</v>
      </c>
      <c r="J182" s="211">
        <v>6</v>
      </c>
      <c r="K182" s="224" t="s">
        <v>1461</v>
      </c>
      <c r="L182" s="212">
        <v>2</v>
      </c>
      <c r="M182" s="213"/>
      <c r="R182" s="240" t="s">
        <v>320</v>
      </c>
      <c r="S182" s="227" t="s">
        <v>884</v>
      </c>
      <c r="T182" s="207" t="s">
        <v>885</v>
      </c>
      <c r="U182" s="208" t="s">
        <v>389</v>
      </c>
      <c r="V182" s="241">
        <v>1</v>
      </c>
      <c r="W182" s="210" t="s">
        <v>272</v>
      </c>
      <c r="X182" s="230" t="s">
        <v>886</v>
      </c>
      <c r="Y182" s="211">
        <v>2</v>
      </c>
      <c r="Z182" s="224" t="s">
        <v>887</v>
      </c>
      <c r="AA182" s="212">
        <v>4</v>
      </c>
      <c r="AB182" s="213"/>
    </row>
    <row r="183" spans="2:28" ht="18" customHeight="1" x14ac:dyDescent="0.2">
      <c r="B183" s="237"/>
      <c r="C183" s="240" t="s">
        <v>276</v>
      </c>
      <c r="D183" s="227" t="s">
        <v>1462</v>
      </c>
      <c r="E183" s="207" t="s">
        <v>1463</v>
      </c>
      <c r="F183" s="208" t="s">
        <v>1435</v>
      </c>
      <c r="G183" s="241">
        <v>1</v>
      </c>
      <c r="H183" s="210" t="s">
        <v>272</v>
      </c>
      <c r="I183" s="230">
        <v>2.4300000000000002</v>
      </c>
      <c r="J183" s="211">
        <v>3</v>
      </c>
      <c r="K183" s="224" t="s">
        <v>1464</v>
      </c>
      <c r="L183" s="212">
        <v>1</v>
      </c>
      <c r="M183" s="213"/>
      <c r="R183" s="240" t="s">
        <v>320</v>
      </c>
      <c r="S183" s="227" t="s">
        <v>888</v>
      </c>
      <c r="T183" s="207" t="s">
        <v>889</v>
      </c>
      <c r="U183" s="208" t="s">
        <v>389</v>
      </c>
      <c r="V183" s="241">
        <v>1</v>
      </c>
      <c r="W183" s="210" t="s">
        <v>272</v>
      </c>
      <c r="X183" s="230" t="s">
        <v>890</v>
      </c>
      <c r="Y183" s="211">
        <v>7</v>
      </c>
      <c r="Z183" s="224" t="s">
        <v>891</v>
      </c>
      <c r="AA183" s="212">
        <v>2</v>
      </c>
      <c r="AB183" s="213"/>
    </row>
    <row r="184" spans="2:28" ht="18" customHeight="1" x14ac:dyDescent="0.2">
      <c r="B184" s="237"/>
      <c r="C184" s="240" t="s">
        <v>269</v>
      </c>
      <c r="D184" s="227" t="s">
        <v>1465</v>
      </c>
      <c r="E184" s="207" t="s">
        <v>1466</v>
      </c>
      <c r="F184" s="208" t="s">
        <v>1467</v>
      </c>
      <c r="G184" s="241">
        <v>1</v>
      </c>
      <c r="H184" s="210" t="s">
        <v>272</v>
      </c>
      <c r="I184" s="230">
        <v>15.06</v>
      </c>
      <c r="J184" s="211">
        <v>2</v>
      </c>
      <c r="K184" s="224" t="s">
        <v>1468</v>
      </c>
      <c r="L184" s="212">
        <v>2</v>
      </c>
      <c r="M184" s="213"/>
      <c r="R184" s="240" t="s">
        <v>276</v>
      </c>
      <c r="S184" s="227" t="s">
        <v>387</v>
      </c>
      <c r="T184" s="207" t="s">
        <v>388</v>
      </c>
      <c r="U184" s="208" t="s">
        <v>389</v>
      </c>
      <c r="V184" s="241">
        <v>3</v>
      </c>
      <c r="W184" s="210" t="s">
        <v>272</v>
      </c>
      <c r="X184" s="230" t="s">
        <v>892</v>
      </c>
      <c r="Y184" s="211">
        <v>2</v>
      </c>
      <c r="Z184" s="224" t="s">
        <v>893</v>
      </c>
      <c r="AA184" s="212">
        <v>1</v>
      </c>
      <c r="AB184" s="213"/>
    </row>
    <row r="185" spans="2:28" ht="18" customHeight="1" x14ac:dyDescent="0.2">
      <c r="B185" s="237"/>
      <c r="C185" s="240" t="s">
        <v>269</v>
      </c>
      <c r="D185" s="227" t="s">
        <v>1469</v>
      </c>
      <c r="E185" s="207" t="s">
        <v>1470</v>
      </c>
      <c r="F185" s="208" t="s">
        <v>1467</v>
      </c>
      <c r="G185" s="241">
        <v>1</v>
      </c>
      <c r="H185" s="210" t="s">
        <v>272</v>
      </c>
      <c r="I185" s="230">
        <v>15.1</v>
      </c>
      <c r="J185" s="211">
        <v>3</v>
      </c>
      <c r="K185" s="224" t="s">
        <v>1203</v>
      </c>
      <c r="L185" s="212">
        <v>7</v>
      </c>
      <c r="M185" s="213"/>
      <c r="R185" s="240" t="s">
        <v>320</v>
      </c>
      <c r="S185" s="227" t="s">
        <v>894</v>
      </c>
      <c r="T185" s="207" t="s">
        <v>895</v>
      </c>
      <c r="U185" s="208" t="s">
        <v>390</v>
      </c>
      <c r="V185" s="241">
        <v>19</v>
      </c>
      <c r="W185" s="210" t="s">
        <v>348</v>
      </c>
      <c r="X185" s="230" t="s">
        <v>896</v>
      </c>
      <c r="Y185" s="211" t="s">
        <v>377</v>
      </c>
      <c r="Z185" s="224" t="s">
        <v>377</v>
      </c>
      <c r="AA185" s="212" t="s">
        <v>377</v>
      </c>
      <c r="AB185" s="213" t="s">
        <v>516</v>
      </c>
    </row>
    <row r="186" spans="2:28" ht="18" customHeight="1" x14ac:dyDescent="0.2">
      <c r="B186" s="237"/>
      <c r="C186" s="240" t="s">
        <v>269</v>
      </c>
      <c r="D186" s="227" t="s">
        <v>1471</v>
      </c>
      <c r="E186" s="207" t="s">
        <v>1472</v>
      </c>
      <c r="F186" s="208" t="s">
        <v>1467</v>
      </c>
      <c r="G186" s="241">
        <v>1</v>
      </c>
      <c r="H186" s="210" t="s">
        <v>272</v>
      </c>
      <c r="I186" s="230">
        <v>14.5</v>
      </c>
      <c r="J186" s="211">
        <v>2</v>
      </c>
      <c r="K186" s="224" t="s">
        <v>1473</v>
      </c>
      <c r="L186" s="212">
        <v>6</v>
      </c>
      <c r="M186" s="213"/>
      <c r="R186" s="240" t="s">
        <v>320</v>
      </c>
      <c r="S186" s="227" t="s">
        <v>897</v>
      </c>
      <c r="T186" s="207" t="s">
        <v>898</v>
      </c>
      <c r="U186" s="208" t="s">
        <v>390</v>
      </c>
      <c r="V186" s="241">
        <v>16</v>
      </c>
      <c r="W186" s="210" t="s">
        <v>348</v>
      </c>
      <c r="X186" s="230" t="s">
        <v>899</v>
      </c>
      <c r="Y186" s="211">
        <v>1</v>
      </c>
      <c r="Z186" s="224" t="s">
        <v>900</v>
      </c>
      <c r="AA186" s="212">
        <v>2</v>
      </c>
      <c r="AB186" s="213"/>
    </row>
    <row r="187" spans="2:28" ht="18" customHeight="1" x14ac:dyDescent="0.2">
      <c r="B187" s="237"/>
      <c r="C187" s="240" t="s">
        <v>269</v>
      </c>
      <c r="D187" s="227" t="s">
        <v>1474</v>
      </c>
      <c r="E187" s="207" t="s">
        <v>1475</v>
      </c>
      <c r="F187" s="208" t="s">
        <v>1467</v>
      </c>
      <c r="G187" s="241">
        <v>1</v>
      </c>
      <c r="H187" s="210" t="s">
        <v>272</v>
      </c>
      <c r="I187" s="230">
        <v>13.82</v>
      </c>
      <c r="J187" s="211">
        <v>3</v>
      </c>
      <c r="K187" s="224" t="s">
        <v>1476</v>
      </c>
      <c r="L187" s="212">
        <v>3</v>
      </c>
      <c r="M187" s="213"/>
      <c r="R187" s="240" t="s">
        <v>317</v>
      </c>
      <c r="S187" s="227" t="s">
        <v>391</v>
      </c>
      <c r="T187" s="207" t="s">
        <v>392</v>
      </c>
      <c r="U187" s="208" t="s">
        <v>390</v>
      </c>
      <c r="V187" s="241">
        <v>27</v>
      </c>
      <c r="W187" s="210" t="s">
        <v>348</v>
      </c>
      <c r="X187" s="230" t="s">
        <v>901</v>
      </c>
      <c r="Y187" s="211">
        <v>7</v>
      </c>
      <c r="Z187" s="224" t="s">
        <v>902</v>
      </c>
      <c r="AA187" s="212"/>
      <c r="AB187" s="213"/>
    </row>
    <row r="188" spans="2:28" ht="18" customHeight="1" x14ac:dyDescent="0.2">
      <c r="B188" s="237"/>
      <c r="C188" s="240" t="s">
        <v>269</v>
      </c>
      <c r="D188" s="227" t="s">
        <v>1477</v>
      </c>
      <c r="E188" s="207" t="s">
        <v>1478</v>
      </c>
      <c r="F188" s="208" t="s">
        <v>1467</v>
      </c>
      <c r="G188" s="241">
        <v>1</v>
      </c>
      <c r="H188" s="210" t="s">
        <v>272</v>
      </c>
      <c r="I188" s="230">
        <v>13.69</v>
      </c>
      <c r="J188" s="211">
        <v>1</v>
      </c>
      <c r="K188" s="224" t="s">
        <v>1479</v>
      </c>
      <c r="L188" s="212">
        <v>1</v>
      </c>
      <c r="M188" s="213"/>
      <c r="R188" s="240" t="s">
        <v>317</v>
      </c>
      <c r="S188" s="227" t="s">
        <v>903</v>
      </c>
      <c r="T188" s="207" t="s">
        <v>393</v>
      </c>
      <c r="U188" s="208" t="s">
        <v>390</v>
      </c>
      <c r="V188" s="241"/>
      <c r="W188" s="210"/>
      <c r="X188" s="230"/>
      <c r="Y188" s="211">
        <v>1</v>
      </c>
      <c r="Z188" s="224" t="s">
        <v>904</v>
      </c>
      <c r="AA188" s="212"/>
      <c r="AB188" s="213"/>
    </row>
    <row r="189" spans="2:28" ht="18" customHeight="1" x14ac:dyDescent="0.2">
      <c r="B189" s="237"/>
      <c r="C189" s="240" t="s">
        <v>269</v>
      </c>
      <c r="D189" s="227" t="s">
        <v>1480</v>
      </c>
      <c r="E189" s="207" t="s">
        <v>1481</v>
      </c>
      <c r="F189" s="208" t="s">
        <v>1467</v>
      </c>
      <c r="G189" s="241">
        <v>1</v>
      </c>
      <c r="H189" s="210" t="s">
        <v>272</v>
      </c>
      <c r="I189" s="230">
        <v>13.44</v>
      </c>
      <c r="J189" s="211">
        <v>2</v>
      </c>
      <c r="K189" s="224" t="s">
        <v>1482</v>
      </c>
      <c r="L189" s="212">
        <v>2</v>
      </c>
      <c r="M189" s="213"/>
      <c r="R189" s="240" t="s">
        <v>269</v>
      </c>
      <c r="S189" s="227" t="s">
        <v>905</v>
      </c>
      <c r="T189" s="207" t="s">
        <v>906</v>
      </c>
      <c r="U189" s="208" t="s">
        <v>907</v>
      </c>
      <c r="V189" s="241">
        <v>3</v>
      </c>
      <c r="W189" s="210" t="s">
        <v>272</v>
      </c>
      <c r="X189" s="230" t="s">
        <v>908</v>
      </c>
      <c r="Y189" s="211">
        <v>8</v>
      </c>
      <c r="Z189" s="224" t="s">
        <v>909</v>
      </c>
      <c r="AA189" s="212">
        <v>16</v>
      </c>
      <c r="AB189" s="213"/>
    </row>
    <row r="190" spans="2:28" ht="18" customHeight="1" x14ac:dyDescent="0.2">
      <c r="B190" s="237"/>
      <c r="C190" s="240" t="s">
        <v>269</v>
      </c>
      <c r="D190" s="227" t="s">
        <v>1483</v>
      </c>
      <c r="E190" s="207" t="s">
        <v>1484</v>
      </c>
      <c r="F190" s="208" t="s">
        <v>1467</v>
      </c>
      <c r="G190" s="241">
        <v>2</v>
      </c>
      <c r="H190" s="210" t="s">
        <v>272</v>
      </c>
      <c r="I190" s="230">
        <v>14.5</v>
      </c>
      <c r="J190" s="211">
        <v>2</v>
      </c>
      <c r="K190" s="224" t="s">
        <v>1200</v>
      </c>
      <c r="L190" s="212">
        <v>1</v>
      </c>
      <c r="M190" s="213"/>
      <c r="R190" s="240" t="s">
        <v>269</v>
      </c>
      <c r="S190" s="227" t="s">
        <v>910</v>
      </c>
      <c r="T190" s="207" t="s">
        <v>911</v>
      </c>
      <c r="U190" s="208" t="s">
        <v>907</v>
      </c>
      <c r="V190" s="241">
        <v>3</v>
      </c>
      <c r="W190" s="210" t="s">
        <v>272</v>
      </c>
      <c r="X190" s="230" t="s">
        <v>912</v>
      </c>
      <c r="Y190" s="211" t="s">
        <v>377</v>
      </c>
      <c r="Z190" s="224" t="s">
        <v>377</v>
      </c>
      <c r="AA190" s="212" t="s">
        <v>377</v>
      </c>
      <c r="AB190" s="213" t="s">
        <v>516</v>
      </c>
    </row>
    <row r="191" spans="2:28" ht="18" customHeight="1" x14ac:dyDescent="0.2">
      <c r="B191" s="237"/>
      <c r="C191" s="240" t="s">
        <v>269</v>
      </c>
      <c r="D191" s="227" t="s">
        <v>1485</v>
      </c>
      <c r="E191" s="207" t="s">
        <v>1486</v>
      </c>
      <c r="F191" s="208" t="s">
        <v>1467</v>
      </c>
      <c r="G191" s="241">
        <v>2</v>
      </c>
      <c r="H191" s="210" t="s">
        <v>272</v>
      </c>
      <c r="I191" s="230">
        <v>14.42</v>
      </c>
      <c r="J191" s="211">
        <v>7</v>
      </c>
      <c r="K191" s="224" t="s">
        <v>1211</v>
      </c>
      <c r="L191" s="212">
        <v>6</v>
      </c>
      <c r="M191" s="213"/>
      <c r="R191" s="240" t="s">
        <v>269</v>
      </c>
      <c r="S191" s="227" t="s">
        <v>398</v>
      </c>
      <c r="T191" s="207" t="s">
        <v>399</v>
      </c>
      <c r="U191" s="208" t="s">
        <v>907</v>
      </c>
      <c r="V191" s="241">
        <v>4</v>
      </c>
      <c r="W191" s="210" t="s">
        <v>272</v>
      </c>
      <c r="X191" s="230" t="s">
        <v>913</v>
      </c>
      <c r="Y191" s="211">
        <v>6</v>
      </c>
      <c r="Z191" s="224" t="s">
        <v>607</v>
      </c>
      <c r="AA191" s="212">
        <v>6</v>
      </c>
      <c r="AB191" s="213"/>
    </row>
    <row r="192" spans="2:28" ht="18" customHeight="1" x14ac:dyDescent="0.2">
      <c r="B192" s="237"/>
      <c r="C192" s="240" t="s">
        <v>269</v>
      </c>
      <c r="D192" s="227" t="s">
        <v>1487</v>
      </c>
      <c r="E192" s="207" t="s">
        <v>1488</v>
      </c>
      <c r="F192" s="208" t="s">
        <v>1467</v>
      </c>
      <c r="G192" s="241">
        <v>2</v>
      </c>
      <c r="H192" s="210" t="s">
        <v>272</v>
      </c>
      <c r="I192" s="230">
        <v>14.04</v>
      </c>
      <c r="J192" s="211">
        <v>6</v>
      </c>
      <c r="K192" s="224" t="s">
        <v>1473</v>
      </c>
      <c r="L192" s="212">
        <v>5</v>
      </c>
      <c r="M192" s="213"/>
      <c r="R192" s="240" t="s">
        <v>269</v>
      </c>
      <c r="S192" s="227" t="s">
        <v>914</v>
      </c>
      <c r="T192" s="207" t="s">
        <v>915</v>
      </c>
      <c r="U192" s="208" t="s">
        <v>907</v>
      </c>
      <c r="V192" s="241">
        <v>4</v>
      </c>
      <c r="W192" s="210" t="s">
        <v>272</v>
      </c>
      <c r="X192" s="230" t="s">
        <v>515</v>
      </c>
      <c r="Y192" s="211">
        <v>5</v>
      </c>
      <c r="Z192" s="224" t="s">
        <v>916</v>
      </c>
      <c r="AA192" s="212">
        <v>5</v>
      </c>
      <c r="AB192" s="213"/>
    </row>
    <row r="193" spans="2:28" ht="18" customHeight="1" x14ac:dyDescent="0.2">
      <c r="B193" s="237"/>
      <c r="C193" s="240" t="s">
        <v>269</v>
      </c>
      <c r="D193" s="227" t="s">
        <v>1489</v>
      </c>
      <c r="E193" s="207" t="s">
        <v>1490</v>
      </c>
      <c r="F193" s="208" t="s">
        <v>1467</v>
      </c>
      <c r="G193" s="241">
        <v>2</v>
      </c>
      <c r="H193" s="210" t="s">
        <v>272</v>
      </c>
      <c r="I193" s="230">
        <v>13.5</v>
      </c>
      <c r="J193" s="211">
        <v>5</v>
      </c>
      <c r="K193" s="224" t="s">
        <v>1214</v>
      </c>
      <c r="L193" s="212">
        <v>4</v>
      </c>
      <c r="M193" s="213"/>
      <c r="R193" s="240" t="s">
        <v>269</v>
      </c>
      <c r="S193" s="227" t="s">
        <v>917</v>
      </c>
      <c r="T193" s="207" t="s">
        <v>918</v>
      </c>
      <c r="U193" s="208" t="s">
        <v>907</v>
      </c>
      <c r="V193" s="241">
        <v>5</v>
      </c>
      <c r="W193" s="210" t="s">
        <v>272</v>
      </c>
      <c r="X193" s="230" t="s">
        <v>919</v>
      </c>
      <c r="Y193" s="211">
        <v>5</v>
      </c>
      <c r="Z193" s="224" t="s">
        <v>518</v>
      </c>
      <c r="AA193" s="212">
        <v>5</v>
      </c>
      <c r="AB193" s="213"/>
    </row>
    <row r="194" spans="2:28" ht="18" customHeight="1" x14ac:dyDescent="0.2">
      <c r="B194" s="237"/>
      <c r="C194" s="240" t="s">
        <v>273</v>
      </c>
      <c r="D194" s="227" t="s">
        <v>1465</v>
      </c>
      <c r="E194" s="207" t="s">
        <v>1466</v>
      </c>
      <c r="F194" s="208" t="s">
        <v>1467</v>
      </c>
      <c r="G194" s="241">
        <v>1</v>
      </c>
      <c r="H194" s="210" t="s">
        <v>272</v>
      </c>
      <c r="I194" s="230">
        <v>32.6</v>
      </c>
      <c r="J194" s="211">
        <v>4</v>
      </c>
      <c r="K194" s="224" t="s">
        <v>1491</v>
      </c>
      <c r="L194" s="212">
        <v>4</v>
      </c>
      <c r="M194" s="213"/>
      <c r="R194" s="240" t="s">
        <v>269</v>
      </c>
      <c r="S194" s="227" t="s">
        <v>920</v>
      </c>
      <c r="T194" s="207" t="s">
        <v>921</v>
      </c>
      <c r="U194" s="208" t="s">
        <v>907</v>
      </c>
      <c r="V194" s="241">
        <v>5</v>
      </c>
      <c r="W194" s="210" t="s">
        <v>272</v>
      </c>
      <c r="X194" s="230" t="s">
        <v>922</v>
      </c>
      <c r="Y194" s="211" t="s">
        <v>377</v>
      </c>
      <c r="Z194" s="224" t="s">
        <v>377</v>
      </c>
      <c r="AA194" s="212" t="s">
        <v>377</v>
      </c>
      <c r="AB194" s="213" t="s">
        <v>516</v>
      </c>
    </row>
    <row r="195" spans="2:28" ht="18" customHeight="1" x14ac:dyDescent="0.2">
      <c r="B195" s="237"/>
      <c r="C195" s="240" t="s">
        <v>273</v>
      </c>
      <c r="D195" s="227" t="s">
        <v>1469</v>
      </c>
      <c r="E195" s="207" t="s">
        <v>1470</v>
      </c>
      <c r="F195" s="208" t="s">
        <v>1467</v>
      </c>
      <c r="G195" s="241">
        <v>1</v>
      </c>
      <c r="H195" s="210" t="s">
        <v>272</v>
      </c>
      <c r="I195" s="230">
        <v>31</v>
      </c>
      <c r="J195" s="211">
        <v>2</v>
      </c>
      <c r="K195" s="224" t="s">
        <v>1492</v>
      </c>
      <c r="L195" s="212">
        <v>6</v>
      </c>
      <c r="M195" s="213"/>
      <c r="R195" s="240" t="s">
        <v>269</v>
      </c>
      <c r="S195" s="227" t="s">
        <v>923</v>
      </c>
      <c r="T195" s="207" t="s">
        <v>924</v>
      </c>
      <c r="U195" s="208" t="s">
        <v>907</v>
      </c>
      <c r="V195" s="241">
        <v>5</v>
      </c>
      <c r="W195" s="210" t="s">
        <v>272</v>
      </c>
      <c r="X195" s="230" t="s">
        <v>543</v>
      </c>
      <c r="Y195" s="211">
        <v>2</v>
      </c>
      <c r="Z195" s="224" t="s">
        <v>878</v>
      </c>
      <c r="AA195" s="212">
        <v>7</v>
      </c>
      <c r="AB195" s="213"/>
    </row>
    <row r="196" spans="2:28" ht="18" customHeight="1" x14ac:dyDescent="0.2">
      <c r="B196" s="237"/>
      <c r="C196" s="240" t="s">
        <v>273</v>
      </c>
      <c r="D196" s="227" t="s">
        <v>1471</v>
      </c>
      <c r="E196" s="207" t="s">
        <v>1472</v>
      </c>
      <c r="F196" s="208" t="s">
        <v>1467</v>
      </c>
      <c r="G196" s="241">
        <v>1</v>
      </c>
      <c r="H196" s="210" t="s">
        <v>272</v>
      </c>
      <c r="I196" s="230">
        <v>30.3</v>
      </c>
      <c r="J196" s="211">
        <v>3</v>
      </c>
      <c r="K196" s="224" t="s">
        <v>1493</v>
      </c>
      <c r="L196" s="212">
        <v>7</v>
      </c>
      <c r="M196" s="213"/>
      <c r="R196" s="240" t="s">
        <v>269</v>
      </c>
      <c r="S196" s="227" t="s">
        <v>925</v>
      </c>
      <c r="T196" s="207" t="s">
        <v>926</v>
      </c>
      <c r="U196" s="208" t="s">
        <v>907</v>
      </c>
      <c r="V196" s="241">
        <v>5</v>
      </c>
      <c r="W196" s="210" t="s">
        <v>272</v>
      </c>
      <c r="X196" s="230" t="s">
        <v>927</v>
      </c>
      <c r="Y196" s="211">
        <v>3</v>
      </c>
      <c r="Z196" s="224" t="s">
        <v>727</v>
      </c>
      <c r="AA196" s="212">
        <v>3</v>
      </c>
      <c r="AB196" s="213"/>
    </row>
    <row r="197" spans="2:28" ht="18" customHeight="1" x14ac:dyDescent="0.2">
      <c r="B197" s="237"/>
      <c r="C197" s="240" t="s">
        <v>273</v>
      </c>
      <c r="D197" s="227" t="s">
        <v>1477</v>
      </c>
      <c r="E197" s="207" t="s">
        <v>1478</v>
      </c>
      <c r="F197" s="208" t="s">
        <v>1467</v>
      </c>
      <c r="G197" s="241">
        <v>1</v>
      </c>
      <c r="H197" s="210" t="s">
        <v>272</v>
      </c>
      <c r="I197" s="230">
        <v>28.7</v>
      </c>
      <c r="J197" s="211">
        <v>1</v>
      </c>
      <c r="K197" s="224" t="s">
        <v>1494</v>
      </c>
      <c r="L197" s="212">
        <v>1</v>
      </c>
      <c r="M197" s="213"/>
      <c r="R197" s="240" t="s">
        <v>269</v>
      </c>
      <c r="S197" s="227" t="s">
        <v>928</v>
      </c>
      <c r="T197" s="207" t="s">
        <v>929</v>
      </c>
      <c r="U197" s="208" t="s">
        <v>907</v>
      </c>
      <c r="V197" s="241">
        <v>5</v>
      </c>
      <c r="W197" s="210" t="s">
        <v>272</v>
      </c>
      <c r="X197" s="230" t="s">
        <v>930</v>
      </c>
      <c r="Y197" s="211">
        <v>1</v>
      </c>
      <c r="Z197" s="224" t="s">
        <v>691</v>
      </c>
      <c r="AA197" s="212">
        <v>1</v>
      </c>
      <c r="AB197" s="213"/>
    </row>
    <row r="198" spans="2:28" ht="18" customHeight="1" x14ac:dyDescent="0.2">
      <c r="B198" s="237"/>
      <c r="C198" s="240" t="s">
        <v>273</v>
      </c>
      <c r="D198" s="227" t="s">
        <v>1474</v>
      </c>
      <c r="E198" s="207" t="s">
        <v>1475</v>
      </c>
      <c r="F198" s="208" t="s">
        <v>1467</v>
      </c>
      <c r="G198" s="241">
        <v>1</v>
      </c>
      <c r="H198" s="210" t="s">
        <v>272</v>
      </c>
      <c r="I198" s="230">
        <v>27.9</v>
      </c>
      <c r="J198" s="211">
        <v>4</v>
      </c>
      <c r="K198" s="224" t="s">
        <v>1374</v>
      </c>
      <c r="L198" s="212">
        <v>4</v>
      </c>
      <c r="M198" s="213"/>
      <c r="R198" s="240" t="s">
        <v>269</v>
      </c>
      <c r="S198" s="227" t="s">
        <v>931</v>
      </c>
      <c r="T198" s="207" t="s">
        <v>932</v>
      </c>
      <c r="U198" s="208" t="s">
        <v>907</v>
      </c>
      <c r="V198" s="241">
        <v>6</v>
      </c>
      <c r="W198" s="210" t="s">
        <v>272</v>
      </c>
      <c r="X198" s="230" t="s">
        <v>613</v>
      </c>
      <c r="Y198" s="211">
        <v>5</v>
      </c>
      <c r="Z198" s="224" t="s">
        <v>933</v>
      </c>
      <c r="AA198" s="212">
        <v>5</v>
      </c>
      <c r="AB198" s="213"/>
    </row>
    <row r="199" spans="2:28" ht="18" customHeight="1" x14ac:dyDescent="0.2">
      <c r="B199" s="237"/>
      <c r="C199" s="240" t="s">
        <v>273</v>
      </c>
      <c r="D199" s="227" t="s">
        <v>1480</v>
      </c>
      <c r="E199" s="207" t="s">
        <v>1481</v>
      </c>
      <c r="F199" s="208" t="s">
        <v>1467</v>
      </c>
      <c r="G199" s="241">
        <v>1</v>
      </c>
      <c r="H199" s="210" t="s">
        <v>272</v>
      </c>
      <c r="I199" s="230">
        <v>27.4</v>
      </c>
      <c r="J199" s="211">
        <v>2</v>
      </c>
      <c r="K199" s="224" t="s">
        <v>1495</v>
      </c>
      <c r="L199" s="212">
        <v>2</v>
      </c>
      <c r="M199" s="213"/>
      <c r="R199" s="240" t="s">
        <v>276</v>
      </c>
      <c r="S199" s="227" t="s">
        <v>934</v>
      </c>
      <c r="T199" s="207" t="s">
        <v>935</v>
      </c>
      <c r="U199" s="208" t="s">
        <v>907</v>
      </c>
      <c r="V199" s="241">
        <v>3</v>
      </c>
      <c r="W199" s="210" t="s">
        <v>272</v>
      </c>
      <c r="X199" s="230" t="s">
        <v>565</v>
      </c>
      <c r="Y199" s="211">
        <v>9</v>
      </c>
      <c r="Z199" s="224" t="s">
        <v>936</v>
      </c>
      <c r="AA199" s="212">
        <v>3</v>
      </c>
      <c r="AB199" s="213"/>
    </row>
    <row r="200" spans="2:28" ht="18" customHeight="1" x14ac:dyDescent="0.2">
      <c r="B200" s="237"/>
      <c r="C200" s="240" t="s">
        <v>273</v>
      </c>
      <c r="D200" s="227" t="s">
        <v>1483</v>
      </c>
      <c r="E200" s="207" t="s">
        <v>1484</v>
      </c>
      <c r="F200" s="208" t="s">
        <v>1467</v>
      </c>
      <c r="G200" s="241">
        <v>2</v>
      </c>
      <c r="H200" s="210" t="s">
        <v>272</v>
      </c>
      <c r="I200" s="230">
        <v>30.8</v>
      </c>
      <c r="J200" s="211">
        <v>3</v>
      </c>
      <c r="K200" s="224" t="s">
        <v>1266</v>
      </c>
      <c r="L200" s="212">
        <v>3</v>
      </c>
      <c r="M200" s="213"/>
      <c r="R200" s="240" t="s">
        <v>276</v>
      </c>
      <c r="S200" s="227" t="s">
        <v>910</v>
      </c>
      <c r="T200" s="207" t="s">
        <v>911</v>
      </c>
      <c r="U200" s="208" t="s">
        <v>907</v>
      </c>
      <c r="V200" s="241">
        <v>3</v>
      </c>
      <c r="W200" s="210" t="s">
        <v>272</v>
      </c>
      <c r="X200" s="230" t="s">
        <v>701</v>
      </c>
      <c r="Y200" s="211" t="s">
        <v>377</v>
      </c>
      <c r="Z200" s="224" t="s">
        <v>377</v>
      </c>
      <c r="AA200" s="212" t="s">
        <v>377</v>
      </c>
      <c r="AB200" s="213" t="s">
        <v>516</v>
      </c>
    </row>
    <row r="201" spans="2:28" ht="18" customHeight="1" x14ac:dyDescent="0.2">
      <c r="B201" s="237"/>
      <c r="C201" s="240" t="s">
        <v>273</v>
      </c>
      <c r="D201" s="227" t="s">
        <v>1485</v>
      </c>
      <c r="E201" s="207" t="s">
        <v>1486</v>
      </c>
      <c r="F201" s="208" t="s">
        <v>1467</v>
      </c>
      <c r="G201" s="241">
        <v>2</v>
      </c>
      <c r="H201" s="210" t="s">
        <v>272</v>
      </c>
      <c r="I201" s="230">
        <v>30.8</v>
      </c>
      <c r="J201" s="211">
        <v>6</v>
      </c>
      <c r="K201" s="224" t="s">
        <v>1266</v>
      </c>
      <c r="L201" s="212">
        <v>10</v>
      </c>
      <c r="M201" s="213"/>
      <c r="R201" s="240" t="s">
        <v>276</v>
      </c>
      <c r="S201" s="227" t="s">
        <v>396</v>
      </c>
      <c r="T201" s="207" t="s">
        <v>397</v>
      </c>
      <c r="U201" s="208" t="s">
        <v>907</v>
      </c>
      <c r="V201" s="241">
        <v>4</v>
      </c>
      <c r="W201" s="210" t="s">
        <v>272</v>
      </c>
      <c r="X201" s="230" t="s">
        <v>937</v>
      </c>
      <c r="Y201" s="211" t="s">
        <v>377</v>
      </c>
      <c r="Z201" s="224" t="s">
        <v>377</v>
      </c>
      <c r="AA201" s="212" t="s">
        <v>377</v>
      </c>
      <c r="AB201" s="213" t="s">
        <v>516</v>
      </c>
    </row>
    <row r="202" spans="2:28" ht="18" customHeight="1" x14ac:dyDescent="0.2">
      <c r="B202" s="237"/>
      <c r="C202" s="240" t="s">
        <v>273</v>
      </c>
      <c r="D202" s="227" t="s">
        <v>1489</v>
      </c>
      <c r="E202" s="207" t="s">
        <v>1490</v>
      </c>
      <c r="F202" s="208" t="s">
        <v>1467</v>
      </c>
      <c r="G202" s="241">
        <v>2</v>
      </c>
      <c r="H202" s="210" t="s">
        <v>272</v>
      </c>
      <c r="I202" s="230">
        <v>28.8</v>
      </c>
      <c r="J202" s="211">
        <v>5</v>
      </c>
      <c r="K202" s="224" t="s">
        <v>1496</v>
      </c>
      <c r="L202" s="212">
        <v>5</v>
      </c>
      <c r="M202" s="213"/>
      <c r="R202" s="240" t="s">
        <v>276</v>
      </c>
      <c r="S202" s="227" t="s">
        <v>920</v>
      </c>
      <c r="T202" s="207" t="s">
        <v>921</v>
      </c>
      <c r="U202" s="208" t="s">
        <v>907</v>
      </c>
      <c r="V202" s="241">
        <v>5</v>
      </c>
      <c r="W202" s="210" t="s">
        <v>272</v>
      </c>
      <c r="X202" s="230" t="s">
        <v>565</v>
      </c>
      <c r="Y202" s="211" t="s">
        <v>377</v>
      </c>
      <c r="Z202" s="224" t="s">
        <v>377</v>
      </c>
      <c r="AA202" s="212" t="s">
        <v>377</v>
      </c>
      <c r="AB202" s="213" t="s">
        <v>516</v>
      </c>
    </row>
    <row r="203" spans="2:28" ht="18" customHeight="1" x14ac:dyDescent="0.2">
      <c r="B203" s="237"/>
      <c r="C203" s="240" t="s">
        <v>273</v>
      </c>
      <c r="D203" s="227" t="s">
        <v>1487</v>
      </c>
      <c r="E203" s="207" t="s">
        <v>1488</v>
      </c>
      <c r="F203" s="208" t="s">
        <v>1467</v>
      </c>
      <c r="G203" s="241">
        <v>2</v>
      </c>
      <c r="H203" s="210" t="s">
        <v>272</v>
      </c>
      <c r="I203" s="230">
        <v>28.8</v>
      </c>
      <c r="J203" s="211">
        <v>4</v>
      </c>
      <c r="K203" s="224" t="s">
        <v>1377</v>
      </c>
      <c r="L203" s="212">
        <v>4</v>
      </c>
      <c r="M203" s="213"/>
      <c r="R203" s="240" t="s">
        <v>276</v>
      </c>
      <c r="S203" s="227" t="s">
        <v>925</v>
      </c>
      <c r="T203" s="207" t="s">
        <v>926</v>
      </c>
      <c r="U203" s="208" t="s">
        <v>907</v>
      </c>
      <c r="V203" s="241">
        <v>5</v>
      </c>
      <c r="W203" s="210" t="s">
        <v>272</v>
      </c>
      <c r="X203" s="230" t="s">
        <v>701</v>
      </c>
      <c r="Y203" s="211">
        <v>11</v>
      </c>
      <c r="Z203" s="224" t="s">
        <v>938</v>
      </c>
      <c r="AA203" s="212">
        <v>4</v>
      </c>
      <c r="AB203" s="213"/>
    </row>
    <row r="204" spans="2:28" ht="18" customHeight="1" x14ac:dyDescent="0.2">
      <c r="B204" s="237"/>
      <c r="C204" s="240" t="str">
        <f>IF(AB204="","",VLOOKUP(VALUE(LEFT(AB204,1)),AI$2:AJ$7,2))</f>
        <v/>
      </c>
      <c r="D204" s="227"/>
      <c r="E204" s="207"/>
      <c r="F204" s="208"/>
      <c r="G204" s="241"/>
      <c r="H204" s="210"/>
      <c r="I204" s="230"/>
      <c r="J204" s="211"/>
      <c r="K204" s="224"/>
      <c r="L204" s="212"/>
      <c r="M204" s="213"/>
      <c r="R204" s="240" t="s">
        <v>276</v>
      </c>
      <c r="S204" s="227" t="s">
        <v>400</v>
      </c>
      <c r="T204" s="207" t="s">
        <v>401</v>
      </c>
      <c r="U204" s="208" t="s">
        <v>907</v>
      </c>
      <c r="V204" s="241">
        <v>5</v>
      </c>
      <c r="W204" s="210" t="s">
        <v>272</v>
      </c>
      <c r="X204" s="230" t="s">
        <v>939</v>
      </c>
      <c r="Y204" s="211">
        <v>2</v>
      </c>
      <c r="Z204" s="224" t="s">
        <v>940</v>
      </c>
      <c r="AA204" s="212">
        <v>1</v>
      </c>
      <c r="AB204" s="213"/>
    </row>
    <row r="205" spans="2:28" ht="18" customHeight="1" x14ac:dyDescent="0.2">
      <c r="B205" s="237"/>
      <c r="C205" s="240" t="str">
        <f>IF(AB205="","",VLOOKUP(VALUE(LEFT(AB205,1)),AI$2:AJ$7,2))</f>
        <v/>
      </c>
      <c r="D205" s="227"/>
      <c r="E205" s="207"/>
      <c r="F205" s="208"/>
      <c r="G205" s="241"/>
      <c r="H205" s="210"/>
      <c r="I205" s="242"/>
      <c r="J205" s="211"/>
      <c r="K205" s="224"/>
      <c r="L205" s="212"/>
      <c r="M205" s="213"/>
      <c r="R205" s="240" t="s">
        <v>273</v>
      </c>
      <c r="S205" s="227" t="s">
        <v>914</v>
      </c>
      <c r="T205" s="207" t="s">
        <v>915</v>
      </c>
      <c r="U205" s="208" t="s">
        <v>907</v>
      </c>
      <c r="V205" s="241">
        <v>4</v>
      </c>
      <c r="W205" s="210" t="s">
        <v>272</v>
      </c>
      <c r="X205" s="230" t="s">
        <v>941</v>
      </c>
      <c r="Y205" s="211">
        <v>2</v>
      </c>
      <c r="Z205" s="224" t="s">
        <v>942</v>
      </c>
      <c r="AA205" s="212">
        <v>2</v>
      </c>
      <c r="AB205" s="213"/>
    </row>
    <row r="206" spans="2:28" ht="18" customHeight="1" x14ac:dyDescent="0.2">
      <c r="B206" s="237"/>
      <c r="C206" s="206"/>
      <c r="D206" s="227"/>
      <c r="E206" s="207"/>
      <c r="F206" s="208"/>
      <c r="G206" s="209"/>
      <c r="H206" s="210"/>
      <c r="I206" s="243"/>
      <c r="J206" s="211"/>
      <c r="K206" s="245"/>
      <c r="L206" s="212"/>
      <c r="M206" s="213"/>
      <c r="R206" s="240" t="s">
        <v>273</v>
      </c>
      <c r="S206" s="227" t="s">
        <v>396</v>
      </c>
      <c r="T206" s="207" t="s">
        <v>397</v>
      </c>
      <c r="U206" s="208" t="s">
        <v>907</v>
      </c>
      <c r="V206" s="241">
        <v>4</v>
      </c>
      <c r="W206" s="210" t="s">
        <v>272</v>
      </c>
      <c r="X206" s="230" t="s">
        <v>943</v>
      </c>
      <c r="Y206" s="211" t="s">
        <v>377</v>
      </c>
      <c r="Z206" s="224" t="s">
        <v>377</v>
      </c>
      <c r="AA206" s="212" t="s">
        <v>377</v>
      </c>
      <c r="AB206" s="213" t="s">
        <v>516</v>
      </c>
    </row>
    <row r="207" spans="2:28" ht="18" customHeight="1" x14ac:dyDescent="0.2">
      <c r="B207" s="237"/>
      <c r="C207" s="206"/>
      <c r="D207" s="227"/>
      <c r="E207" s="207"/>
      <c r="F207" s="208"/>
      <c r="G207" s="209"/>
      <c r="H207" s="210"/>
      <c r="I207" s="243"/>
      <c r="J207" s="211"/>
      <c r="K207" s="245"/>
      <c r="L207" s="212"/>
      <c r="M207" s="213"/>
      <c r="R207" s="240" t="s">
        <v>273</v>
      </c>
      <c r="S207" s="227" t="s">
        <v>923</v>
      </c>
      <c r="T207" s="207" t="s">
        <v>924</v>
      </c>
      <c r="U207" s="208" t="s">
        <v>907</v>
      </c>
      <c r="V207" s="241">
        <v>5</v>
      </c>
      <c r="W207" s="210" t="s">
        <v>272</v>
      </c>
      <c r="X207" s="230" t="s">
        <v>584</v>
      </c>
      <c r="Y207" s="211">
        <v>5</v>
      </c>
      <c r="Z207" s="224" t="s">
        <v>944</v>
      </c>
      <c r="AA207" s="212">
        <v>5</v>
      </c>
      <c r="AB207" s="213"/>
    </row>
    <row r="208" spans="2:28" ht="18" customHeight="1" x14ac:dyDescent="0.2">
      <c r="B208" s="237"/>
      <c r="C208" s="206"/>
      <c r="D208" s="227"/>
      <c r="E208" s="207"/>
      <c r="F208" s="208"/>
      <c r="G208" s="209"/>
      <c r="H208" s="210"/>
      <c r="I208" s="243"/>
      <c r="J208" s="211"/>
      <c r="K208" s="245"/>
      <c r="L208" s="212"/>
      <c r="M208" s="213"/>
      <c r="R208" s="240" t="s">
        <v>273</v>
      </c>
      <c r="S208" s="227" t="s">
        <v>928</v>
      </c>
      <c r="T208" s="207" t="s">
        <v>929</v>
      </c>
      <c r="U208" s="208" t="s">
        <v>907</v>
      </c>
      <c r="V208" s="241">
        <v>5</v>
      </c>
      <c r="W208" s="210" t="s">
        <v>272</v>
      </c>
      <c r="X208" s="230" t="s">
        <v>584</v>
      </c>
      <c r="Y208" s="211">
        <v>1</v>
      </c>
      <c r="Z208" s="224" t="s">
        <v>945</v>
      </c>
      <c r="AA208" s="212">
        <v>1</v>
      </c>
      <c r="AB208" s="213"/>
    </row>
    <row r="209" spans="2:28" ht="18" customHeight="1" x14ac:dyDescent="0.2">
      <c r="B209" s="237"/>
      <c r="C209" s="206"/>
      <c r="D209" s="227"/>
      <c r="E209" s="207"/>
      <c r="F209" s="208"/>
      <c r="G209" s="209"/>
      <c r="H209" s="210"/>
      <c r="I209" s="243"/>
      <c r="J209" s="211"/>
      <c r="K209" s="245"/>
      <c r="L209" s="212"/>
      <c r="M209" s="213"/>
      <c r="R209" s="240" t="s">
        <v>317</v>
      </c>
      <c r="S209" s="227" t="s">
        <v>946</v>
      </c>
      <c r="T209" s="207" t="s">
        <v>947</v>
      </c>
      <c r="U209" s="208" t="s">
        <v>948</v>
      </c>
      <c r="V209" s="241">
        <v>26</v>
      </c>
      <c r="W209" s="210" t="s">
        <v>348</v>
      </c>
      <c r="X209" s="230"/>
      <c r="Y209" s="211">
        <v>5</v>
      </c>
      <c r="Z209" s="224" t="s">
        <v>949</v>
      </c>
      <c r="AA209" s="212"/>
      <c r="AB209" s="213"/>
    </row>
    <row r="210" spans="2:28" ht="18" customHeight="1" x14ac:dyDescent="0.2">
      <c r="B210" s="237"/>
      <c r="C210" s="206"/>
      <c r="D210" s="227"/>
      <c r="E210" s="207"/>
      <c r="F210" s="208"/>
      <c r="G210" s="209"/>
      <c r="H210" s="210"/>
      <c r="I210" s="243"/>
      <c r="J210" s="211"/>
      <c r="K210" s="245"/>
      <c r="L210" s="212"/>
      <c r="M210" s="213"/>
      <c r="R210" s="240" t="s">
        <v>317</v>
      </c>
      <c r="S210" s="227" t="s">
        <v>950</v>
      </c>
      <c r="T210" s="207" t="s">
        <v>951</v>
      </c>
      <c r="U210" s="208" t="s">
        <v>948</v>
      </c>
      <c r="V210" s="241">
        <v>22</v>
      </c>
      <c r="W210" s="210" t="s">
        <v>348</v>
      </c>
      <c r="X210" s="230"/>
      <c r="Y210" s="211">
        <v>3</v>
      </c>
      <c r="Z210" s="224" t="s">
        <v>952</v>
      </c>
      <c r="AA210" s="212"/>
      <c r="AB210" s="213"/>
    </row>
    <row r="211" spans="2:28" ht="18" customHeight="1" x14ac:dyDescent="0.2">
      <c r="B211" s="237"/>
      <c r="C211" s="206"/>
      <c r="D211" s="227"/>
      <c r="E211" s="207"/>
      <c r="F211" s="208"/>
      <c r="G211" s="209"/>
      <c r="H211" s="210"/>
      <c r="I211" s="243"/>
      <c r="J211" s="211"/>
      <c r="K211" s="245"/>
      <c r="L211" s="212"/>
      <c r="M211" s="213"/>
      <c r="R211" s="240" t="s">
        <v>317</v>
      </c>
      <c r="S211" s="227" t="s">
        <v>953</v>
      </c>
      <c r="T211" s="207" t="s">
        <v>954</v>
      </c>
      <c r="U211" s="208" t="s">
        <v>948</v>
      </c>
      <c r="V211" s="241">
        <v>29</v>
      </c>
      <c r="W211" s="210" t="s">
        <v>348</v>
      </c>
      <c r="X211" s="230"/>
      <c r="Y211" s="211">
        <v>10</v>
      </c>
      <c r="Z211" s="224" t="s">
        <v>955</v>
      </c>
      <c r="AA211" s="212"/>
      <c r="AB211" s="213"/>
    </row>
    <row r="212" spans="2:28" ht="18" customHeight="1" x14ac:dyDescent="0.2">
      <c r="B212" s="237"/>
      <c r="C212" s="206"/>
      <c r="D212" s="227"/>
      <c r="E212" s="207"/>
      <c r="F212" s="208"/>
      <c r="G212" s="209"/>
      <c r="H212" s="214"/>
      <c r="I212" s="243"/>
      <c r="J212" s="211"/>
      <c r="K212" s="245"/>
      <c r="L212" s="212"/>
      <c r="M212" s="213"/>
      <c r="R212" s="240" t="s">
        <v>317</v>
      </c>
      <c r="S212" s="227" t="s">
        <v>956</v>
      </c>
      <c r="T212" s="207" t="s">
        <v>957</v>
      </c>
      <c r="U212" s="208" t="s">
        <v>948</v>
      </c>
      <c r="V212" s="241">
        <v>22</v>
      </c>
      <c r="W212" s="214" t="s">
        <v>348</v>
      </c>
      <c r="X212" s="230"/>
      <c r="Y212" s="211">
        <v>11</v>
      </c>
      <c r="Z212" s="224" t="s">
        <v>958</v>
      </c>
      <c r="AA212" s="212"/>
      <c r="AB212" s="213"/>
    </row>
    <row r="213" spans="2:28" ht="18" customHeight="1" x14ac:dyDescent="0.2">
      <c r="C213" s="206"/>
      <c r="D213" s="227"/>
      <c r="E213" s="207"/>
      <c r="F213" s="208"/>
      <c r="G213" s="209"/>
      <c r="H213" s="210"/>
      <c r="I213" s="243"/>
      <c r="J213" s="211"/>
      <c r="K213" s="245"/>
      <c r="L213" s="212"/>
      <c r="M213" s="213"/>
      <c r="R213" s="240" t="s">
        <v>269</v>
      </c>
      <c r="S213" s="227" t="s">
        <v>313</v>
      </c>
      <c r="T213" s="207" t="s">
        <v>314</v>
      </c>
      <c r="U213" s="208" t="s">
        <v>410</v>
      </c>
      <c r="V213" s="241">
        <v>1</v>
      </c>
      <c r="W213" s="210" t="s">
        <v>272</v>
      </c>
      <c r="X213" s="230" t="s">
        <v>959</v>
      </c>
      <c r="Y213" s="211">
        <v>1</v>
      </c>
      <c r="Z213" s="224" t="s">
        <v>473</v>
      </c>
      <c r="AA213" s="212">
        <v>1</v>
      </c>
      <c r="AB213" s="213"/>
    </row>
    <row r="214" spans="2:28" ht="18" customHeight="1" x14ac:dyDescent="0.2">
      <c r="C214" s="206"/>
      <c r="D214" s="227"/>
      <c r="E214" s="207"/>
      <c r="F214" s="208"/>
      <c r="G214" s="209"/>
      <c r="H214" s="210"/>
      <c r="I214" s="243"/>
      <c r="J214" s="211"/>
      <c r="K214" s="245"/>
      <c r="L214" s="212"/>
      <c r="M214" s="213"/>
      <c r="R214" s="240" t="s">
        <v>269</v>
      </c>
      <c r="S214" s="227" t="s">
        <v>960</v>
      </c>
      <c r="T214" s="207" t="s">
        <v>961</v>
      </c>
      <c r="U214" s="208" t="s">
        <v>410</v>
      </c>
      <c r="V214" s="241">
        <v>1</v>
      </c>
      <c r="W214" s="210" t="s">
        <v>272</v>
      </c>
      <c r="X214" s="230" t="s">
        <v>548</v>
      </c>
      <c r="Y214" s="211">
        <v>1</v>
      </c>
      <c r="Z214" s="224" t="s">
        <v>767</v>
      </c>
      <c r="AA214" s="212">
        <v>8</v>
      </c>
      <c r="AB214" s="213"/>
    </row>
    <row r="215" spans="2:28" ht="18" customHeight="1" x14ac:dyDescent="0.2">
      <c r="C215" s="206"/>
      <c r="D215" s="227"/>
      <c r="E215" s="207"/>
      <c r="F215" s="208"/>
      <c r="G215" s="209"/>
      <c r="H215" s="210"/>
      <c r="I215" s="243"/>
      <c r="J215" s="211"/>
      <c r="K215" s="245"/>
      <c r="L215" s="212"/>
      <c r="M215" s="213"/>
      <c r="R215" s="240" t="s">
        <v>269</v>
      </c>
      <c r="S215" s="227" t="s">
        <v>315</v>
      </c>
      <c r="T215" s="207" t="s">
        <v>316</v>
      </c>
      <c r="U215" s="208" t="s">
        <v>410</v>
      </c>
      <c r="V215" s="241">
        <v>1</v>
      </c>
      <c r="W215" s="210" t="s">
        <v>272</v>
      </c>
      <c r="X215" s="230" t="s">
        <v>959</v>
      </c>
      <c r="Y215" s="211">
        <v>5</v>
      </c>
      <c r="Z215" s="224" t="s">
        <v>473</v>
      </c>
      <c r="AA215" s="212">
        <v>5</v>
      </c>
      <c r="AB215" s="213"/>
    </row>
    <row r="216" spans="2:28" ht="18" customHeight="1" x14ac:dyDescent="0.2">
      <c r="C216" s="206"/>
      <c r="D216" s="227"/>
      <c r="E216" s="207"/>
      <c r="F216" s="208"/>
      <c r="G216" s="209"/>
      <c r="H216" s="210"/>
      <c r="I216" s="243"/>
      <c r="J216" s="211"/>
      <c r="K216" s="245"/>
      <c r="L216" s="212"/>
      <c r="M216" s="213"/>
      <c r="R216" s="240" t="s">
        <v>269</v>
      </c>
      <c r="S216" s="227" t="s">
        <v>962</v>
      </c>
      <c r="T216" s="207" t="s">
        <v>963</v>
      </c>
      <c r="U216" s="208" t="s">
        <v>410</v>
      </c>
      <c r="V216" s="241">
        <v>1</v>
      </c>
      <c r="W216" s="210" t="s">
        <v>272</v>
      </c>
      <c r="X216" s="230" t="s">
        <v>964</v>
      </c>
      <c r="Y216" s="211">
        <v>1</v>
      </c>
      <c r="Z216" s="224" t="s">
        <v>712</v>
      </c>
      <c r="AA216" s="212">
        <v>1</v>
      </c>
      <c r="AB216" s="213"/>
    </row>
    <row r="217" spans="2:28" ht="18" customHeight="1" x14ac:dyDescent="0.2">
      <c r="C217" s="206"/>
      <c r="D217" s="227"/>
      <c r="E217" s="207"/>
      <c r="F217" s="208"/>
      <c r="G217" s="209"/>
      <c r="H217" s="210"/>
      <c r="I217" s="243"/>
      <c r="J217" s="211"/>
      <c r="K217" s="245"/>
      <c r="L217" s="212"/>
      <c r="M217" s="213"/>
      <c r="R217" s="240" t="s">
        <v>269</v>
      </c>
      <c r="S217" s="227" t="s">
        <v>309</v>
      </c>
      <c r="T217" s="207" t="s">
        <v>310</v>
      </c>
      <c r="U217" s="208" t="s">
        <v>410</v>
      </c>
      <c r="V217" s="241">
        <v>1</v>
      </c>
      <c r="W217" s="210" t="s">
        <v>272</v>
      </c>
      <c r="X217" s="230" t="s">
        <v>964</v>
      </c>
      <c r="Y217" s="211">
        <v>3</v>
      </c>
      <c r="Z217" s="224" t="s">
        <v>965</v>
      </c>
      <c r="AA217" s="212">
        <v>3</v>
      </c>
      <c r="AB217" s="213"/>
    </row>
    <row r="218" spans="2:28" ht="18" customHeight="1" x14ac:dyDescent="0.2">
      <c r="C218" s="206"/>
      <c r="D218" s="227"/>
      <c r="E218" s="207"/>
      <c r="F218" s="208"/>
      <c r="G218" s="209"/>
      <c r="H218" s="210"/>
      <c r="I218" s="243"/>
      <c r="J218" s="211"/>
      <c r="K218" s="245"/>
      <c r="L218" s="212"/>
      <c r="M218" s="213"/>
      <c r="R218" s="240" t="s">
        <v>269</v>
      </c>
      <c r="S218" s="227" t="s">
        <v>311</v>
      </c>
      <c r="T218" s="207" t="s">
        <v>312</v>
      </c>
      <c r="U218" s="208" t="s">
        <v>410</v>
      </c>
      <c r="V218" s="241">
        <v>1</v>
      </c>
      <c r="W218" s="210" t="s">
        <v>272</v>
      </c>
      <c r="X218" s="230" t="s">
        <v>966</v>
      </c>
      <c r="Y218" s="211">
        <v>2</v>
      </c>
      <c r="Z218" s="224" t="s">
        <v>967</v>
      </c>
      <c r="AA218" s="212">
        <v>2</v>
      </c>
      <c r="AB218" s="213"/>
    </row>
    <row r="219" spans="2:28" ht="18" customHeight="1" x14ac:dyDescent="0.2">
      <c r="C219" s="206"/>
      <c r="D219" s="227"/>
      <c r="E219" s="207"/>
      <c r="F219" s="208"/>
      <c r="G219" s="209"/>
      <c r="H219" s="210"/>
      <c r="I219" s="243"/>
      <c r="J219" s="211"/>
      <c r="K219" s="245"/>
      <c r="L219" s="212"/>
      <c r="M219" s="213"/>
      <c r="R219" s="240" t="s">
        <v>269</v>
      </c>
      <c r="S219" s="227" t="s">
        <v>968</v>
      </c>
      <c r="T219" s="207" t="s">
        <v>969</v>
      </c>
      <c r="U219" s="208" t="s">
        <v>410</v>
      </c>
      <c r="V219" s="241">
        <v>2</v>
      </c>
      <c r="W219" s="210" t="s">
        <v>272</v>
      </c>
      <c r="X219" s="230" t="s">
        <v>787</v>
      </c>
      <c r="Y219" s="211">
        <v>2</v>
      </c>
      <c r="Z219" s="224" t="s">
        <v>970</v>
      </c>
      <c r="AA219" s="212">
        <v>2</v>
      </c>
      <c r="AB219" s="213"/>
    </row>
    <row r="220" spans="2:28" ht="18" customHeight="1" x14ac:dyDescent="0.2">
      <c r="C220" s="206"/>
      <c r="D220" s="227"/>
      <c r="E220" s="207"/>
      <c r="F220" s="208"/>
      <c r="G220" s="209"/>
      <c r="H220" s="210"/>
      <c r="I220" s="243"/>
      <c r="J220" s="211"/>
      <c r="K220" s="245"/>
      <c r="L220" s="212"/>
      <c r="M220" s="213"/>
      <c r="R220" s="240" t="s">
        <v>269</v>
      </c>
      <c r="S220" s="227" t="s">
        <v>417</v>
      </c>
      <c r="T220" s="207" t="s">
        <v>418</v>
      </c>
      <c r="U220" s="208" t="s">
        <v>410</v>
      </c>
      <c r="V220" s="241">
        <v>2</v>
      </c>
      <c r="W220" s="210" t="s">
        <v>272</v>
      </c>
      <c r="X220" s="230" t="s">
        <v>959</v>
      </c>
      <c r="Y220" s="211">
        <v>4</v>
      </c>
      <c r="Z220" s="224" t="s">
        <v>971</v>
      </c>
      <c r="AA220" s="212">
        <v>4</v>
      </c>
      <c r="AB220" s="213"/>
    </row>
    <row r="221" spans="2:28" ht="18" customHeight="1" x14ac:dyDescent="0.2">
      <c r="C221" s="206"/>
      <c r="D221" s="227"/>
      <c r="E221" s="207"/>
      <c r="F221" s="208"/>
      <c r="G221" s="209"/>
      <c r="H221" s="210"/>
      <c r="I221" s="243"/>
      <c r="J221" s="211"/>
      <c r="K221" s="245"/>
      <c r="L221" s="212"/>
      <c r="M221" s="213"/>
      <c r="R221" s="240" t="s">
        <v>269</v>
      </c>
      <c r="S221" s="227" t="s">
        <v>408</v>
      </c>
      <c r="T221" s="207" t="s">
        <v>409</v>
      </c>
      <c r="U221" s="208" t="s">
        <v>410</v>
      </c>
      <c r="V221" s="241">
        <v>2</v>
      </c>
      <c r="W221" s="210" t="s">
        <v>272</v>
      </c>
      <c r="X221" s="230" t="s">
        <v>972</v>
      </c>
      <c r="Y221" s="211">
        <v>3</v>
      </c>
      <c r="Z221" s="224" t="s">
        <v>767</v>
      </c>
      <c r="AA221" s="212">
        <v>7</v>
      </c>
      <c r="AB221" s="213"/>
    </row>
    <row r="222" spans="2:28" ht="18" customHeight="1" x14ac:dyDescent="0.2">
      <c r="C222" s="206"/>
      <c r="D222" s="227"/>
      <c r="E222" s="207"/>
      <c r="F222" s="208"/>
      <c r="G222" s="209"/>
      <c r="H222" s="210"/>
      <c r="I222" s="243"/>
      <c r="J222" s="211"/>
      <c r="K222" s="245"/>
      <c r="L222" s="212"/>
      <c r="M222" s="213"/>
      <c r="R222" s="240" t="s">
        <v>269</v>
      </c>
      <c r="S222" s="227" t="s">
        <v>415</v>
      </c>
      <c r="T222" s="207" t="s">
        <v>416</v>
      </c>
      <c r="U222" s="208" t="s">
        <v>410</v>
      </c>
      <c r="V222" s="241">
        <v>2</v>
      </c>
      <c r="W222" s="210" t="s">
        <v>272</v>
      </c>
      <c r="X222" s="230" t="s">
        <v>973</v>
      </c>
      <c r="Y222" s="211">
        <v>1</v>
      </c>
      <c r="Z222" s="224" t="s">
        <v>965</v>
      </c>
      <c r="AA222" s="212">
        <v>3</v>
      </c>
      <c r="AB222" s="213"/>
    </row>
    <row r="223" spans="2:28" ht="18" customHeight="1" x14ac:dyDescent="0.2">
      <c r="C223" s="206"/>
      <c r="D223" s="227"/>
      <c r="E223" s="207"/>
      <c r="F223" s="208"/>
      <c r="G223" s="209"/>
      <c r="H223" s="210"/>
      <c r="I223" s="243"/>
      <c r="J223" s="211"/>
      <c r="K223" s="245"/>
      <c r="L223" s="212"/>
      <c r="M223" s="213"/>
      <c r="R223" s="240" t="s">
        <v>276</v>
      </c>
      <c r="S223" s="227" t="s">
        <v>413</v>
      </c>
      <c r="T223" s="207" t="s">
        <v>414</v>
      </c>
      <c r="U223" s="208" t="s">
        <v>410</v>
      </c>
      <c r="V223" s="241">
        <v>2</v>
      </c>
      <c r="W223" s="210" t="s">
        <v>272</v>
      </c>
      <c r="X223" s="230" t="s">
        <v>974</v>
      </c>
      <c r="Y223" s="211" t="s">
        <v>377</v>
      </c>
      <c r="Z223" s="224" t="s">
        <v>377</v>
      </c>
      <c r="AA223" s="212" t="s">
        <v>377</v>
      </c>
      <c r="AB223" s="213" t="s">
        <v>516</v>
      </c>
    </row>
    <row r="224" spans="2:28" ht="18" customHeight="1" x14ac:dyDescent="0.2">
      <c r="C224" s="206"/>
      <c r="D224" s="227"/>
      <c r="E224" s="207"/>
      <c r="F224" s="208"/>
      <c r="G224" s="209"/>
      <c r="H224" s="210"/>
      <c r="I224" s="243"/>
      <c r="J224" s="211"/>
      <c r="K224" s="245"/>
      <c r="L224" s="212"/>
      <c r="M224" s="213"/>
      <c r="R224" s="240" t="s">
        <v>276</v>
      </c>
      <c r="S224" s="227" t="s">
        <v>411</v>
      </c>
      <c r="T224" s="207" t="s">
        <v>412</v>
      </c>
      <c r="U224" s="208" t="s">
        <v>410</v>
      </c>
      <c r="V224" s="241">
        <v>2</v>
      </c>
      <c r="W224" s="210" t="s">
        <v>272</v>
      </c>
      <c r="X224" s="230" t="s">
        <v>975</v>
      </c>
      <c r="Y224" s="211">
        <v>6</v>
      </c>
      <c r="Z224" s="224" t="s">
        <v>976</v>
      </c>
      <c r="AA224" s="212">
        <v>2</v>
      </c>
      <c r="AB224" s="213"/>
    </row>
    <row r="225" spans="3:28" ht="18" customHeight="1" x14ac:dyDescent="0.2">
      <c r="C225" s="206"/>
      <c r="D225" s="227"/>
      <c r="E225" s="207"/>
      <c r="F225" s="208"/>
      <c r="G225" s="209"/>
      <c r="H225" s="210"/>
      <c r="I225" s="243"/>
      <c r="J225" s="211"/>
      <c r="K225" s="245"/>
      <c r="L225" s="212"/>
      <c r="M225" s="213"/>
      <c r="R225" s="240" t="s">
        <v>273</v>
      </c>
      <c r="S225" s="227" t="s">
        <v>313</v>
      </c>
      <c r="T225" s="207" t="s">
        <v>314</v>
      </c>
      <c r="U225" s="208" t="s">
        <v>410</v>
      </c>
      <c r="V225" s="241">
        <v>1</v>
      </c>
      <c r="W225" s="210" t="s">
        <v>272</v>
      </c>
      <c r="X225" s="230" t="s">
        <v>801</v>
      </c>
      <c r="Y225" s="211">
        <v>1</v>
      </c>
      <c r="Z225" s="224" t="s">
        <v>977</v>
      </c>
      <c r="AA225" s="212">
        <v>1</v>
      </c>
      <c r="AB225" s="213"/>
    </row>
    <row r="226" spans="3:28" ht="18" customHeight="1" x14ac:dyDescent="0.2">
      <c r="C226" s="206"/>
      <c r="D226" s="227"/>
      <c r="E226" s="207"/>
      <c r="F226" s="208"/>
      <c r="G226" s="209"/>
      <c r="H226" s="210"/>
      <c r="I226" s="243"/>
      <c r="J226" s="211"/>
      <c r="K226" s="245"/>
      <c r="L226" s="212"/>
      <c r="M226" s="213"/>
      <c r="R226" s="240" t="s">
        <v>273</v>
      </c>
      <c r="S226" s="227" t="s">
        <v>978</v>
      </c>
      <c r="T226" s="207" t="s">
        <v>979</v>
      </c>
      <c r="U226" s="208" t="s">
        <v>410</v>
      </c>
      <c r="V226" s="241">
        <v>1</v>
      </c>
      <c r="W226" s="210" t="s">
        <v>272</v>
      </c>
      <c r="X226" s="230" t="s">
        <v>980</v>
      </c>
      <c r="Y226" s="211">
        <v>5</v>
      </c>
      <c r="Z226" s="224" t="s">
        <v>981</v>
      </c>
      <c r="AA226" s="212">
        <v>5</v>
      </c>
      <c r="AB226" s="213"/>
    </row>
    <row r="227" spans="3:28" ht="18" customHeight="1" x14ac:dyDescent="0.2">
      <c r="C227" s="206"/>
      <c r="D227" s="227"/>
      <c r="E227" s="207"/>
      <c r="F227" s="208"/>
      <c r="G227" s="209"/>
      <c r="H227" s="210"/>
      <c r="I227" s="243"/>
      <c r="J227" s="211"/>
      <c r="K227" s="245"/>
      <c r="L227" s="212"/>
      <c r="M227" s="213"/>
      <c r="R227" s="240" t="s">
        <v>273</v>
      </c>
      <c r="S227" s="227" t="s">
        <v>309</v>
      </c>
      <c r="T227" s="207" t="s">
        <v>310</v>
      </c>
      <c r="U227" s="208" t="s">
        <v>410</v>
      </c>
      <c r="V227" s="241">
        <v>1</v>
      </c>
      <c r="W227" s="210" t="s">
        <v>272</v>
      </c>
      <c r="X227" s="230" t="s">
        <v>982</v>
      </c>
      <c r="Y227" s="211">
        <v>3</v>
      </c>
      <c r="Z227" s="224" t="s">
        <v>983</v>
      </c>
      <c r="AA227" s="212">
        <v>3</v>
      </c>
      <c r="AB227" s="213"/>
    </row>
    <row r="228" spans="3:28" ht="18" customHeight="1" x14ac:dyDescent="0.2">
      <c r="C228" s="206"/>
      <c r="D228" s="227"/>
      <c r="E228" s="207"/>
      <c r="F228" s="208"/>
      <c r="G228" s="209"/>
      <c r="H228" s="210"/>
      <c r="I228" s="243"/>
      <c r="J228" s="211"/>
      <c r="K228" s="245"/>
      <c r="L228" s="212"/>
      <c r="M228" s="213"/>
      <c r="R228" s="240" t="s">
        <v>273</v>
      </c>
      <c r="S228" s="227" t="s">
        <v>962</v>
      </c>
      <c r="T228" s="207" t="s">
        <v>963</v>
      </c>
      <c r="U228" s="208" t="s">
        <v>410</v>
      </c>
      <c r="V228" s="241">
        <v>1</v>
      </c>
      <c r="W228" s="210" t="s">
        <v>272</v>
      </c>
      <c r="X228" s="230" t="s">
        <v>984</v>
      </c>
      <c r="Y228" s="211">
        <v>1</v>
      </c>
      <c r="Z228" s="224" t="s">
        <v>985</v>
      </c>
      <c r="AA228" s="212">
        <v>1</v>
      </c>
      <c r="AB228" s="213"/>
    </row>
    <row r="229" spans="3:28" ht="18" customHeight="1" x14ac:dyDescent="0.2">
      <c r="C229" s="206"/>
      <c r="D229" s="227"/>
      <c r="E229" s="207"/>
      <c r="F229" s="208"/>
      <c r="G229" s="209"/>
      <c r="H229" s="210"/>
      <c r="I229" s="243"/>
      <c r="J229" s="211"/>
      <c r="K229" s="245"/>
      <c r="L229" s="212"/>
      <c r="M229" s="213"/>
      <c r="R229" s="240" t="s">
        <v>273</v>
      </c>
      <c r="S229" s="227" t="s">
        <v>311</v>
      </c>
      <c r="T229" s="207" t="s">
        <v>312</v>
      </c>
      <c r="U229" s="208" t="s">
        <v>410</v>
      </c>
      <c r="V229" s="241">
        <v>1</v>
      </c>
      <c r="W229" s="210" t="s">
        <v>272</v>
      </c>
      <c r="X229" s="230" t="s">
        <v>986</v>
      </c>
      <c r="Y229" s="211">
        <v>2</v>
      </c>
      <c r="Z229" s="224" t="s">
        <v>987</v>
      </c>
      <c r="AA229" s="212">
        <v>2</v>
      </c>
      <c r="AB229" s="213"/>
    </row>
    <row r="230" spans="3:28" ht="18" customHeight="1" x14ac:dyDescent="0.2">
      <c r="C230" s="206"/>
      <c r="D230" s="227"/>
      <c r="E230" s="207"/>
      <c r="F230" s="208"/>
      <c r="G230" s="209"/>
      <c r="H230" s="210"/>
      <c r="I230" s="243"/>
      <c r="J230" s="211"/>
      <c r="K230" s="245"/>
      <c r="L230" s="212"/>
      <c r="M230" s="213"/>
      <c r="R230" s="240" t="s">
        <v>273</v>
      </c>
      <c r="S230" s="227" t="s">
        <v>415</v>
      </c>
      <c r="T230" s="207" t="s">
        <v>416</v>
      </c>
      <c r="U230" s="208" t="s">
        <v>410</v>
      </c>
      <c r="V230" s="241">
        <v>2</v>
      </c>
      <c r="W230" s="210" t="s">
        <v>272</v>
      </c>
      <c r="X230" s="230" t="s">
        <v>988</v>
      </c>
      <c r="Y230" s="211">
        <v>1</v>
      </c>
      <c r="Z230" s="224" t="s">
        <v>987</v>
      </c>
      <c r="AA230" s="212">
        <v>1</v>
      </c>
      <c r="AB230" s="213"/>
    </row>
    <row r="231" spans="3:28" ht="18" customHeight="1" x14ac:dyDescent="0.2">
      <c r="C231" s="206"/>
      <c r="D231" s="227"/>
      <c r="E231" s="207"/>
      <c r="F231" s="208"/>
      <c r="G231" s="209"/>
      <c r="H231" s="210"/>
      <c r="I231" s="243"/>
      <c r="J231" s="211"/>
      <c r="K231" s="245"/>
      <c r="L231" s="212"/>
      <c r="M231" s="213"/>
      <c r="R231" s="240" t="s">
        <v>320</v>
      </c>
      <c r="S231" s="227" t="s">
        <v>989</v>
      </c>
      <c r="T231" s="207" t="s">
        <v>990</v>
      </c>
      <c r="U231" s="208" t="s">
        <v>991</v>
      </c>
      <c r="V231" s="241">
        <v>2</v>
      </c>
      <c r="W231" s="210" t="s">
        <v>272</v>
      </c>
      <c r="X231" s="230" t="s">
        <v>992</v>
      </c>
      <c r="Y231" s="211">
        <v>5</v>
      </c>
      <c r="Z231" s="224" t="s">
        <v>993</v>
      </c>
      <c r="AA231" s="212">
        <v>2</v>
      </c>
      <c r="AB231" s="213"/>
    </row>
    <row r="232" spans="3:28" ht="18" customHeight="1" x14ac:dyDescent="0.2">
      <c r="C232" s="206"/>
      <c r="D232" s="227"/>
      <c r="E232" s="207"/>
      <c r="F232" s="208"/>
      <c r="G232" s="209"/>
      <c r="H232" s="210"/>
      <c r="I232" s="243"/>
      <c r="J232" s="211"/>
      <c r="K232" s="245"/>
      <c r="L232" s="212"/>
      <c r="M232" s="213"/>
      <c r="R232" s="240" t="s">
        <v>317</v>
      </c>
      <c r="S232" s="227" t="s">
        <v>994</v>
      </c>
      <c r="T232" s="207" t="s">
        <v>995</v>
      </c>
      <c r="U232" s="208" t="s">
        <v>991</v>
      </c>
      <c r="V232" s="241">
        <v>1</v>
      </c>
      <c r="W232" s="210" t="s">
        <v>272</v>
      </c>
      <c r="X232" s="230" t="s">
        <v>996</v>
      </c>
      <c r="Y232" s="211">
        <v>14</v>
      </c>
      <c r="Z232" s="224" t="s">
        <v>997</v>
      </c>
      <c r="AA232" s="212">
        <v>3</v>
      </c>
      <c r="AB232" s="213"/>
    </row>
    <row r="233" spans="3:28" ht="18" customHeight="1" x14ac:dyDescent="0.2">
      <c r="C233" s="206"/>
      <c r="D233" s="227"/>
      <c r="E233" s="207"/>
      <c r="F233" s="208"/>
      <c r="G233" s="209"/>
      <c r="H233" s="210"/>
      <c r="I233" s="243"/>
      <c r="J233" s="211"/>
      <c r="K233" s="245"/>
      <c r="L233" s="212"/>
      <c r="M233" s="213"/>
      <c r="R233" s="240" t="s">
        <v>317</v>
      </c>
      <c r="S233" s="227" t="s">
        <v>998</v>
      </c>
      <c r="T233" s="207" t="s">
        <v>999</v>
      </c>
      <c r="U233" s="208" t="s">
        <v>991</v>
      </c>
      <c r="V233" s="241">
        <v>1</v>
      </c>
      <c r="W233" s="210" t="s">
        <v>272</v>
      </c>
      <c r="X233" s="230" t="s">
        <v>1000</v>
      </c>
      <c r="Y233" s="211">
        <v>12</v>
      </c>
      <c r="Z233" s="224" t="s">
        <v>1001</v>
      </c>
      <c r="AA233" s="212">
        <v>2</v>
      </c>
      <c r="AB233" s="213"/>
    </row>
    <row r="234" spans="3:28" ht="18" customHeight="1" x14ac:dyDescent="0.2">
      <c r="C234" s="206"/>
      <c r="D234" s="227"/>
      <c r="E234" s="207"/>
      <c r="F234" s="208"/>
      <c r="G234" s="209"/>
      <c r="H234" s="210"/>
      <c r="I234" s="243"/>
      <c r="J234" s="211"/>
      <c r="K234" s="245"/>
      <c r="L234" s="212"/>
      <c r="M234" s="213"/>
      <c r="R234" s="240" t="s">
        <v>317</v>
      </c>
      <c r="S234" s="227" t="s">
        <v>394</v>
      </c>
      <c r="T234" s="207" t="s">
        <v>395</v>
      </c>
      <c r="U234" s="208" t="s">
        <v>991</v>
      </c>
      <c r="V234" s="241">
        <v>1</v>
      </c>
      <c r="W234" s="210" t="s">
        <v>272</v>
      </c>
      <c r="X234" s="230" t="s">
        <v>1000</v>
      </c>
      <c r="Y234" s="211">
        <v>8</v>
      </c>
      <c r="Z234" s="224" t="s">
        <v>1002</v>
      </c>
      <c r="AA234" s="212">
        <v>1</v>
      </c>
      <c r="AB234" s="213"/>
    </row>
    <row r="235" spans="3:28" ht="18" customHeight="1" x14ac:dyDescent="0.2">
      <c r="C235" s="206"/>
      <c r="D235" s="227"/>
      <c r="E235" s="207"/>
      <c r="F235" s="208"/>
      <c r="G235" s="209"/>
      <c r="H235" s="210"/>
      <c r="I235" s="243"/>
      <c r="J235" s="211"/>
      <c r="K235" s="245"/>
      <c r="L235" s="212"/>
      <c r="M235" s="213"/>
      <c r="R235" s="240" t="s">
        <v>317</v>
      </c>
      <c r="S235" s="227" t="s">
        <v>1003</v>
      </c>
      <c r="T235" s="207" t="s">
        <v>1004</v>
      </c>
      <c r="U235" s="208" t="s">
        <v>991</v>
      </c>
      <c r="V235" s="241">
        <v>2</v>
      </c>
      <c r="W235" s="210" t="s">
        <v>272</v>
      </c>
      <c r="X235" s="230" t="s">
        <v>1000</v>
      </c>
      <c r="Y235" s="211">
        <v>9</v>
      </c>
      <c r="Z235" s="224" t="s">
        <v>1005</v>
      </c>
      <c r="AA235" s="212">
        <v>2</v>
      </c>
      <c r="AB235" s="213"/>
    </row>
    <row r="236" spans="3:28" ht="18" customHeight="1" x14ac:dyDescent="0.2">
      <c r="C236" s="206"/>
      <c r="D236" s="227"/>
      <c r="E236" s="207"/>
      <c r="F236" s="208"/>
      <c r="G236" s="209"/>
      <c r="H236" s="210"/>
      <c r="I236" s="243"/>
      <c r="J236" s="211"/>
      <c r="K236" s="245"/>
      <c r="L236" s="212"/>
      <c r="M236" s="213"/>
      <c r="R236" s="240" t="s">
        <v>317</v>
      </c>
      <c r="S236" s="227" t="s">
        <v>1006</v>
      </c>
      <c r="T236" s="207" t="s">
        <v>1007</v>
      </c>
      <c r="U236" s="208" t="s">
        <v>991</v>
      </c>
      <c r="V236" s="241">
        <v>2</v>
      </c>
      <c r="W236" s="210" t="s">
        <v>272</v>
      </c>
      <c r="X236" s="230" t="s">
        <v>1000</v>
      </c>
      <c r="Y236" s="211">
        <v>6</v>
      </c>
      <c r="Z236" s="224" t="s">
        <v>1008</v>
      </c>
      <c r="AA236" s="212">
        <v>1</v>
      </c>
      <c r="AB236" s="213"/>
    </row>
    <row r="237" spans="3:28" ht="18" customHeight="1" x14ac:dyDescent="0.2">
      <c r="C237" s="206"/>
      <c r="D237" s="227"/>
      <c r="E237" s="207"/>
      <c r="F237" s="208"/>
      <c r="G237" s="209"/>
      <c r="H237" s="210"/>
      <c r="I237" s="243"/>
      <c r="J237" s="211"/>
      <c r="K237" s="245"/>
      <c r="L237" s="212"/>
      <c r="M237" s="213"/>
      <c r="R237" s="240" t="s">
        <v>320</v>
      </c>
      <c r="S237" s="227" t="s">
        <v>1009</v>
      </c>
      <c r="T237" s="207" t="s">
        <v>1010</v>
      </c>
      <c r="U237" s="208" t="s">
        <v>421</v>
      </c>
      <c r="V237" s="241">
        <v>1</v>
      </c>
      <c r="W237" s="210" t="s">
        <v>272</v>
      </c>
      <c r="X237" s="230" t="s">
        <v>1011</v>
      </c>
      <c r="Y237" s="211">
        <v>1</v>
      </c>
      <c r="Z237" s="224" t="s">
        <v>1012</v>
      </c>
      <c r="AA237" s="212">
        <v>3</v>
      </c>
      <c r="AB237" s="213"/>
    </row>
    <row r="238" spans="3:28" ht="18" customHeight="1" x14ac:dyDescent="0.2">
      <c r="C238" s="206"/>
      <c r="D238" s="227"/>
      <c r="E238" s="207"/>
      <c r="F238" s="208"/>
      <c r="G238" s="209"/>
      <c r="H238" s="210"/>
      <c r="I238" s="243"/>
      <c r="J238" s="211"/>
      <c r="K238" s="245"/>
      <c r="L238" s="212"/>
      <c r="M238" s="213"/>
      <c r="R238" s="240" t="s">
        <v>320</v>
      </c>
      <c r="S238" s="227" t="s">
        <v>428</v>
      </c>
      <c r="T238" s="207" t="s">
        <v>429</v>
      </c>
      <c r="U238" s="208" t="s">
        <v>421</v>
      </c>
      <c r="V238" s="241">
        <v>2</v>
      </c>
      <c r="W238" s="210" t="s">
        <v>272</v>
      </c>
      <c r="X238" s="230" t="s">
        <v>1013</v>
      </c>
      <c r="Y238" s="211">
        <v>3</v>
      </c>
      <c r="Z238" s="224" t="s">
        <v>1014</v>
      </c>
      <c r="AA238" s="212">
        <v>3</v>
      </c>
      <c r="AB238" s="213"/>
    </row>
    <row r="239" spans="3:28" ht="18" customHeight="1" x14ac:dyDescent="0.2">
      <c r="C239" s="206"/>
      <c r="D239" s="227"/>
      <c r="E239" s="207"/>
      <c r="F239" s="208"/>
      <c r="G239" s="209"/>
      <c r="H239" s="210"/>
      <c r="I239" s="243"/>
      <c r="J239" s="211"/>
      <c r="K239" s="245"/>
      <c r="L239" s="212"/>
      <c r="M239" s="213"/>
      <c r="R239" s="240" t="s">
        <v>269</v>
      </c>
      <c r="S239" s="227" t="s">
        <v>1015</v>
      </c>
      <c r="T239" s="207" t="s">
        <v>1016</v>
      </c>
      <c r="U239" s="208" t="s">
        <v>421</v>
      </c>
      <c r="V239" s="241">
        <v>1</v>
      </c>
      <c r="W239" s="210" t="s">
        <v>272</v>
      </c>
      <c r="X239" s="230" t="s">
        <v>1017</v>
      </c>
      <c r="Y239" s="211">
        <v>6</v>
      </c>
      <c r="Z239" s="224" t="s">
        <v>1018</v>
      </c>
      <c r="AA239" s="212">
        <v>6</v>
      </c>
      <c r="AB239" s="213"/>
    </row>
    <row r="240" spans="3:28" ht="18" customHeight="1" x14ac:dyDescent="0.2">
      <c r="C240" s="206"/>
      <c r="D240" s="227"/>
      <c r="E240" s="207"/>
      <c r="F240" s="208"/>
      <c r="G240" s="209"/>
      <c r="H240" s="210"/>
      <c r="I240" s="243"/>
      <c r="J240" s="211"/>
      <c r="K240" s="245"/>
      <c r="L240" s="212"/>
      <c r="M240" s="213"/>
      <c r="R240" s="240" t="s">
        <v>269</v>
      </c>
      <c r="S240" s="227" t="s">
        <v>422</v>
      </c>
      <c r="T240" s="207" t="s">
        <v>423</v>
      </c>
      <c r="U240" s="208" t="s">
        <v>421</v>
      </c>
      <c r="V240" s="241">
        <v>2</v>
      </c>
      <c r="W240" s="210" t="s">
        <v>272</v>
      </c>
      <c r="X240" s="230" t="s">
        <v>1019</v>
      </c>
      <c r="Y240" s="211">
        <v>5</v>
      </c>
      <c r="Z240" s="224" t="s">
        <v>520</v>
      </c>
      <c r="AA240" s="212">
        <v>10</v>
      </c>
      <c r="AB240" s="213"/>
    </row>
    <row r="241" spans="3:28" ht="18" customHeight="1" x14ac:dyDescent="0.2">
      <c r="C241" s="206"/>
      <c r="D241" s="227"/>
      <c r="E241" s="207"/>
      <c r="F241" s="208"/>
      <c r="G241" s="209"/>
      <c r="H241" s="210"/>
      <c r="I241" s="243"/>
      <c r="J241" s="211"/>
      <c r="K241" s="245"/>
      <c r="L241" s="212"/>
      <c r="M241" s="213"/>
      <c r="R241" s="240" t="s">
        <v>269</v>
      </c>
      <c r="S241" s="227" t="s">
        <v>426</v>
      </c>
      <c r="T241" s="207" t="s">
        <v>427</v>
      </c>
      <c r="U241" s="208" t="s">
        <v>421</v>
      </c>
      <c r="V241" s="241">
        <v>2</v>
      </c>
      <c r="W241" s="210" t="s">
        <v>272</v>
      </c>
      <c r="X241" s="230" t="s">
        <v>972</v>
      </c>
      <c r="Y241" s="211">
        <v>4</v>
      </c>
      <c r="Z241" s="224" t="s">
        <v>688</v>
      </c>
      <c r="AA241" s="212">
        <v>9</v>
      </c>
      <c r="AB241" s="213"/>
    </row>
    <row r="242" spans="3:28" ht="18" customHeight="1" x14ac:dyDescent="0.2">
      <c r="C242" s="206"/>
      <c r="D242" s="227"/>
      <c r="E242" s="207"/>
      <c r="F242" s="208"/>
      <c r="G242" s="209"/>
      <c r="H242" s="210"/>
      <c r="I242" s="243"/>
      <c r="J242" s="211"/>
      <c r="K242" s="245"/>
      <c r="L242" s="212"/>
      <c r="M242" s="213"/>
      <c r="R242" s="240" t="s">
        <v>269</v>
      </c>
      <c r="S242" s="227" t="s">
        <v>432</v>
      </c>
      <c r="T242" s="207" t="s">
        <v>433</v>
      </c>
      <c r="U242" s="208" t="s">
        <v>421</v>
      </c>
      <c r="V242" s="241">
        <v>2</v>
      </c>
      <c r="W242" s="210" t="s">
        <v>272</v>
      </c>
      <c r="X242" s="230" t="s">
        <v>833</v>
      </c>
      <c r="Y242" s="211">
        <v>2</v>
      </c>
      <c r="Z242" s="224" t="s">
        <v>827</v>
      </c>
      <c r="AA242" s="212">
        <v>7</v>
      </c>
      <c r="AB242" s="213"/>
    </row>
    <row r="243" spans="3:28" ht="18" customHeight="1" x14ac:dyDescent="0.2">
      <c r="C243" s="206"/>
      <c r="D243" s="227"/>
      <c r="E243" s="207"/>
      <c r="F243" s="208"/>
      <c r="G243" s="209"/>
      <c r="H243" s="210"/>
      <c r="I243" s="243"/>
      <c r="J243" s="211"/>
      <c r="K243" s="245"/>
      <c r="L243" s="212"/>
      <c r="M243" s="213"/>
      <c r="R243" s="240" t="s">
        <v>269</v>
      </c>
      <c r="S243" s="227" t="s">
        <v>430</v>
      </c>
      <c r="T243" s="207" t="s">
        <v>431</v>
      </c>
      <c r="U243" s="208" t="s">
        <v>421</v>
      </c>
      <c r="V243" s="241">
        <v>2</v>
      </c>
      <c r="W243" s="210" t="s">
        <v>272</v>
      </c>
      <c r="X243" s="230" t="s">
        <v>833</v>
      </c>
      <c r="Y243" s="211">
        <v>1</v>
      </c>
      <c r="Z243" s="224" t="s">
        <v>827</v>
      </c>
      <c r="AA243" s="212">
        <v>6</v>
      </c>
      <c r="AB243" s="213"/>
    </row>
    <row r="244" spans="3:28" ht="18" customHeight="1" x14ac:dyDescent="0.2">
      <c r="C244" s="206"/>
      <c r="D244" s="227"/>
      <c r="E244" s="207"/>
      <c r="F244" s="208"/>
      <c r="G244" s="209"/>
      <c r="H244" s="210"/>
      <c r="I244" s="243"/>
      <c r="J244" s="211"/>
      <c r="K244" s="245"/>
      <c r="L244" s="212"/>
      <c r="M244" s="213"/>
      <c r="R244" s="240" t="s">
        <v>269</v>
      </c>
      <c r="S244" s="227" t="s">
        <v>424</v>
      </c>
      <c r="T244" s="207" t="s">
        <v>425</v>
      </c>
      <c r="U244" s="208" t="s">
        <v>421</v>
      </c>
      <c r="V244" s="241">
        <v>2</v>
      </c>
      <c r="W244" s="210" t="s">
        <v>272</v>
      </c>
      <c r="X244" s="230" t="s">
        <v>833</v>
      </c>
      <c r="Y244" s="211">
        <v>3</v>
      </c>
      <c r="Z244" s="224" t="s">
        <v>561</v>
      </c>
      <c r="AA244" s="212">
        <v>8</v>
      </c>
      <c r="AB244" s="213"/>
    </row>
    <row r="245" spans="3:28" ht="18" customHeight="1" x14ac:dyDescent="0.2">
      <c r="C245" s="206"/>
      <c r="D245" s="227"/>
      <c r="E245" s="207"/>
      <c r="F245" s="208"/>
      <c r="G245" s="209"/>
      <c r="H245" s="210"/>
      <c r="I245" s="243"/>
      <c r="J245" s="211"/>
      <c r="K245" s="245"/>
      <c r="L245" s="212"/>
      <c r="M245" s="213"/>
      <c r="R245" s="240" t="s">
        <v>276</v>
      </c>
      <c r="S245" s="227" t="s">
        <v>419</v>
      </c>
      <c r="T245" s="207" t="s">
        <v>420</v>
      </c>
      <c r="U245" s="208" t="s">
        <v>421</v>
      </c>
      <c r="V245" s="241">
        <v>2</v>
      </c>
      <c r="W245" s="210" t="s">
        <v>272</v>
      </c>
      <c r="X245" s="230" t="s">
        <v>620</v>
      </c>
      <c r="Y245" s="211">
        <v>5</v>
      </c>
      <c r="Z245" s="224" t="s">
        <v>1020</v>
      </c>
      <c r="AA245" s="212">
        <v>1</v>
      </c>
      <c r="AB245" s="213"/>
    </row>
    <row r="246" spans="3:28" ht="18" customHeight="1" x14ac:dyDescent="0.2">
      <c r="C246" s="206"/>
      <c r="D246" s="227"/>
      <c r="E246" s="207"/>
      <c r="F246" s="208"/>
      <c r="G246" s="209"/>
      <c r="H246" s="210"/>
      <c r="I246" s="243"/>
      <c r="J246" s="211"/>
      <c r="K246" s="245"/>
      <c r="L246" s="212"/>
      <c r="M246" s="213"/>
      <c r="R246" s="240" t="s">
        <v>273</v>
      </c>
      <c r="S246" s="227" t="s">
        <v>422</v>
      </c>
      <c r="T246" s="207" t="s">
        <v>423</v>
      </c>
      <c r="U246" s="208" t="s">
        <v>421</v>
      </c>
      <c r="V246" s="241">
        <v>2</v>
      </c>
      <c r="W246" s="210" t="s">
        <v>272</v>
      </c>
      <c r="X246" s="230" t="s">
        <v>1021</v>
      </c>
      <c r="Y246" s="211">
        <v>7</v>
      </c>
      <c r="Z246" s="224" t="s">
        <v>800</v>
      </c>
      <c r="AA246" s="212">
        <v>7</v>
      </c>
      <c r="AB246" s="213"/>
    </row>
    <row r="247" spans="3:28" ht="18" customHeight="1" x14ac:dyDescent="0.2">
      <c r="C247" s="206"/>
      <c r="D247" s="227"/>
      <c r="E247" s="207"/>
      <c r="F247" s="208"/>
      <c r="G247" s="209"/>
      <c r="H247" s="210"/>
      <c r="I247" s="243"/>
      <c r="J247" s="211"/>
      <c r="K247" s="245"/>
      <c r="L247" s="212"/>
      <c r="M247" s="213"/>
      <c r="R247" s="240" t="s">
        <v>273</v>
      </c>
      <c r="S247" s="227" t="s">
        <v>426</v>
      </c>
      <c r="T247" s="207" t="s">
        <v>427</v>
      </c>
      <c r="U247" s="208" t="s">
        <v>421</v>
      </c>
      <c r="V247" s="241">
        <v>2</v>
      </c>
      <c r="W247" s="210" t="s">
        <v>272</v>
      </c>
      <c r="X247" s="230" t="s">
        <v>1022</v>
      </c>
      <c r="Y247" s="211">
        <v>8</v>
      </c>
      <c r="Z247" s="224" t="s">
        <v>945</v>
      </c>
      <c r="AA247" s="212">
        <v>8</v>
      </c>
      <c r="AB247" s="213"/>
    </row>
    <row r="248" spans="3:28" ht="18" customHeight="1" x14ac:dyDescent="0.2">
      <c r="C248" s="206"/>
      <c r="D248" s="227"/>
      <c r="E248" s="207"/>
      <c r="F248" s="208"/>
      <c r="G248" s="209"/>
      <c r="H248" s="210"/>
      <c r="I248" s="243"/>
      <c r="J248" s="211"/>
      <c r="K248" s="245"/>
      <c r="L248" s="212"/>
      <c r="M248" s="213"/>
      <c r="R248" s="240" t="s">
        <v>273</v>
      </c>
      <c r="S248" s="227" t="s">
        <v>430</v>
      </c>
      <c r="T248" s="207" t="s">
        <v>431</v>
      </c>
      <c r="U248" s="208" t="s">
        <v>421</v>
      </c>
      <c r="V248" s="241">
        <v>2</v>
      </c>
      <c r="W248" s="210" t="s">
        <v>272</v>
      </c>
      <c r="X248" s="230" t="s">
        <v>1023</v>
      </c>
      <c r="Y248" s="211">
        <v>4</v>
      </c>
      <c r="Z248" s="224" t="s">
        <v>1024</v>
      </c>
      <c r="AA248" s="212">
        <v>4</v>
      </c>
      <c r="AB248" s="213"/>
    </row>
    <row r="249" spans="3:28" ht="18" customHeight="1" x14ac:dyDescent="0.2">
      <c r="C249" s="206"/>
      <c r="D249" s="227"/>
      <c r="E249" s="207"/>
      <c r="F249" s="208"/>
      <c r="G249" s="209"/>
      <c r="H249" s="210"/>
      <c r="I249" s="243"/>
      <c r="J249" s="211"/>
      <c r="K249" s="245"/>
      <c r="L249" s="212"/>
      <c r="M249" s="213"/>
      <c r="R249" s="240" t="s">
        <v>273</v>
      </c>
      <c r="S249" s="227" t="s">
        <v>424</v>
      </c>
      <c r="T249" s="207" t="s">
        <v>425</v>
      </c>
      <c r="U249" s="208" t="s">
        <v>421</v>
      </c>
      <c r="V249" s="241">
        <v>2</v>
      </c>
      <c r="W249" s="210" t="s">
        <v>272</v>
      </c>
      <c r="X249" s="230" t="s">
        <v>1023</v>
      </c>
      <c r="Y249" s="211">
        <v>6</v>
      </c>
      <c r="Z249" s="224" t="s">
        <v>1025</v>
      </c>
      <c r="AA249" s="212">
        <v>6</v>
      </c>
      <c r="AB249" s="213"/>
    </row>
    <row r="250" spans="3:28" ht="18" customHeight="1" x14ac:dyDescent="0.2">
      <c r="C250" s="206"/>
      <c r="D250" s="227"/>
      <c r="E250" s="207"/>
      <c r="F250" s="208"/>
      <c r="G250" s="209"/>
      <c r="H250" s="210"/>
      <c r="I250" s="243"/>
      <c r="J250" s="211"/>
      <c r="K250" s="245"/>
      <c r="L250" s="212"/>
      <c r="M250" s="213"/>
      <c r="R250" s="240" t="s">
        <v>273</v>
      </c>
      <c r="S250" s="227" t="s">
        <v>432</v>
      </c>
      <c r="T250" s="207" t="s">
        <v>433</v>
      </c>
      <c r="U250" s="208" t="s">
        <v>421</v>
      </c>
      <c r="V250" s="241">
        <v>2</v>
      </c>
      <c r="W250" s="210" t="s">
        <v>272</v>
      </c>
      <c r="X250" s="230" t="s">
        <v>1026</v>
      </c>
      <c r="Y250" s="211">
        <v>5</v>
      </c>
      <c r="Z250" s="224" t="s">
        <v>1024</v>
      </c>
      <c r="AA250" s="212">
        <v>5</v>
      </c>
      <c r="AB250" s="213"/>
    </row>
    <row r="251" spans="3:28" ht="18" customHeight="1" x14ac:dyDescent="0.2">
      <c r="C251" s="206"/>
      <c r="D251" s="227"/>
      <c r="E251" s="207"/>
      <c r="F251" s="208"/>
      <c r="G251" s="209"/>
      <c r="H251" s="210"/>
      <c r="I251" s="243"/>
      <c r="J251" s="211"/>
      <c r="K251" s="245"/>
      <c r="L251" s="212"/>
      <c r="M251" s="213"/>
      <c r="R251" s="240" t="s">
        <v>320</v>
      </c>
      <c r="S251" s="227" t="s">
        <v>318</v>
      </c>
      <c r="T251" s="207" t="s">
        <v>319</v>
      </c>
      <c r="U251" s="208" t="s">
        <v>436</v>
      </c>
      <c r="V251" s="241">
        <v>1</v>
      </c>
      <c r="W251" s="210" t="s">
        <v>272</v>
      </c>
      <c r="X251" s="230" t="s">
        <v>1027</v>
      </c>
      <c r="Y251" s="211">
        <v>6</v>
      </c>
      <c r="Z251" s="224" t="s">
        <v>1028</v>
      </c>
      <c r="AA251" s="212">
        <v>1</v>
      </c>
      <c r="AB251" s="213"/>
    </row>
    <row r="252" spans="3:28" ht="18" customHeight="1" x14ac:dyDescent="0.2">
      <c r="C252" s="206"/>
      <c r="D252" s="227"/>
      <c r="E252" s="207"/>
      <c r="F252" s="208"/>
      <c r="G252" s="209"/>
      <c r="H252" s="210"/>
      <c r="I252" s="243"/>
      <c r="J252" s="211"/>
      <c r="K252" s="245"/>
      <c r="L252" s="212"/>
      <c r="M252" s="213"/>
      <c r="R252" s="240" t="s">
        <v>320</v>
      </c>
      <c r="S252" s="227" t="s">
        <v>441</v>
      </c>
      <c r="T252" s="207" t="s">
        <v>442</v>
      </c>
      <c r="U252" s="208" t="s">
        <v>436</v>
      </c>
      <c r="V252" s="241">
        <v>2</v>
      </c>
      <c r="W252" s="210" t="s">
        <v>272</v>
      </c>
      <c r="X252" s="230" t="s">
        <v>1029</v>
      </c>
      <c r="Y252" s="211">
        <v>4</v>
      </c>
      <c r="Z252" s="224" t="s">
        <v>1030</v>
      </c>
      <c r="AA252" s="212">
        <v>4</v>
      </c>
      <c r="AB252" s="213"/>
    </row>
    <row r="253" spans="3:28" ht="18" customHeight="1" x14ac:dyDescent="0.2">
      <c r="C253" s="206"/>
      <c r="D253" s="227"/>
      <c r="E253" s="207"/>
      <c r="F253" s="208"/>
      <c r="G253" s="209"/>
      <c r="H253" s="210"/>
      <c r="I253" s="243"/>
      <c r="J253" s="211"/>
      <c r="K253" s="245"/>
      <c r="L253" s="212"/>
      <c r="M253" s="213"/>
      <c r="R253" s="240" t="s">
        <v>320</v>
      </c>
      <c r="S253" s="227" t="s">
        <v>434</v>
      </c>
      <c r="T253" s="207" t="s">
        <v>435</v>
      </c>
      <c r="U253" s="208" t="s">
        <v>436</v>
      </c>
      <c r="V253" s="241">
        <v>2</v>
      </c>
      <c r="W253" s="210" t="s">
        <v>272</v>
      </c>
      <c r="X253" s="230" t="s">
        <v>1031</v>
      </c>
      <c r="Y253" s="211">
        <v>4</v>
      </c>
      <c r="Z253" s="224" t="s">
        <v>1032</v>
      </c>
      <c r="AA253" s="212">
        <v>2</v>
      </c>
      <c r="AB253" s="213"/>
    </row>
    <row r="254" spans="3:28" ht="18" customHeight="1" x14ac:dyDescent="0.2">
      <c r="C254" s="206"/>
      <c r="D254" s="227"/>
      <c r="E254" s="207"/>
      <c r="F254" s="208"/>
      <c r="G254" s="209"/>
      <c r="H254" s="210"/>
      <c r="I254" s="243"/>
      <c r="J254" s="211"/>
      <c r="K254" s="245"/>
      <c r="L254" s="212"/>
      <c r="M254" s="213"/>
      <c r="R254" s="240" t="s">
        <v>269</v>
      </c>
      <c r="S254" s="227" t="s">
        <v>305</v>
      </c>
      <c r="T254" s="207" t="s">
        <v>306</v>
      </c>
      <c r="U254" s="208" t="s">
        <v>436</v>
      </c>
      <c r="V254" s="241">
        <v>1</v>
      </c>
      <c r="W254" s="210" t="s">
        <v>272</v>
      </c>
      <c r="X254" s="230" t="s">
        <v>1033</v>
      </c>
      <c r="Y254" s="211">
        <v>5</v>
      </c>
      <c r="Z254" s="224" t="s">
        <v>827</v>
      </c>
      <c r="AA254" s="212">
        <v>5</v>
      </c>
      <c r="AB254" s="213"/>
    </row>
    <row r="255" spans="3:28" ht="18" customHeight="1" x14ac:dyDescent="0.2">
      <c r="C255" s="206"/>
      <c r="D255" s="227"/>
      <c r="E255" s="207"/>
      <c r="F255" s="208"/>
      <c r="G255" s="209"/>
      <c r="H255" s="210"/>
      <c r="I255" s="243"/>
      <c r="J255" s="211"/>
      <c r="K255" s="245"/>
      <c r="L255" s="212"/>
      <c r="M255" s="213"/>
      <c r="R255" s="240" t="s">
        <v>269</v>
      </c>
      <c r="S255" s="227" t="s">
        <v>1034</v>
      </c>
      <c r="T255" s="207" t="s">
        <v>1035</v>
      </c>
      <c r="U255" s="208" t="s">
        <v>436</v>
      </c>
      <c r="V255" s="241">
        <v>1</v>
      </c>
      <c r="W255" s="210" t="s">
        <v>272</v>
      </c>
      <c r="X255" s="230" t="s">
        <v>1036</v>
      </c>
      <c r="Y255" s="211" t="s">
        <v>377</v>
      </c>
      <c r="Z255" s="224" t="s">
        <v>377</v>
      </c>
      <c r="AA255" s="212" t="s">
        <v>377</v>
      </c>
      <c r="AB255" s="213" t="s">
        <v>516</v>
      </c>
    </row>
    <row r="256" spans="3:28" ht="18" customHeight="1" x14ac:dyDescent="0.2">
      <c r="C256" s="206"/>
      <c r="D256" s="227"/>
      <c r="E256" s="207"/>
      <c r="F256" s="208"/>
      <c r="G256" s="209"/>
      <c r="H256" s="210"/>
      <c r="I256" s="243"/>
      <c r="J256" s="211"/>
      <c r="K256" s="245"/>
      <c r="L256" s="212"/>
      <c r="M256" s="213"/>
      <c r="R256" s="240" t="s">
        <v>269</v>
      </c>
      <c r="S256" s="227" t="s">
        <v>1037</v>
      </c>
      <c r="T256" s="207" t="s">
        <v>1038</v>
      </c>
      <c r="U256" s="208" t="s">
        <v>436</v>
      </c>
      <c r="V256" s="241">
        <v>1</v>
      </c>
      <c r="W256" s="210" t="s">
        <v>272</v>
      </c>
      <c r="X256" s="230" t="s">
        <v>1036</v>
      </c>
      <c r="Y256" s="211">
        <v>2</v>
      </c>
      <c r="Z256" s="224" t="s">
        <v>558</v>
      </c>
      <c r="AA256" s="212">
        <v>9</v>
      </c>
      <c r="AB256" s="213"/>
    </row>
    <row r="257" spans="3:28" ht="18" customHeight="1" x14ac:dyDescent="0.2">
      <c r="C257" s="206"/>
      <c r="D257" s="227"/>
      <c r="E257" s="207"/>
      <c r="F257" s="208"/>
      <c r="G257" s="209"/>
      <c r="H257" s="210"/>
      <c r="I257" s="243"/>
      <c r="J257" s="211"/>
      <c r="K257" s="245"/>
      <c r="L257" s="212"/>
      <c r="M257" s="213"/>
      <c r="R257" s="240" t="s">
        <v>269</v>
      </c>
      <c r="S257" s="227" t="s">
        <v>1039</v>
      </c>
      <c r="T257" s="207" t="s">
        <v>1040</v>
      </c>
      <c r="U257" s="208" t="s">
        <v>436</v>
      </c>
      <c r="V257" s="241">
        <v>1</v>
      </c>
      <c r="W257" s="210" t="s">
        <v>272</v>
      </c>
      <c r="X257" s="230" t="s">
        <v>1041</v>
      </c>
      <c r="Y257" s="211" t="s">
        <v>377</v>
      </c>
      <c r="Z257" s="224" t="s">
        <v>377</v>
      </c>
      <c r="AA257" s="212" t="s">
        <v>377</v>
      </c>
      <c r="AB257" s="213" t="s">
        <v>516</v>
      </c>
    </row>
    <row r="258" spans="3:28" ht="18" customHeight="1" x14ac:dyDescent="0.2">
      <c r="C258" s="206"/>
      <c r="D258" s="227"/>
      <c r="E258" s="207"/>
      <c r="F258" s="208"/>
      <c r="G258" s="209"/>
      <c r="H258" s="210"/>
      <c r="I258" s="243"/>
      <c r="J258" s="211"/>
      <c r="K258" s="245"/>
      <c r="L258" s="212"/>
      <c r="M258" s="213"/>
      <c r="R258" s="240" t="s">
        <v>269</v>
      </c>
      <c r="S258" s="227" t="s">
        <v>443</v>
      </c>
      <c r="T258" s="207" t="s">
        <v>444</v>
      </c>
      <c r="U258" s="208" t="s">
        <v>436</v>
      </c>
      <c r="V258" s="241">
        <v>2</v>
      </c>
      <c r="W258" s="210" t="s">
        <v>272</v>
      </c>
      <c r="X258" s="230" t="s">
        <v>1042</v>
      </c>
      <c r="Y258" s="211">
        <v>1</v>
      </c>
      <c r="Z258" s="224" t="s">
        <v>1043</v>
      </c>
      <c r="AA258" s="212">
        <v>1</v>
      </c>
      <c r="AB258" s="213"/>
    </row>
    <row r="259" spans="3:28" ht="18" customHeight="1" x14ac:dyDescent="0.2">
      <c r="C259" s="206"/>
      <c r="D259" s="227"/>
      <c r="E259" s="207"/>
      <c r="F259" s="208"/>
      <c r="G259" s="209"/>
      <c r="H259" s="210"/>
      <c r="I259" s="243"/>
      <c r="J259" s="211"/>
      <c r="K259" s="245"/>
      <c r="L259" s="212"/>
      <c r="M259" s="213"/>
      <c r="R259" s="240" t="s">
        <v>269</v>
      </c>
      <c r="S259" s="227" t="s">
        <v>439</v>
      </c>
      <c r="T259" s="207" t="s">
        <v>440</v>
      </c>
      <c r="U259" s="208" t="s">
        <v>436</v>
      </c>
      <c r="V259" s="241">
        <v>2</v>
      </c>
      <c r="W259" s="210" t="s">
        <v>272</v>
      </c>
      <c r="X259" s="230" t="s">
        <v>1044</v>
      </c>
      <c r="Y259" s="211">
        <v>2</v>
      </c>
      <c r="Z259" s="224" t="s">
        <v>1045</v>
      </c>
      <c r="AA259" s="212">
        <v>6</v>
      </c>
      <c r="AB259" s="213"/>
    </row>
    <row r="260" spans="3:28" ht="18" customHeight="1" x14ac:dyDescent="0.2">
      <c r="C260" s="206"/>
      <c r="D260" s="227"/>
      <c r="E260" s="207"/>
      <c r="F260" s="208"/>
      <c r="G260" s="209"/>
      <c r="H260" s="210"/>
      <c r="I260" s="243"/>
      <c r="J260" s="211"/>
      <c r="K260" s="245"/>
      <c r="L260" s="212"/>
      <c r="M260" s="213"/>
      <c r="R260" s="240" t="s">
        <v>269</v>
      </c>
      <c r="S260" s="227" t="s">
        <v>445</v>
      </c>
      <c r="T260" s="207" t="s">
        <v>446</v>
      </c>
      <c r="U260" s="208" t="s">
        <v>436</v>
      </c>
      <c r="V260" s="241">
        <v>2</v>
      </c>
      <c r="W260" s="210" t="s">
        <v>272</v>
      </c>
      <c r="X260" s="230" t="s">
        <v>564</v>
      </c>
      <c r="Y260" s="211">
        <v>4</v>
      </c>
      <c r="Z260" s="224" t="s">
        <v>617</v>
      </c>
      <c r="AA260" s="212">
        <v>5</v>
      </c>
      <c r="AB260" s="213"/>
    </row>
    <row r="261" spans="3:28" ht="18" customHeight="1" x14ac:dyDescent="0.2">
      <c r="C261" s="206"/>
      <c r="D261" s="227"/>
      <c r="E261" s="207"/>
      <c r="F261" s="208"/>
      <c r="G261" s="209"/>
      <c r="H261" s="210"/>
      <c r="I261" s="243"/>
      <c r="J261" s="211"/>
      <c r="K261" s="245"/>
      <c r="L261" s="212"/>
      <c r="M261" s="213"/>
      <c r="R261" s="240" t="s">
        <v>269</v>
      </c>
      <c r="S261" s="227" t="s">
        <v>437</v>
      </c>
      <c r="T261" s="207" t="s">
        <v>438</v>
      </c>
      <c r="U261" s="208" t="s">
        <v>436</v>
      </c>
      <c r="V261" s="241">
        <v>2</v>
      </c>
      <c r="W261" s="210" t="s">
        <v>272</v>
      </c>
      <c r="X261" s="230" t="s">
        <v>1046</v>
      </c>
      <c r="Y261" s="211">
        <v>3</v>
      </c>
      <c r="Z261" s="224" t="s">
        <v>837</v>
      </c>
      <c r="AA261" s="212">
        <v>4</v>
      </c>
      <c r="AB261" s="213"/>
    </row>
    <row r="262" spans="3:28" ht="18" customHeight="1" x14ac:dyDescent="0.2">
      <c r="C262" s="206"/>
      <c r="D262" s="227"/>
      <c r="E262" s="207"/>
      <c r="F262" s="208"/>
      <c r="G262" s="209"/>
      <c r="H262" s="210"/>
      <c r="I262" s="243"/>
      <c r="J262" s="211"/>
      <c r="K262" s="245"/>
      <c r="L262" s="212"/>
      <c r="M262" s="213"/>
      <c r="R262" s="240" t="s">
        <v>269</v>
      </c>
      <c r="S262" s="227" t="s">
        <v>307</v>
      </c>
      <c r="T262" s="207" t="s">
        <v>308</v>
      </c>
      <c r="U262" s="208" t="s">
        <v>449</v>
      </c>
      <c r="V262" s="241">
        <v>1</v>
      </c>
      <c r="W262" s="210" t="s">
        <v>272</v>
      </c>
      <c r="X262" s="230" t="s">
        <v>1047</v>
      </c>
      <c r="Y262" s="211">
        <v>7</v>
      </c>
      <c r="Z262" s="224" t="s">
        <v>1048</v>
      </c>
      <c r="AA262" s="212">
        <v>7</v>
      </c>
      <c r="AB262" s="213"/>
    </row>
    <row r="263" spans="3:28" ht="18" customHeight="1" x14ac:dyDescent="0.2">
      <c r="C263" s="206"/>
      <c r="D263" s="227"/>
      <c r="E263" s="207"/>
      <c r="F263" s="208"/>
      <c r="G263" s="209"/>
      <c r="H263" s="210"/>
      <c r="I263" s="243"/>
      <c r="J263" s="211"/>
      <c r="K263" s="245"/>
      <c r="L263" s="212"/>
      <c r="M263" s="213"/>
      <c r="R263" s="240" t="s">
        <v>269</v>
      </c>
      <c r="S263" s="227" t="s">
        <v>402</v>
      </c>
      <c r="T263" s="207" t="s">
        <v>403</v>
      </c>
      <c r="U263" s="208" t="s">
        <v>449</v>
      </c>
      <c r="V263" s="241">
        <v>1</v>
      </c>
      <c r="W263" s="210" t="s">
        <v>272</v>
      </c>
      <c r="X263" s="230" t="s">
        <v>546</v>
      </c>
      <c r="Y263" s="211">
        <v>6</v>
      </c>
      <c r="Z263" s="224" t="s">
        <v>1049</v>
      </c>
      <c r="AA263" s="212">
        <v>6</v>
      </c>
      <c r="AB263" s="213"/>
    </row>
    <row r="264" spans="3:28" ht="18" customHeight="1" x14ac:dyDescent="0.2">
      <c r="C264" s="206"/>
      <c r="D264" s="227"/>
      <c r="E264" s="207"/>
      <c r="F264" s="208"/>
      <c r="G264" s="209"/>
      <c r="H264" s="210"/>
      <c r="I264" s="243"/>
      <c r="J264" s="211"/>
      <c r="K264" s="245"/>
      <c r="L264" s="212"/>
      <c r="M264" s="213"/>
      <c r="R264" s="240" t="s">
        <v>269</v>
      </c>
      <c r="S264" s="227" t="s">
        <v>406</v>
      </c>
      <c r="T264" s="207" t="s">
        <v>407</v>
      </c>
      <c r="U264" s="208" t="s">
        <v>449</v>
      </c>
      <c r="V264" s="241">
        <v>1</v>
      </c>
      <c r="W264" s="210" t="s">
        <v>272</v>
      </c>
      <c r="X264" s="230" t="s">
        <v>548</v>
      </c>
      <c r="Y264" s="211">
        <v>3</v>
      </c>
      <c r="Z264" s="224" t="s">
        <v>1018</v>
      </c>
      <c r="AA264" s="212">
        <v>3</v>
      </c>
      <c r="AB264" s="213"/>
    </row>
    <row r="265" spans="3:28" ht="18" customHeight="1" x14ac:dyDescent="0.2">
      <c r="C265" s="206"/>
      <c r="D265" s="227"/>
      <c r="E265" s="207"/>
      <c r="F265" s="208"/>
      <c r="G265" s="209"/>
      <c r="H265" s="210"/>
      <c r="I265" s="243"/>
      <c r="J265" s="211"/>
      <c r="K265" s="245"/>
      <c r="L265" s="212"/>
      <c r="M265" s="213"/>
      <c r="R265" s="240" t="s">
        <v>269</v>
      </c>
      <c r="S265" s="227" t="s">
        <v>404</v>
      </c>
      <c r="T265" s="207" t="s">
        <v>405</v>
      </c>
      <c r="U265" s="208" t="s">
        <v>449</v>
      </c>
      <c r="V265" s="241">
        <v>1</v>
      </c>
      <c r="W265" s="210" t="s">
        <v>272</v>
      </c>
      <c r="X265" s="230" t="s">
        <v>1036</v>
      </c>
      <c r="Y265" s="211">
        <v>2</v>
      </c>
      <c r="Z265" s="224" t="s">
        <v>547</v>
      </c>
      <c r="AA265" s="212">
        <v>2</v>
      </c>
      <c r="AB265" s="213"/>
    </row>
    <row r="266" spans="3:28" ht="18" customHeight="1" x14ac:dyDescent="0.2">
      <c r="C266" s="206"/>
      <c r="D266" s="227"/>
      <c r="E266" s="207"/>
      <c r="F266" s="208"/>
      <c r="G266" s="209"/>
      <c r="H266" s="210"/>
      <c r="I266" s="243"/>
      <c r="J266" s="211"/>
      <c r="K266" s="245"/>
      <c r="L266" s="212"/>
      <c r="M266" s="213"/>
      <c r="R266" s="240" t="s">
        <v>269</v>
      </c>
      <c r="S266" s="227" t="s">
        <v>450</v>
      </c>
      <c r="T266" s="207" t="s">
        <v>451</v>
      </c>
      <c r="U266" s="208" t="s">
        <v>449</v>
      </c>
      <c r="V266" s="241">
        <v>2</v>
      </c>
      <c r="W266" s="210" t="s">
        <v>272</v>
      </c>
      <c r="X266" s="230" t="s">
        <v>1050</v>
      </c>
      <c r="Y266" s="211">
        <v>6</v>
      </c>
      <c r="Z266" s="224" t="s">
        <v>560</v>
      </c>
      <c r="AA266" s="212">
        <v>11</v>
      </c>
      <c r="AB266" s="213"/>
    </row>
    <row r="267" spans="3:28" ht="18" customHeight="1" x14ac:dyDescent="0.2">
      <c r="C267" s="206"/>
      <c r="D267" s="227"/>
      <c r="E267" s="207"/>
      <c r="F267" s="208"/>
      <c r="G267" s="209"/>
      <c r="H267" s="210"/>
      <c r="I267" s="243"/>
      <c r="J267" s="211"/>
      <c r="K267" s="245"/>
      <c r="L267" s="212"/>
      <c r="M267" s="213"/>
      <c r="R267" s="240" t="s">
        <v>269</v>
      </c>
      <c r="S267" s="227" t="s">
        <v>456</v>
      </c>
      <c r="T267" s="207" t="s">
        <v>457</v>
      </c>
      <c r="U267" s="208" t="s">
        <v>449</v>
      </c>
      <c r="V267" s="241">
        <v>2</v>
      </c>
      <c r="W267" s="210" t="s">
        <v>272</v>
      </c>
      <c r="X267" s="230" t="s">
        <v>1051</v>
      </c>
      <c r="Y267" s="211">
        <v>3</v>
      </c>
      <c r="Z267" s="224" t="s">
        <v>617</v>
      </c>
      <c r="AA267" s="212">
        <v>3</v>
      </c>
      <c r="AB267" s="213"/>
    </row>
    <row r="268" spans="3:28" ht="18" customHeight="1" x14ac:dyDescent="0.2">
      <c r="C268" s="206"/>
      <c r="D268" s="227"/>
      <c r="E268" s="207"/>
      <c r="F268" s="208"/>
      <c r="G268" s="209"/>
      <c r="H268" s="210"/>
      <c r="I268" s="243"/>
      <c r="J268" s="211"/>
      <c r="K268" s="245"/>
      <c r="L268" s="212"/>
      <c r="M268" s="213"/>
      <c r="R268" s="240" t="s">
        <v>269</v>
      </c>
      <c r="S268" s="227" t="s">
        <v>1052</v>
      </c>
      <c r="T268" s="207" t="s">
        <v>1053</v>
      </c>
      <c r="U268" s="208" t="s">
        <v>449</v>
      </c>
      <c r="V268" s="241">
        <v>2</v>
      </c>
      <c r="W268" s="210" t="s">
        <v>272</v>
      </c>
      <c r="X268" s="230" t="s">
        <v>787</v>
      </c>
      <c r="Y268" s="211" t="s">
        <v>377</v>
      </c>
      <c r="Z268" s="224" t="s">
        <v>377</v>
      </c>
      <c r="AA268" s="212" t="s">
        <v>377</v>
      </c>
      <c r="AB268" s="213" t="s">
        <v>516</v>
      </c>
    </row>
    <row r="269" spans="3:28" ht="18" customHeight="1" x14ac:dyDescent="0.2">
      <c r="C269" s="206"/>
      <c r="D269" s="227"/>
      <c r="E269" s="207"/>
      <c r="F269" s="208"/>
      <c r="G269" s="209"/>
      <c r="H269" s="210"/>
      <c r="I269" s="243"/>
      <c r="J269" s="211"/>
      <c r="K269" s="245"/>
      <c r="L269" s="212"/>
      <c r="M269" s="213"/>
      <c r="R269" s="240" t="s">
        <v>269</v>
      </c>
      <c r="S269" s="227" t="s">
        <v>1054</v>
      </c>
      <c r="T269" s="207" t="s">
        <v>1055</v>
      </c>
      <c r="U269" s="208" t="s">
        <v>449</v>
      </c>
      <c r="V269" s="241">
        <v>2</v>
      </c>
      <c r="W269" s="210" t="s">
        <v>272</v>
      </c>
      <c r="X269" s="230" t="s">
        <v>1056</v>
      </c>
      <c r="Y269" s="211">
        <v>1</v>
      </c>
      <c r="Z269" s="224" t="s">
        <v>1057</v>
      </c>
      <c r="AA269" s="212">
        <v>1</v>
      </c>
      <c r="AB269" s="213"/>
    </row>
    <row r="270" spans="3:28" ht="18" customHeight="1" x14ac:dyDescent="0.2">
      <c r="C270" s="206"/>
      <c r="D270" s="227"/>
      <c r="E270" s="207"/>
      <c r="F270" s="208"/>
      <c r="G270" s="209"/>
      <c r="H270" s="210"/>
      <c r="I270" s="243"/>
      <c r="J270" s="211"/>
      <c r="K270" s="245"/>
      <c r="L270" s="212"/>
      <c r="M270" s="213"/>
      <c r="R270" s="240" t="s">
        <v>269</v>
      </c>
      <c r="S270" s="227" t="s">
        <v>447</v>
      </c>
      <c r="T270" s="207" t="s">
        <v>448</v>
      </c>
      <c r="U270" s="208" t="s">
        <v>449</v>
      </c>
      <c r="V270" s="241">
        <v>2</v>
      </c>
      <c r="W270" s="210" t="s">
        <v>272</v>
      </c>
      <c r="X270" s="230" t="s">
        <v>1058</v>
      </c>
      <c r="Y270" s="211" t="s">
        <v>377</v>
      </c>
      <c r="Z270" s="224" t="s">
        <v>377</v>
      </c>
      <c r="AA270" s="212" t="s">
        <v>377</v>
      </c>
      <c r="AB270" s="213" t="s">
        <v>516</v>
      </c>
    </row>
    <row r="271" spans="3:28" ht="18" customHeight="1" x14ac:dyDescent="0.2">
      <c r="C271" s="206"/>
      <c r="D271" s="227"/>
      <c r="E271" s="207"/>
      <c r="F271" s="208"/>
      <c r="G271" s="209"/>
      <c r="H271" s="210"/>
      <c r="I271" s="243"/>
      <c r="J271" s="211"/>
      <c r="K271" s="245"/>
      <c r="L271" s="212"/>
      <c r="M271" s="213"/>
      <c r="R271" s="240" t="s">
        <v>273</v>
      </c>
      <c r="S271" s="227" t="s">
        <v>452</v>
      </c>
      <c r="T271" s="207" t="s">
        <v>453</v>
      </c>
      <c r="U271" s="208" t="s">
        <v>449</v>
      </c>
      <c r="V271" s="241">
        <v>2</v>
      </c>
      <c r="W271" s="210" t="s">
        <v>272</v>
      </c>
      <c r="X271" s="230" t="s">
        <v>1059</v>
      </c>
      <c r="Y271" s="211">
        <v>2</v>
      </c>
      <c r="Z271" s="224" t="s">
        <v>589</v>
      </c>
      <c r="AA271" s="212">
        <v>2</v>
      </c>
      <c r="AB271" s="213"/>
    </row>
    <row r="272" spans="3:28" ht="18" customHeight="1" x14ac:dyDescent="0.2">
      <c r="C272" s="206"/>
      <c r="D272" s="227"/>
      <c r="E272" s="207"/>
      <c r="F272" s="208"/>
      <c r="G272" s="209"/>
      <c r="H272" s="210"/>
      <c r="I272" s="243"/>
      <c r="J272" s="211"/>
      <c r="K272" s="245"/>
      <c r="L272" s="212"/>
      <c r="M272" s="213"/>
      <c r="R272" s="240" t="s">
        <v>273</v>
      </c>
      <c r="S272" s="227" t="s">
        <v>458</v>
      </c>
      <c r="T272" s="207" t="s">
        <v>459</v>
      </c>
      <c r="U272" s="208" t="s">
        <v>449</v>
      </c>
      <c r="V272" s="241">
        <v>2</v>
      </c>
      <c r="W272" s="210" t="s">
        <v>272</v>
      </c>
      <c r="X272" s="230" t="s">
        <v>1060</v>
      </c>
      <c r="Y272" s="211">
        <v>3</v>
      </c>
      <c r="Z272" s="224" t="s">
        <v>1061</v>
      </c>
      <c r="AA272" s="212">
        <v>3</v>
      </c>
      <c r="AB272" s="213"/>
    </row>
    <row r="273" spans="1:29" ht="18" customHeight="1" x14ac:dyDescent="0.2">
      <c r="C273" s="206"/>
      <c r="D273" s="227"/>
      <c r="E273" s="207"/>
      <c r="F273" s="208"/>
      <c r="G273" s="209"/>
      <c r="H273" s="210"/>
      <c r="I273" s="243"/>
      <c r="J273" s="211"/>
      <c r="K273" s="245"/>
      <c r="L273" s="212"/>
      <c r="M273" s="213"/>
      <c r="R273" s="240" t="s">
        <v>273</v>
      </c>
      <c r="S273" s="227" t="s">
        <v>454</v>
      </c>
      <c r="T273" s="207" t="s">
        <v>455</v>
      </c>
      <c r="U273" s="208" t="s">
        <v>449</v>
      </c>
      <c r="V273" s="241">
        <v>2</v>
      </c>
      <c r="W273" s="210" t="s">
        <v>272</v>
      </c>
      <c r="X273" s="230" t="s">
        <v>1062</v>
      </c>
      <c r="Y273" s="211">
        <v>2</v>
      </c>
      <c r="Z273" s="224" t="s">
        <v>1063</v>
      </c>
      <c r="AA273" s="212">
        <v>2</v>
      </c>
      <c r="AB273" s="213"/>
    </row>
    <row r="274" spans="1:29" ht="18" customHeight="1" x14ac:dyDescent="0.2">
      <c r="C274" s="206"/>
      <c r="D274" s="227"/>
      <c r="E274" s="207"/>
      <c r="F274" s="208"/>
      <c r="G274" s="209"/>
      <c r="H274" s="210"/>
      <c r="I274" s="243"/>
      <c r="J274" s="211"/>
      <c r="K274" s="245"/>
      <c r="L274" s="212"/>
      <c r="M274" s="213"/>
      <c r="R274" s="240" t="s">
        <v>273</v>
      </c>
      <c r="S274" s="227" t="s">
        <v>447</v>
      </c>
      <c r="T274" s="207" t="s">
        <v>448</v>
      </c>
      <c r="U274" s="208" t="s">
        <v>449</v>
      </c>
      <c r="V274" s="241">
        <v>2</v>
      </c>
      <c r="W274" s="210" t="s">
        <v>272</v>
      </c>
      <c r="X274" s="230" t="s">
        <v>1064</v>
      </c>
      <c r="Y274" s="211" t="s">
        <v>377</v>
      </c>
      <c r="Z274" s="224" t="s">
        <v>377</v>
      </c>
      <c r="AA274" s="212" t="s">
        <v>377</v>
      </c>
      <c r="AB274" s="213" t="s">
        <v>516</v>
      </c>
    </row>
    <row r="275" spans="1:29" ht="18" customHeight="1" x14ac:dyDescent="0.2">
      <c r="C275" s="206"/>
      <c r="D275" s="227"/>
      <c r="E275" s="207"/>
      <c r="F275" s="208"/>
      <c r="G275" s="209"/>
      <c r="H275" s="210"/>
      <c r="I275" s="243"/>
      <c r="J275" s="211"/>
      <c r="K275" s="245"/>
      <c r="L275" s="212"/>
      <c r="M275" s="213"/>
      <c r="R275" s="240" t="s">
        <v>320</v>
      </c>
      <c r="S275" s="227" t="s">
        <v>1065</v>
      </c>
      <c r="T275" s="207" t="s">
        <v>1066</v>
      </c>
      <c r="U275" s="208"/>
      <c r="V275" s="241">
        <v>60</v>
      </c>
      <c r="W275" s="210" t="s">
        <v>348</v>
      </c>
      <c r="X275" s="230" t="s">
        <v>1067</v>
      </c>
      <c r="Y275" s="211">
        <v>8</v>
      </c>
      <c r="Z275" s="224" t="s">
        <v>1068</v>
      </c>
      <c r="AA275" s="212">
        <v>3</v>
      </c>
      <c r="AB275" s="213"/>
    </row>
    <row r="276" spans="1:29" ht="18" customHeight="1" x14ac:dyDescent="0.2">
      <c r="C276" s="206"/>
      <c r="D276" s="227"/>
      <c r="E276" s="207"/>
      <c r="F276" s="208"/>
      <c r="G276" s="209"/>
      <c r="H276" s="210"/>
      <c r="I276" s="243"/>
      <c r="J276" s="211"/>
      <c r="K276" s="245"/>
      <c r="L276" s="212"/>
      <c r="M276" s="213"/>
      <c r="R276" s="240"/>
      <c r="S276" s="227"/>
      <c r="T276" s="207"/>
      <c r="U276" s="208"/>
      <c r="V276" s="241"/>
      <c r="W276" s="210"/>
      <c r="X276" s="230"/>
      <c r="Y276" s="211"/>
      <c r="Z276" s="224"/>
      <c r="AA276" s="212"/>
      <c r="AB276" s="213"/>
    </row>
    <row r="277" spans="1:29" ht="18" customHeight="1" x14ac:dyDescent="0.2">
      <c r="C277" s="206"/>
      <c r="D277" s="227"/>
      <c r="E277" s="207"/>
      <c r="F277" s="208"/>
      <c r="G277" s="209"/>
      <c r="H277" s="210"/>
      <c r="I277" s="243"/>
      <c r="J277" s="211"/>
      <c r="K277" s="245"/>
      <c r="L277" s="212"/>
      <c r="M277" s="213"/>
      <c r="R277" s="240"/>
      <c r="S277" s="227"/>
      <c r="T277" s="207"/>
      <c r="U277" s="208"/>
      <c r="V277" s="241"/>
      <c r="W277" s="210"/>
      <c r="X277" s="230"/>
      <c r="Y277" s="211"/>
      <c r="Z277" s="224"/>
      <c r="AA277" s="212"/>
      <c r="AB277" s="213"/>
    </row>
    <row r="278" spans="1:29" ht="18" customHeight="1" thickBot="1" x14ac:dyDescent="0.25">
      <c r="C278" s="215"/>
      <c r="D278" s="228"/>
      <c r="E278" s="216"/>
      <c r="F278" s="217"/>
      <c r="G278" s="218"/>
      <c r="H278" s="219"/>
      <c r="I278" s="244"/>
      <c r="J278" s="220"/>
      <c r="K278" s="246"/>
      <c r="L278" s="221"/>
      <c r="M278" s="222"/>
      <c r="R278" s="248" t="str">
        <f t="shared" ref="R278" si="0">IF(O278="","",IF(LEFT(O278,1)="2","100ｍ",IF(LEFT(O278,1)="3","800ｍ",IF(LEFT(O278,1)="4","200ｍ","1500ｍ"))))</f>
        <v/>
      </c>
      <c r="S278" s="228"/>
      <c r="T278" s="216"/>
      <c r="U278" s="217"/>
      <c r="V278" s="249"/>
      <c r="W278" s="219"/>
      <c r="X278" s="231"/>
      <c r="Y278" s="220"/>
      <c r="Z278" s="225"/>
      <c r="AA278" s="221"/>
      <c r="AB278" s="222"/>
    </row>
    <row r="281" spans="1:29" ht="18" customHeight="1" x14ac:dyDescent="0.2">
      <c r="N281" s="234"/>
    </row>
    <row r="284" spans="1:29" ht="18" customHeight="1" x14ac:dyDescent="0.2">
      <c r="A284" s="190" t="s">
        <v>156</v>
      </c>
      <c r="B284" s="190" t="s">
        <v>156</v>
      </c>
      <c r="C284" s="190" t="s">
        <v>156</v>
      </c>
      <c r="D284" s="190" t="s">
        <v>156</v>
      </c>
      <c r="E284" s="190" t="s">
        <v>156</v>
      </c>
      <c r="F284" s="190" t="s">
        <v>156</v>
      </c>
      <c r="G284" s="190" t="s">
        <v>156</v>
      </c>
      <c r="H284" s="190" t="s">
        <v>156</v>
      </c>
      <c r="I284" s="190" t="s">
        <v>156</v>
      </c>
      <c r="J284" s="190" t="s">
        <v>156</v>
      </c>
      <c r="K284" s="190" t="s">
        <v>156</v>
      </c>
      <c r="L284" s="190" t="s">
        <v>156</v>
      </c>
      <c r="M284" s="190" t="s">
        <v>156</v>
      </c>
      <c r="N284" s="190" t="s">
        <v>156</v>
      </c>
      <c r="O284" s="190" t="s">
        <v>156</v>
      </c>
      <c r="P284" s="190" t="s">
        <v>156</v>
      </c>
      <c r="Q284" s="190" t="s">
        <v>156</v>
      </c>
      <c r="R284" s="190" t="s">
        <v>156</v>
      </c>
      <c r="S284" s="190" t="s">
        <v>156</v>
      </c>
      <c r="T284" s="190" t="s">
        <v>156</v>
      </c>
      <c r="U284" s="190" t="s">
        <v>156</v>
      </c>
      <c r="V284" s="190" t="s">
        <v>156</v>
      </c>
      <c r="W284" s="190" t="s">
        <v>156</v>
      </c>
      <c r="X284" s="190" t="s">
        <v>156</v>
      </c>
      <c r="Y284" s="190" t="s">
        <v>156</v>
      </c>
      <c r="Z284" s="190" t="s">
        <v>156</v>
      </c>
      <c r="AA284" s="190" t="s">
        <v>156</v>
      </c>
      <c r="AB284" s="190" t="s">
        <v>156</v>
      </c>
      <c r="AC284" s="190" t="s">
        <v>156</v>
      </c>
    </row>
    <row r="287" spans="1:29" ht="18" customHeight="1" x14ac:dyDescent="0.2">
      <c r="B287" s="234"/>
    </row>
  </sheetData>
  <mergeCells count="1">
    <mergeCell ref="V4:W4"/>
  </mergeCells>
  <phoneticPr fontId="1"/>
  <conditionalFormatting sqref="I5:I212">
    <cfRule type="cellIs" dxfId="66" priority="1" operator="equal">
      <formula>0</formula>
    </cfRule>
  </conditionalFormatting>
  <pageMargins left="0.39370078740157483" right="0.39370078740157483" top="0.39370078740157483" bottom="0.19685039370078741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</sheetPr>
  <dimension ref="A1:AC75"/>
  <sheetViews>
    <sheetView showGridLines="0" tabSelected="1" view="pageBreakPreview" zoomScaleNormal="100" zoomScaleSheetLayoutView="100" workbookViewId="0">
      <selection activeCell="I12" sqref="I12:R13"/>
    </sheetView>
  </sheetViews>
  <sheetFormatPr defaultColWidth="3.5546875" defaultRowHeight="18" customHeight="1" x14ac:dyDescent="0.2"/>
  <cols>
    <col min="1" max="16384" width="3.5546875" style="45"/>
  </cols>
  <sheetData>
    <row r="1" spans="1:25" ht="10.8" customHeight="1" x14ac:dyDescent="0.2">
      <c r="A1" s="69"/>
    </row>
    <row r="2" spans="1:25" ht="10.8" customHeight="1" x14ac:dyDescent="0.2"/>
    <row r="3" spans="1:25" ht="18" customHeight="1" x14ac:dyDescent="0.2">
      <c r="B3" s="289" t="s">
        <v>72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</row>
    <row r="4" spans="1:25" ht="18" customHeight="1" x14ac:dyDescent="0.2">
      <c r="C4" s="305" t="s">
        <v>1498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</row>
    <row r="5" spans="1:25" ht="18" customHeight="1" x14ac:dyDescent="0.2"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</row>
    <row r="6" spans="1:25" ht="18" customHeight="1" x14ac:dyDescent="0.2"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</row>
    <row r="7" spans="1:25" ht="18" customHeight="1" x14ac:dyDescent="0.2">
      <c r="D7" s="70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2"/>
    </row>
    <row r="8" spans="1:25" ht="18" customHeight="1" x14ac:dyDescent="0.2">
      <c r="D8" s="73"/>
      <c r="E8" s="40" t="s">
        <v>210</v>
      </c>
      <c r="W8" s="74"/>
    </row>
    <row r="9" spans="1:25" ht="18" customHeight="1" x14ac:dyDescent="0.2">
      <c r="D9" s="73"/>
      <c r="E9" s="40" t="s">
        <v>211</v>
      </c>
      <c r="W9" s="74"/>
    </row>
    <row r="10" spans="1:25" ht="18" customHeight="1" x14ac:dyDescent="0.2">
      <c r="D10" s="73"/>
      <c r="E10" s="40" t="s">
        <v>212</v>
      </c>
      <c r="W10" s="74"/>
    </row>
    <row r="11" spans="1:25" ht="18" customHeight="1" x14ac:dyDescent="0.2">
      <c r="D11" s="73"/>
      <c r="W11" s="74"/>
    </row>
    <row r="12" spans="1:25" ht="18" customHeight="1" x14ac:dyDescent="0.2">
      <c r="D12" s="73"/>
      <c r="E12" s="314" t="s">
        <v>13</v>
      </c>
      <c r="F12" s="314"/>
      <c r="G12" s="314"/>
      <c r="H12" s="314"/>
      <c r="I12" s="315"/>
      <c r="J12" s="316"/>
      <c r="K12" s="316"/>
      <c r="L12" s="316"/>
      <c r="M12" s="316"/>
      <c r="N12" s="316"/>
      <c r="O12" s="316"/>
      <c r="P12" s="316"/>
      <c r="Q12" s="316"/>
      <c r="R12" s="317"/>
      <c r="S12" s="75"/>
      <c r="W12" s="74"/>
    </row>
    <row r="13" spans="1:25" ht="18" customHeight="1" x14ac:dyDescent="0.2">
      <c r="D13" s="73"/>
      <c r="E13" s="314"/>
      <c r="F13" s="314"/>
      <c r="G13" s="314"/>
      <c r="H13" s="314"/>
      <c r="I13" s="318"/>
      <c r="J13" s="319"/>
      <c r="K13" s="319"/>
      <c r="L13" s="319"/>
      <c r="M13" s="319"/>
      <c r="N13" s="319"/>
      <c r="O13" s="319"/>
      <c r="P13" s="319"/>
      <c r="Q13" s="319"/>
      <c r="R13" s="320"/>
      <c r="S13" s="75"/>
      <c r="W13" s="74"/>
    </row>
    <row r="14" spans="1:25" ht="18" customHeight="1" x14ac:dyDescent="0.2">
      <c r="D14" s="76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8"/>
    </row>
    <row r="15" spans="1:25" ht="18" customHeight="1" x14ac:dyDescent="0.2">
      <c r="D15" s="70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2"/>
    </row>
    <row r="16" spans="1:25" ht="18" customHeight="1" x14ac:dyDescent="0.2">
      <c r="D16" s="73"/>
      <c r="E16" s="40" t="s">
        <v>14</v>
      </c>
      <c r="W16" s="74"/>
    </row>
    <row r="17" spans="3:23" ht="18" customHeight="1" x14ac:dyDescent="0.2">
      <c r="D17" s="73"/>
      <c r="W17" s="74"/>
    </row>
    <row r="18" spans="3:23" ht="18" customHeight="1" x14ac:dyDescent="0.2">
      <c r="D18" s="73"/>
      <c r="E18" s="314" t="s">
        <v>15</v>
      </c>
      <c r="F18" s="314"/>
      <c r="G18" s="314"/>
      <c r="H18" s="321"/>
      <c r="I18" s="263"/>
      <c r="J18" s="264"/>
      <c r="K18" s="264"/>
      <c r="L18" s="264"/>
      <c r="M18" s="264"/>
      <c r="N18" s="264"/>
      <c r="O18" s="264"/>
      <c r="P18" s="264"/>
      <c r="Q18" s="264"/>
      <c r="R18" s="265"/>
      <c r="T18" s="311" t="s">
        <v>71</v>
      </c>
      <c r="U18" s="312"/>
      <c r="V18" s="312"/>
      <c r="W18" s="313"/>
    </row>
    <row r="19" spans="3:23" ht="18" customHeight="1" x14ac:dyDescent="0.2">
      <c r="D19" s="73"/>
      <c r="T19" s="312"/>
      <c r="U19" s="312"/>
      <c r="V19" s="312"/>
      <c r="W19" s="313"/>
    </row>
    <row r="20" spans="3:23" ht="18" customHeight="1" x14ac:dyDescent="0.2">
      <c r="D20" s="73"/>
      <c r="E20" s="314" t="s">
        <v>16</v>
      </c>
      <c r="F20" s="314"/>
      <c r="G20" s="314"/>
      <c r="H20" s="321"/>
      <c r="I20" s="263"/>
      <c r="J20" s="264"/>
      <c r="K20" s="264"/>
      <c r="L20" s="264"/>
      <c r="M20" s="264"/>
      <c r="N20" s="264"/>
      <c r="O20" s="264"/>
      <c r="P20" s="264"/>
      <c r="Q20" s="264"/>
      <c r="R20" s="265"/>
      <c r="T20" s="312"/>
      <c r="U20" s="312"/>
      <c r="V20" s="312"/>
      <c r="W20" s="313"/>
    </row>
    <row r="21" spans="3:23" ht="18" customHeight="1" x14ac:dyDescent="0.2">
      <c r="D21" s="73"/>
      <c r="T21" s="312"/>
      <c r="U21" s="312"/>
      <c r="V21" s="312"/>
      <c r="W21" s="313"/>
    </row>
    <row r="22" spans="3:23" ht="18" customHeight="1" x14ac:dyDescent="0.2">
      <c r="D22" s="73"/>
      <c r="E22" s="314" t="s">
        <v>17</v>
      </c>
      <c r="F22" s="314"/>
      <c r="G22" s="314"/>
      <c r="H22" s="321"/>
      <c r="I22" s="263"/>
      <c r="J22" s="264"/>
      <c r="K22" s="264"/>
      <c r="L22" s="264"/>
      <c r="M22" s="264"/>
      <c r="N22" s="264"/>
      <c r="O22" s="264"/>
      <c r="P22" s="264"/>
      <c r="Q22" s="264"/>
      <c r="R22" s="265"/>
      <c r="T22" s="312"/>
      <c r="U22" s="312"/>
      <c r="V22" s="312"/>
      <c r="W22" s="313"/>
    </row>
    <row r="23" spans="3:23" ht="18" customHeight="1" x14ac:dyDescent="0.2">
      <c r="D23" s="76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8"/>
    </row>
    <row r="25" spans="3:23" ht="18" customHeight="1" x14ac:dyDescent="0.2">
      <c r="C25" s="307" t="s">
        <v>18</v>
      </c>
      <c r="D25" s="307"/>
      <c r="E25" s="307"/>
      <c r="F25" s="307"/>
      <c r="G25" s="307"/>
      <c r="H25" s="307"/>
    </row>
    <row r="26" spans="3:23" ht="18" customHeight="1" thickBot="1" x14ac:dyDescent="0.25">
      <c r="C26" s="307"/>
      <c r="D26" s="307"/>
      <c r="E26" s="307"/>
      <c r="F26" s="307"/>
      <c r="G26" s="307"/>
      <c r="H26" s="307"/>
    </row>
    <row r="27" spans="3:23" ht="18" customHeight="1" x14ac:dyDescent="0.2">
      <c r="D27" s="279" t="s">
        <v>0</v>
      </c>
      <c r="E27" s="280"/>
      <c r="F27" s="280"/>
      <c r="G27" s="280"/>
      <c r="H27" s="281"/>
      <c r="I27" s="304" t="s">
        <v>3</v>
      </c>
      <c r="J27" s="280"/>
      <c r="K27" s="281"/>
      <c r="L27" s="304" t="s">
        <v>1</v>
      </c>
      <c r="M27" s="280"/>
      <c r="N27" s="280"/>
      <c r="O27" s="280"/>
      <c r="P27" s="280"/>
      <c r="Q27" s="280"/>
      <c r="R27" s="280"/>
      <c r="S27" s="280"/>
      <c r="T27" s="308" t="s">
        <v>11</v>
      </c>
      <c r="U27" s="309"/>
      <c r="V27" s="309"/>
      <c r="W27" s="310"/>
    </row>
    <row r="28" spans="3:23" ht="18" customHeight="1" thickBot="1" x14ac:dyDescent="0.25">
      <c r="D28" s="282"/>
      <c r="E28" s="283"/>
      <c r="F28" s="283"/>
      <c r="G28" s="283"/>
      <c r="H28" s="284"/>
      <c r="I28" s="301" t="s">
        <v>2</v>
      </c>
      <c r="J28" s="283"/>
      <c r="K28" s="284"/>
      <c r="L28" s="301"/>
      <c r="M28" s="283"/>
      <c r="N28" s="283"/>
      <c r="O28" s="283"/>
      <c r="P28" s="283"/>
      <c r="Q28" s="283"/>
      <c r="R28" s="283"/>
      <c r="S28" s="283"/>
      <c r="T28" s="301" t="s">
        <v>9</v>
      </c>
      <c r="U28" s="283"/>
      <c r="V28" s="302" t="s">
        <v>10</v>
      </c>
      <c r="W28" s="303"/>
    </row>
    <row r="29" spans="3:23" ht="18" customHeight="1" x14ac:dyDescent="0.2">
      <c r="D29" s="79" t="s">
        <v>70</v>
      </c>
      <c r="E29" s="80"/>
      <c r="F29" s="80"/>
      <c r="G29" s="80"/>
      <c r="H29" s="80"/>
      <c r="I29" s="253">
        <f>SUM(男子!D70,女子!D70)</f>
        <v>0</v>
      </c>
      <c r="J29" s="257"/>
      <c r="K29" s="285"/>
      <c r="L29" s="81" t="s">
        <v>5</v>
      </c>
      <c r="M29" s="81"/>
      <c r="N29" s="80"/>
      <c r="O29" s="80"/>
      <c r="P29" s="288">
        <f>I29*500</f>
        <v>0</v>
      </c>
      <c r="Q29" s="288"/>
      <c r="R29" s="288"/>
      <c r="S29" s="80" t="s">
        <v>12</v>
      </c>
      <c r="T29" s="253">
        <f>男子!D70</f>
        <v>0</v>
      </c>
      <c r="U29" s="257"/>
      <c r="V29" s="253">
        <f>女子!D70</f>
        <v>0</v>
      </c>
      <c r="W29" s="254"/>
    </row>
    <row r="30" spans="3:23" ht="18" customHeight="1" x14ac:dyDescent="0.2">
      <c r="D30" s="82" t="s">
        <v>248</v>
      </c>
      <c r="E30" s="83"/>
      <c r="F30" s="83"/>
      <c r="G30" s="83"/>
      <c r="H30" s="83"/>
      <c r="I30" s="258">
        <f>SUM(男子!D71,女子!D71)</f>
        <v>0</v>
      </c>
      <c r="J30" s="259"/>
      <c r="K30" s="260"/>
      <c r="L30" s="84" t="s">
        <v>4</v>
      </c>
      <c r="M30" s="84"/>
      <c r="N30" s="83"/>
      <c r="O30" s="83"/>
      <c r="P30" s="261">
        <f t="shared" ref="P30" si="0">I30*500</f>
        <v>0</v>
      </c>
      <c r="Q30" s="261"/>
      <c r="R30" s="261"/>
      <c r="S30" s="83" t="s">
        <v>12</v>
      </c>
      <c r="T30" s="258">
        <f>男子!D71</f>
        <v>0</v>
      </c>
      <c r="U30" s="259"/>
      <c r="V30" s="258">
        <f>女子!D71</f>
        <v>0</v>
      </c>
      <c r="W30" s="262"/>
    </row>
    <row r="31" spans="3:23" ht="18" customHeight="1" x14ac:dyDescent="0.2">
      <c r="D31" s="82" t="s">
        <v>249</v>
      </c>
      <c r="E31" s="83"/>
      <c r="F31" s="83"/>
      <c r="G31" s="83"/>
      <c r="H31" s="83"/>
      <c r="I31" s="258">
        <f>SUM(男子!D72,女子!D72)</f>
        <v>0</v>
      </c>
      <c r="J31" s="259"/>
      <c r="K31" s="260"/>
      <c r="L31" s="84" t="s">
        <v>4</v>
      </c>
      <c r="M31" s="84"/>
      <c r="N31" s="83"/>
      <c r="O31" s="83"/>
      <c r="P31" s="261">
        <f t="shared" ref="P31:P34" si="1">I31*500</f>
        <v>0</v>
      </c>
      <c r="Q31" s="261"/>
      <c r="R31" s="261"/>
      <c r="S31" s="83" t="s">
        <v>12</v>
      </c>
      <c r="T31" s="258">
        <f>男子!D72</f>
        <v>0</v>
      </c>
      <c r="U31" s="259"/>
      <c r="V31" s="258">
        <f>女子!D72</f>
        <v>0</v>
      </c>
      <c r="W31" s="262"/>
    </row>
    <row r="32" spans="3:23" ht="18" customHeight="1" x14ac:dyDescent="0.2">
      <c r="D32" s="82" t="s">
        <v>250</v>
      </c>
      <c r="E32" s="83"/>
      <c r="F32" s="83"/>
      <c r="G32" s="83"/>
      <c r="H32" s="83"/>
      <c r="I32" s="258">
        <f>SUM(男子!D73,女子!D73)</f>
        <v>0</v>
      </c>
      <c r="J32" s="259"/>
      <c r="K32" s="260"/>
      <c r="L32" s="84" t="s">
        <v>4</v>
      </c>
      <c r="M32" s="84"/>
      <c r="N32" s="83"/>
      <c r="O32" s="83"/>
      <c r="P32" s="261">
        <f>I32*500</f>
        <v>0</v>
      </c>
      <c r="Q32" s="261"/>
      <c r="R32" s="261"/>
      <c r="S32" s="83" t="s">
        <v>12</v>
      </c>
      <c r="T32" s="258">
        <f>男子!D73</f>
        <v>0</v>
      </c>
      <c r="U32" s="259"/>
      <c r="V32" s="258">
        <f>女子!D73</f>
        <v>0</v>
      </c>
      <c r="W32" s="262"/>
    </row>
    <row r="33" spans="3:29" ht="18" customHeight="1" x14ac:dyDescent="0.2">
      <c r="D33" s="82" t="s">
        <v>251</v>
      </c>
      <c r="E33" s="83"/>
      <c r="F33" s="83"/>
      <c r="G33" s="83"/>
      <c r="H33" s="83"/>
      <c r="I33" s="258">
        <f>SUM(男子!D74,女子!D74)</f>
        <v>0</v>
      </c>
      <c r="J33" s="259"/>
      <c r="K33" s="260"/>
      <c r="L33" s="84" t="s">
        <v>4</v>
      </c>
      <c r="M33" s="84"/>
      <c r="N33" s="83"/>
      <c r="O33" s="83"/>
      <c r="P33" s="261">
        <f t="shared" si="1"/>
        <v>0</v>
      </c>
      <c r="Q33" s="261"/>
      <c r="R33" s="261"/>
      <c r="S33" s="83" t="s">
        <v>12</v>
      </c>
      <c r="T33" s="258">
        <f>男子!D74</f>
        <v>0</v>
      </c>
      <c r="U33" s="259"/>
      <c r="V33" s="258">
        <f>女子!D74</f>
        <v>0</v>
      </c>
      <c r="W33" s="262"/>
    </row>
    <row r="34" spans="3:29" ht="18" customHeight="1" x14ac:dyDescent="0.2">
      <c r="D34" s="85" t="s">
        <v>252</v>
      </c>
      <c r="E34" s="86"/>
      <c r="F34" s="86"/>
      <c r="G34" s="86"/>
      <c r="H34" s="86"/>
      <c r="I34" s="297">
        <f>SUM(男子!D75,女子!D75)</f>
        <v>0</v>
      </c>
      <c r="J34" s="298"/>
      <c r="K34" s="300"/>
      <c r="L34" s="87" t="s">
        <v>4</v>
      </c>
      <c r="M34" s="87"/>
      <c r="N34" s="86"/>
      <c r="O34" s="86"/>
      <c r="P34" s="287">
        <f t="shared" si="1"/>
        <v>0</v>
      </c>
      <c r="Q34" s="287"/>
      <c r="R34" s="287"/>
      <c r="S34" s="86" t="s">
        <v>12</v>
      </c>
      <c r="T34" s="297">
        <f>男子!D75</f>
        <v>0</v>
      </c>
      <c r="U34" s="298"/>
      <c r="V34" s="297">
        <f>女子!D75</f>
        <v>0</v>
      </c>
      <c r="W34" s="299"/>
    </row>
    <row r="35" spans="3:29" ht="18" customHeight="1" thickBot="1" x14ac:dyDescent="0.25">
      <c r="D35" s="88"/>
      <c r="E35" s="89"/>
      <c r="F35" s="89"/>
      <c r="G35" s="89" t="s">
        <v>6</v>
      </c>
      <c r="H35" s="89"/>
      <c r="I35" s="273">
        <f>SUM(I29:K34)</f>
        <v>0</v>
      </c>
      <c r="J35" s="274"/>
      <c r="K35" s="275"/>
      <c r="L35" s="90" t="s">
        <v>7</v>
      </c>
      <c r="M35" s="90"/>
      <c r="N35" s="89"/>
      <c r="O35" s="89"/>
      <c r="P35" s="286">
        <f>SUM(P29:R34)</f>
        <v>0</v>
      </c>
      <c r="Q35" s="286"/>
      <c r="R35" s="286"/>
      <c r="S35" s="89" t="s">
        <v>12</v>
      </c>
      <c r="T35" s="273">
        <f>SUM(T29:U34)</f>
        <v>0</v>
      </c>
      <c r="U35" s="274"/>
      <c r="V35" s="273">
        <f>SUM(V29:W34)</f>
        <v>0</v>
      </c>
      <c r="W35" s="293"/>
    </row>
    <row r="36" spans="3:29" ht="18" customHeight="1" thickTop="1" thickBot="1" x14ac:dyDescent="0.25">
      <c r="D36" s="91" t="s">
        <v>8</v>
      </c>
      <c r="E36" s="53"/>
      <c r="F36" s="53"/>
      <c r="G36" s="53"/>
      <c r="H36" s="53"/>
      <c r="I36" s="276">
        <f>SUM(男子!G70:G81,女子!G70:G81)</f>
        <v>0</v>
      </c>
      <c r="J36" s="277"/>
      <c r="K36" s="278"/>
      <c r="L36" s="92" t="s">
        <v>1499</v>
      </c>
      <c r="M36" s="92"/>
      <c r="N36" s="53"/>
      <c r="O36" s="53"/>
      <c r="P36" s="290">
        <f>I36*500</f>
        <v>0</v>
      </c>
      <c r="Q36" s="290"/>
      <c r="R36" s="290"/>
      <c r="S36" s="53" t="s">
        <v>12</v>
      </c>
      <c r="T36" s="294">
        <f>SUM(男子!G70:G81)</f>
        <v>0</v>
      </c>
      <c r="U36" s="296"/>
      <c r="V36" s="294">
        <f>SUM(女子!G70:G81)</f>
        <v>0</v>
      </c>
      <c r="W36" s="295"/>
    </row>
    <row r="37" spans="3:29" ht="18" customHeight="1" thickBot="1" x14ac:dyDescent="0.25">
      <c r="N37" s="93" t="s">
        <v>19</v>
      </c>
      <c r="O37" s="94"/>
      <c r="P37" s="291">
        <f>SUM(P35:R36)</f>
        <v>0</v>
      </c>
      <c r="Q37" s="292"/>
      <c r="R37" s="292"/>
      <c r="S37" s="95" t="s">
        <v>12</v>
      </c>
    </row>
    <row r="38" spans="3:29" ht="18" customHeight="1" thickBot="1" x14ac:dyDescent="0.25"/>
    <row r="39" spans="3:29" ht="12" customHeight="1" thickTop="1" thickBot="1" x14ac:dyDescent="0.25">
      <c r="C39" s="96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8"/>
    </row>
    <row r="40" spans="3:29" ht="18" customHeight="1" thickTop="1" x14ac:dyDescent="0.2">
      <c r="C40" s="99"/>
      <c r="D40" s="266" t="s">
        <v>95</v>
      </c>
      <c r="E40" s="267"/>
      <c r="F40" s="267"/>
      <c r="G40" s="267"/>
      <c r="H40" s="267"/>
      <c r="I40" s="267"/>
      <c r="J40" s="100"/>
      <c r="K40" s="270" t="s">
        <v>101</v>
      </c>
      <c r="L40" s="271"/>
      <c r="M40" s="271"/>
      <c r="N40" s="271"/>
      <c r="O40" s="271"/>
      <c r="P40" s="271"/>
      <c r="Q40" s="271"/>
      <c r="R40" s="271"/>
      <c r="S40" s="271"/>
      <c r="T40" s="271"/>
      <c r="U40" s="271"/>
      <c r="V40" s="271"/>
      <c r="W40" s="101"/>
      <c r="X40" s="102"/>
    </row>
    <row r="41" spans="3:29" ht="18" customHeight="1" x14ac:dyDescent="0.2">
      <c r="C41" s="99"/>
      <c r="D41" s="268"/>
      <c r="E41" s="269"/>
      <c r="F41" s="269"/>
      <c r="G41" s="269"/>
      <c r="H41" s="269"/>
      <c r="I41" s="269"/>
      <c r="J41" s="103"/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272"/>
      <c r="V41" s="272"/>
      <c r="W41" s="104"/>
      <c r="X41" s="102"/>
    </row>
    <row r="42" spans="3:29" ht="18" customHeight="1" x14ac:dyDescent="0.2">
      <c r="C42" s="105"/>
      <c r="D42" s="255" t="s">
        <v>98</v>
      </c>
      <c r="E42" s="256"/>
      <c r="F42" s="106" t="s">
        <v>96</v>
      </c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4"/>
      <c r="X42" s="102"/>
      <c r="AC42" s="108" t="s">
        <v>99</v>
      </c>
    </row>
    <row r="43" spans="3:29" ht="18" customHeight="1" x14ac:dyDescent="0.2">
      <c r="C43" s="105"/>
      <c r="D43" s="255" t="s">
        <v>256</v>
      </c>
      <c r="E43" s="256"/>
      <c r="F43" s="106" t="s">
        <v>257</v>
      </c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4"/>
      <c r="X43" s="102"/>
      <c r="AC43" s="108" t="s">
        <v>100</v>
      </c>
    </row>
    <row r="44" spans="3:29" ht="18" customHeight="1" x14ac:dyDescent="0.2">
      <c r="C44" s="105"/>
      <c r="D44" s="255"/>
      <c r="E44" s="256"/>
      <c r="F44" s="106" t="s">
        <v>258</v>
      </c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4"/>
      <c r="X44" s="102"/>
    </row>
    <row r="45" spans="3:29" ht="18" customHeight="1" x14ac:dyDescent="0.2">
      <c r="C45" s="105"/>
      <c r="D45" s="255" t="s">
        <v>98</v>
      </c>
      <c r="E45" s="256"/>
      <c r="F45" s="106" t="s">
        <v>97</v>
      </c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4"/>
      <c r="X45" s="102"/>
    </row>
    <row r="46" spans="3:29" ht="18" customHeight="1" thickBot="1" x14ac:dyDescent="0.25">
      <c r="C46" s="105"/>
      <c r="D46" s="109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1"/>
      <c r="X46" s="102"/>
    </row>
    <row r="47" spans="3:29" ht="12" customHeight="1" thickTop="1" thickBot="1" x14ac:dyDescent="0.25">
      <c r="C47" s="112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113"/>
    </row>
    <row r="48" spans="3:29" ht="18" customHeight="1" thickTop="1" x14ac:dyDescent="0.2"/>
    <row r="49" spans="1:26" ht="10.8" customHeight="1" x14ac:dyDescent="0.2"/>
    <row r="50" spans="1:26" ht="10.8" customHeight="1" x14ac:dyDescent="0.2"/>
    <row r="52" spans="1:26" ht="18" customHeight="1" x14ac:dyDescent="0.2">
      <c r="A52" s="147" t="s">
        <v>156</v>
      </c>
      <c r="B52" s="147" t="s">
        <v>156</v>
      </c>
      <c r="C52" s="147" t="s">
        <v>156</v>
      </c>
      <c r="D52" s="147" t="s">
        <v>156</v>
      </c>
      <c r="E52" s="147" t="s">
        <v>156</v>
      </c>
      <c r="F52" s="147" t="s">
        <v>156</v>
      </c>
      <c r="G52" s="147" t="s">
        <v>156</v>
      </c>
      <c r="H52" s="147" t="s">
        <v>156</v>
      </c>
      <c r="I52" s="147" t="s">
        <v>156</v>
      </c>
      <c r="J52" s="147" t="s">
        <v>156</v>
      </c>
      <c r="K52" s="147" t="s">
        <v>156</v>
      </c>
      <c r="L52" s="147" t="s">
        <v>156</v>
      </c>
      <c r="M52" s="147" t="s">
        <v>156</v>
      </c>
      <c r="N52" s="147" t="s">
        <v>156</v>
      </c>
      <c r="O52" s="147" t="s">
        <v>156</v>
      </c>
      <c r="P52" s="147" t="s">
        <v>156</v>
      </c>
      <c r="Q52" s="147" t="s">
        <v>156</v>
      </c>
      <c r="R52" s="147" t="s">
        <v>156</v>
      </c>
      <c r="S52" s="147" t="s">
        <v>156</v>
      </c>
      <c r="T52" s="147" t="s">
        <v>156</v>
      </c>
      <c r="U52" s="147" t="s">
        <v>156</v>
      </c>
      <c r="V52" s="147" t="s">
        <v>156</v>
      </c>
      <c r="W52" s="147" t="s">
        <v>156</v>
      </c>
      <c r="X52" s="147" t="s">
        <v>156</v>
      </c>
      <c r="Y52" s="147" t="s">
        <v>156</v>
      </c>
      <c r="Z52" s="147" t="s">
        <v>156</v>
      </c>
    </row>
    <row r="67" spans="11:11" s="114" customFormat="1" ht="18" customHeight="1" x14ac:dyDescent="0.2"/>
    <row r="68" spans="11:11" s="114" customFormat="1" ht="18" customHeight="1" x14ac:dyDescent="0.2"/>
    <row r="69" spans="11:11" s="114" customFormat="1" ht="18" customHeight="1" x14ac:dyDescent="0.2"/>
    <row r="70" spans="11:11" s="114" customFormat="1" ht="18" customHeight="1" x14ac:dyDescent="0.2"/>
    <row r="71" spans="11:11" s="114" customFormat="1" ht="18" customHeight="1" x14ac:dyDescent="0.2"/>
    <row r="72" spans="11:11" s="114" customFormat="1" ht="18" customHeight="1" x14ac:dyDescent="0.2"/>
    <row r="73" spans="11:11" s="114" customFormat="1" ht="18" customHeight="1" x14ac:dyDescent="0.2"/>
    <row r="74" spans="11:11" s="114" customFormat="1" ht="18" customHeight="1" x14ac:dyDescent="0.2"/>
    <row r="75" spans="11:11" s="114" customFormat="1" ht="18" customHeight="1" x14ac:dyDescent="0.2">
      <c r="K75" s="173" t="str">
        <f>IF(SUM(男子!AS12:AS13,女子!AS12:AS13)&lt;0,"警告：自己記録に未入力があり、編成できません","")</f>
        <v/>
      </c>
    </row>
  </sheetData>
  <sheetProtection algorithmName="SHA-512" hashValue="TeqlUwpNgliCncrn0tWO67xALaO8P2Ff4Jjfyqjc9t+LL8FLoFkbYRDqOZ5qYeUuGgqD1pTlStk56xT+efxGZw==" saltValue="JEzQS5Cx4BHBABkveIKGZg==" spinCount="100000" sheet="1" objects="1" scenarios="1"/>
  <mergeCells count="57">
    <mergeCell ref="T28:U28"/>
    <mergeCell ref="V28:W28"/>
    <mergeCell ref="L27:S28"/>
    <mergeCell ref="C4:X6"/>
    <mergeCell ref="C25:H26"/>
    <mergeCell ref="T27:W27"/>
    <mergeCell ref="I27:K27"/>
    <mergeCell ref="I28:K28"/>
    <mergeCell ref="T18:W22"/>
    <mergeCell ref="E12:H13"/>
    <mergeCell ref="I12:R13"/>
    <mergeCell ref="E18:H18"/>
    <mergeCell ref="E20:H20"/>
    <mergeCell ref="E22:H22"/>
    <mergeCell ref="I22:R22"/>
    <mergeCell ref="I20:R20"/>
    <mergeCell ref="B3:Y3"/>
    <mergeCell ref="P36:R36"/>
    <mergeCell ref="P37:R37"/>
    <mergeCell ref="T35:U35"/>
    <mergeCell ref="V35:W35"/>
    <mergeCell ref="V36:W36"/>
    <mergeCell ref="T36:U36"/>
    <mergeCell ref="T34:U34"/>
    <mergeCell ref="V34:W34"/>
    <mergeCell ref="T33:U33"/>
    <mergeCell ref="V33:W33"/>
    <mergeCell ref="T31:U31"/>
    <mergeCell ref="V31:W31"/>
    <mergeCell ref="T32:U32"/>
    <mergeCell ref="V32:W32"/>
    <mergeCell ref="I34:K34"/>
    <mergeCell ref="I18:R18"/>
    <mergeCell ref="D40:I41"/>
    <mergeCell ref="K40:V41"/>
    <mergeCell ref="I35:K35"/>
    <mergeCell ref="I36:K36"/>
    <mergeCell ref="D27:H28"/>
    <mergeCell ref="I32:K32"/>
    <mergeCell ref="I31:K31"/>
    <mergeCell ref="I29:K29"/>
    <mergeCell ref="I33:K33"/>
    <mergeCell ref="P35:R35"/>
    <mergeCell ref="P31:R31"/>
    <mergeCell ref="P32:R32"/>
    <mergeCell ref="P33:R33"/>
    <mergeCell ref="P34:R34"/>
    <mergeCell ref="P29:R29"/>
    <mergeCell ref="V29:W29"/>
    <mergeCell ref="D45:E45"/>
    <mergeCell ref="T29:U29"/>
    <mergeCell ref="D42:E42"/>
    <mergeCell ref="D43:E44"/>
    <mergeCell ref="I30:K30"/>
    <mergeCell ref="P30:R30"/>
    <mergeCell ref="T30:U30"/>
    <mergeCell ref="V30:W30"/>
  </mergeCells>
  <phoneticPr fontId="1"/>
  <dataValidations count="1">
    <dataValidation type="list" allowBlank="1" showInputMessage="1" showErrorMessage="1" sqref="D42:E45" xr:uid="{00000000-0002-0000-0100-000000000000}">
      <formula1>$AC$42:$AC$43</formula1>
    </dataValidation>
  </dataValidations>
  <pageMargins left="0.39370078740157483" right="0.39370078740157483" top="0.39370078740157483" bottom="0.19685039370078741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8" tint="0.59999389629810485"/>
  </sheetPr>
  <dimension ref="A1:AW203"/>
  <sheetViews>
    <sheetView showGridLines="0" view="pageBreakPreview" zoomScaleNormal="100" zoomScaleSheetLayoutView="100" workbookViewId="0">
      <selection activeCell="D13" sqref="D13"/>
    </sheetView>
  </sheetViews>
  <sheetFormatPr defaultColWidth="3.5546875" defaultRowHeight="15.75" customHeight="1" x14ac:dyDescent="0.2"/>
  <cols>
    <col min="1" max="2" width="3.5546875" style="1"/>
    <col min="3" max="3" width="6.44140625" style="1" customWidth="1"/>
    <col min="4" max="4" width="11.109375" style="1" customWidth="1"/>
    <col min="5" max="5" width="15.5546875" style="1" customWidth="1"/>
    <col min="6" max="6" width="3.5546875" style="1"/>
    <col min="7" max="7" width="5.5546875" style="1" customWidth="1"/>
    <col min="8" max="8" width="7.44140625" style="1" bestFit="1" customWidth="1"/>
    <col min="9" max="9" width="9.44140625" style="1" bestFit="1" customWidth="1"/>
    <col min="10" max="10" width="7.44140625" style="1" bestFit="1" customWidth="1"/>
    <col min="11" max="11" width="9.44140625" style="1" bestFit="1" customWidth="1"/>
    <col min="12" max="12" width="7.44140625" style="1" bestFit="1" customWidth="1"/>
    <col min="13" max="13" width="9.44140625" style="1" bestFit="1" customWidth="1"/>
    <col min="14" max="27" width="3.5546875" style="1"/>
    <col min="28" max="28" width="6.5546875" style="1" customWidth="1"/>
    <col min="29" max="30" width="15.5546875" style="1" customWidth="1"/>
    <col min="31" max="47" width="10.5546875" style="1" customWidth="1"/>
    <col min="48" max="16384" width="3.5546875" style="1"/>
  </cols>
  <sheetData>
    <row r="1" spans="1:49" ht="6" customHeight="1" x14ac:dyDescent="0.2">
      <c r="A1" s="44"/>
    </row>
    <row r="2" spans="1:49" ht="6" customHeight="1" x14ac:dyDescent="0.2">
      <c r="A2" s="44"/>
    </row>
    <row r="3" spans="1:49" ht="6" customHeight="1" x14ac:dyDescent="0.2">
      <c r="A3" s="44"/>
    </row>
    <row r="4" spans="1:49" ht="15" customHeight="1" x14ac:dyDescent="0.2">
      <c r="B4" s="1" t="str">
        <f>"  "&amp;団体!C4&amp;" 申込"</f>
        <v xml:space="preserve">  令和 ７年度 第２７回 「谷口睦生」記念陸上記録会 申込</v>
      </c>
    </row>
    <row r="5" spans="1:49" ht="15" customHeight="1" thickBot="1" x14ac:dyDescent="0.25"/>
    <row r="6" spans="1:49" ht="15" customHeight="1" thickTop="1" thickBot="1" x14ac:dyDescent="0.25">
      <c r="C6" s="325" t="s">
        <v>9</v>
      </c>
      <c r="F6" s="2" t="s">
        <v>31</v>
      </c>
      <c r="G6" s="337" t="str">
        <f>IF(団体!I12="","",団体!I12)</f>
        <v/>
      </c>
      <c r="H6" s="338"/>
      <c r="I6" s="339"/>
      <c r="K6" s="2" t="s">
        <v>32</v>
      </c>
      <c r="L6" s="322" t="str">
        <f>IF(団体!I18="","",団体!I18)</f>
        <v/>
      </c>
      <c r="M6" s="323"/>
      <c r="N6" s="324"/>
      <c r="R6" s="3" t="s">
        <v>40</v>
      </c>
      <c r="Z6" s="1" t="s">
        <v>206</v>
      </c>
    </row>
    <row r="7" spans="1:49" ht="15" customHeight="1" thickTop="1" x14ac:dyDescent="0.2">
      <c r="C7" s="325"/>
      <c r="D7" s="4"/>
      <c r="E7" s="4"/>
      <c r="G7" s="4"/>
    </row>
    <row r="8" spans="1:49" ht="15" customHeight="1" x14ac:dyDescent="0.2">
      <c r="D8" s="4"/>
      <c r="E8" s="4"/>
      <c r="G8" s="4"/>
      <c r="H8" s="4"/>
      <c r="S8" s="3" t="s">
        <v>39</v>
      </c>
      <c r="U8" s="3" t="s">
        <v>38</v>
      </c>
      <c r="W8" s="3" t="s">
        <v>55</v>
      </c>
      <c r="Y8" s="3" t="s">
        <v>102</v>
      </c>
      <c r="AA8" s="1" t="str">
        <f>IF(OR(RIGHT(G6,1)=Y8,RIGHT(G6,1)=Y9,RIGHT(G6,1)=Y10),RIGHT(G6,1),"")</f>
        <v/>
      </c>
    </row>
    <row r="9" spans="1:49" ht="15" customHeight="1" thickBot="1" x14ac:dyDescent="0.25">
      <c r="D9" s="38"/>
      <c r="E9" s="4"/>
      <c r="G9" s="4"/>
      <c r="H9" s="4"/>
      <c r="S9" s="3" t="s">
        <v>253</v>
      </c>
      <c r="U9" s="3" t="s">
        <v>44</v>
      </c>
      <c r="W9" s="3" t="s">
        <v>56</v>
      </c>
      <c r="Y9" s="3" t="s">
        <v>36</v>
      </c>
    </row>
    <row r="10" spans="1:49" ht="15" customHeight="1" x14ac:dyDescent="0.2">
      <c r="C10" s="332" t="s">
        <v>33</v>
      </c>
      <c r="D10" s="334" t="s">
        <v>34</v>
      </c>
      <c r="E10" s="335" t="s">
        <v>20</v>
      </c>
      <c r="F10" s="5" t="s">
        <v>25</v>
      </c>
      <c r="G10" s="326" t="s">
        <v>24</v>
      </c>
      <c r="H10" s="328" t="s">
        <v>21</v>
      </c>
      <c r="I10" s="329"/>
      <c r="J10" s="328" t="s">
        <v>23</v>
      </c>
      <c r="K10" s="329"/>
      <c r="L10" s="330" t="s">
        <v>28</v>
      </c>
      <c r="M10" s="331"/>
      <c r="N10" s="37"/>
      <c r="S10" s="3" t="s">
        <v>37</v>
      </c>
      <c r="U10" s="3" t="s">
        <v>45</v>
      </c>
      <c r="W10" s="3" t="s">
        <v>57</v>
      </c>
      <c r="Y10" s="3" t="s">
        <v>103</v>
      </c>
      <c r="AE10" s="61" t="s">
        <v>136</v>
      </c>
      <c r="AF10" s="61"/>
      <c r="AG10" s="61"/>
      <c r="AH10" s="61"/>
      <c r="AI10" s="61"/>
    </row>
    <row r="11" spans="1:49" ht="15" customHeight="1" thickBot="1" x14ac:dyDescent="0.25">
      <c r="C11" s="333"/>
      <c r="D11" s="327"/>
      <c r="E11" s="336"/>
      <c r="F11" s="6" t="s">
        <v>26</v>
      </c>
      <c r="G11" s="327"/>
      <c r="H11" s="7" t="s">
        <v>27</v>
      </c>
      <c r="I11" s="8" t="s">
        <v>22</v>
      </c>
      <c r="J11" s="7" t="s">
        <v>27</v>
      </c>
      <c r="K11" s="8" t="s">
        <v>22</v>
      </c>
      <c r="L11" s="9" t="s">
        <v>29</v>
      </c>
      <c r="M11" s="10" t="s">
        <v>30</v>
      </c>
      <c r="N11" s="37"/>
      <c r="S11" s="3" t="s">
        <v>42</v>
      </c>
      <c r="U11" s="3" t="s">
        <v>46</v>
      </c>
      <c r="W11" s="3" t="s">
        <v>58</v>
      </c>
      <c r="Y11" s="3" t="s">
        <v>104</v>
      </c>
      <c r="AE11" s="61" t="s">
        <v>131</v>
      </c>
      <c r="AF11" s="61" t="s">
        <v>132</v>
      </c>
      <c r="AG11" s="61" t="s">
        <v>133</v>
      </c>
      <c r="AH11" s="61" t="s">
        <v>134</v>
      </c>
      <c r="AI11" s="61" t="s">
        <v>135</v>
      </c>
      <c r="AJ11" s="61" t="s">
        <v>154</v>
      </c>
      <c r="AM11" s="114"/>
      <c r="AN11" s="114"/>
      <c r="AO11" s="114"/>
      <c r="AP11" s="114"/>
      <c r="AQ11" s="114"/>
      <c r="AR11" s="114"/>
      <c r="AS11" s="114" t="s">
        <v>68</v>
      </c>
      <c r="AT11" s="114"/>
      <c r="AU11" s="114" t="s">
        <v>69</v>
      </c>
      <c r="AV11" s="114"/>
      <c r="AW11" s="114"/>
    </row>
    <row r="12" spans="1:49" ht="15" customHeight="1" thickBot="1" x14ac:dyDescent="0.25">
      <c r="C12" s="11" t="s">
        <v>35</v>
      </c>
      <c r="D12" s="12" t="s">
        <v>60</v>
      </c>
      <c r="E12" s="13" t="s">
        <v>61</v>
      </c>
      <c r="F12" s="14" t="s">
        <v>36</v>
      </c>
      <c r="G12" s="14">
        <v>2</v>
      </c>
      <c r="H12" s="15" t="s">
        <v>37</v>
      </c>
      <c r="I12" s="16">
        <v>14.5</v>
      </c>
      <c r="J12" s="15" t="s">
        <v>39</v>
      </c>
      <c r="K12" s="16">
        <v>5.33</v>
      </c>
      <c r="L12" s="17" t="s">
        <v>38</v>
      </c>
      <c r="M12" s="18" t="s">
        <v>59</v>
      </c>
      <c r="N12" s="37"/>
      <c r="S12" s="3" t="s">
        <v>41</v>
      </c>
      <c r="U12" s="3" t="s">
        <v>47</v>
      </c>
      <c r="W12" s="3" t="s">
        <v>235</v>
      </c>
      <c r="Y12" s="3" t="s">
        <v>105</v>
      </c>
      <c r="AE12" s="61"/>
      <c r="AF12" s="61"/>
      <c r="AG12" s="61"/>
      <c r="AH12" s="61"/>
      <c r="AI12" s="61"/>
      <c r="AM12" s="114" t="s">
        <v>66</v>
      </c>
      <c r="AN12" s="114"/>
      <c r="AO12" s="114"/>
      <c r="AP12" s="114"/>
      <c r="AQ12" s="114"/>
      <c r="AR12" s="114"/>
      <c r="AS12" s="114" t="str">
        <f>IF(COUNTA(男子!H13:H62)=COUNTA(男子!I13:I62),"",-1)</f>
        <v/>
      </c>
      <c r="AT12" s="114"/>
      <c r="AU12" s="115" t="str">
        <f>IF(AS12=-1,"男子１種目に自己記録の未入力があります","")</f>
        <v/>
      </c>
      <c r="AV12" s="114"/>
      <c r="AW12" s="114"/>
    </row>
    <row r="13" spans="1:49" ht="15" customHeight="1" thickTop="1" x14ac:dyDescent="0.2">
      <c r="C13" s="19">
        <v>1</v>
      </c>
      <c r="D13" s="118"/>
      <c r="E13" s="119"/>
      <c r="F13" s="120" t="str">
        <f t="shared" ref="F13:F32" si="0">IF(D13="","",AA$8)</f>
        <v/>
      </c>
      <c r="G13" s="120"/>
      <c r="H13" s="121"/>
      <c r="I13" s="122"/>
      <c r="J13" s="121"/>
      <c r="K13" s="122"/>
      <c r="L13" s="123"/>
      <c r="M13" s="124"/>
      <c r="N13" s="44"/>
      <c r="O13" s="44" t="s">
        <v>153</v>
      </c>
      <c r="S13" s="3" t="s">
        <v>43</v>
      </c>
      <c r="U13" s="3" t="s">
        <v>48</v>
      </c>
      <c r="W13" s="3" t="s">
        <v>236</v>
      </c>
      <c r="Y13" s="3" t="str">
        <f>""</f>
        <v/>
      </c>
      <c r="AD13" s="42" t="str">
        <f>IF(D13="","未入力",SUBSTITUTE(SUBSTITUTE(D13,"　","")," ",""))</f>
        <v>未入力</v>
      </c>
      <c r="AE13" s="60"/>
      <c r="AF13" s="60"/>
      <c r="AG13" s="60"/>
      <c r="AH13" s="60"/>
      <c r="AI13" s="60"/>
      <c r="AJ13" s="145" t="str">
        <f>IF(AND(L13="",M13=""),"",L13&amp;M13)</f>
        <v/>
      </c>
      <c r="AK13" s="61">
        <f>C13</f>
        <v>1</v>
      </c>
      <c r="AM13" s="114" t="s">
        <v>67</v>
      </c>
      <c r="AN13" s="114"/>
      <c r="AO13" s="114"/>
      <c r="AP13" s="114"/>
      <c r="AQ13" s="114"/>
      <c r="AR13" s="114"/>
      <c r="AS13" s="114" t="str">
        <f>IF(COUNTA(男子!J13:J62)=COUNTA(男子!K13:K62),"",-1)</f>
        <v/>
      </c>
      <c r="AT13" s="114"/>
      <c r="AU13" s="115" t="str">
        <f>IF(AS13=-1,"男子２種目に自己記録の未入力があります","")</f>
        <v/>
      </c>
      <c r="AV13" s="114"/>
      <c r="AW13" s="114"/>
    </row>
    <row r="14" spans="1:49" ht="15" customHeight="1" x14ac:dyDescent="0.2">
      <c r="C14" s="20">
        <v>2</v>
      </c>
      <c r="D14" s="125"/>
      <c r="E14" s="126"/>
      <c r="F14" s="127" t="str">
        <f t="shared" si="0"/>
        <v/>
      </c>
      <c r="G14" s="127"/>
      <c r="H14" s="128"/>
      <c r="I14" s="129"/>
      <c r="J14" s="128"/>
      <c r="K14" s="129"/>
      <c r="L14" s="130"/>
      <c r="M14" s="131"/>
      <c r="N14" s="44"/>
      <c r="O14" s="44"/>
      <c r="U14" s="3" t="s">
        <v>49</v>
      </c>
      <c r="W14" s="3"/>
      <c r="Y14" s="1" t="str">
        <f>""</f>
        <v/>
      </c>
      <c r="AD14" s="42" t="str">
        <f t="shared" ref="AD14:AD62" si="1">IF(D14="","未入力",SUBSTITUTE(SUBSTITUTE(D14,"　","")," ",""))</f>
        <v>未入力</v>
      </c>
      <c r="AE14" s="60"/>
      <c r="AF14" s="60"/>
      <c r="AG14" s="60"/>
      <c r="AH14" s="60"/>
      <c r="AI14" s="60"/>
      <c r="AJ14" s="145" t="str">
        <f t="shared" ref="AJ14:AJ62" si="2">IF(AND(L14="",M14=""),"",L14&amp;M14)</f>
        <v/>
      </c>
      <c r="AK14" s="61">
        <f t="shared" ref="AK14:AK62" si="3">C14</f>
        <v>2</v>
      </c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</row>
    <row r="15" spans="1:49" ht="15" customHeight="1" x14ac:dyDescent="0.2">
      <c r="C15" s="20">
        <v>3</v>
      </c>
      <c r="D15" s="125"/>
      <c r="E15" s="126"/>
      <c r="F15" s="127" t="str">
        <f t="shared" si="0"/>
        <v/>
      </c>
      <c r="G15" s="127"/>
      <c r="H15" s="128"/>
      <c r="I15" s="129"/>
      <c r="J15" s="128"/>
      <c r="K15" s="129"/>
      <c r="L15" s="130"/>
      <c r="M15" s="131"/>
      <c r="N15" s="44"/>
      <c r="O15" s="44"/>
      <c r="U15" s="3" t="s">
        <v>50</v>
      </c>
      <c r="W15" s="3"/>
      <c r="AD15" s="42" t="str">
        <f t="shared" si="1"/>
        <v>未入力</v>
      </c>
      <c r="AE15" s="60"/>
      <c r="AF15" s="60"/>
      <c r="AG15" s="60"/>
      <c r="AH15" s="60"/>
      <c r="AI15" s="60"/>
      <c r="AJ15" s="145" t="str">
        <f t="shared" si="2"/>
        <v/>
      </c>
      <c r="AK15" s="61">
        <f t="shared" si="3"/>
        <v>3</v>
      </c>
      <c r="AM15" s="114"/>
      <c r="AN15" s="114"/>
      <c r="AO15" s="114"/>
      <c r="AP15" s="114"/>
      <c r="AQ15" s="114"/>
      <c r="AR15" s="114"/>
      <c r="AS15" s="114"/>
      <c r="AT15" s="114"/>
      <c r="AU15" s="116"/>
      <c r="AV15" s="114"/>
      <c r="AW15" s="114"/>
    </row>
    <row r="16" spans="1:49" ht="15" customHeight="1" x14ac:dyDescent="0.2">
      <c r="C16" s="20">
        <v>4</v>
      </c>
      <c r="D16" s="125"/>
      <c r="E16" s="126"/>
      <c r="F16" s="127" t="str">
        <f t="shared" si="0"/>
        <v/>
      </c>
      <c r="G16" s="127"/>
      <c r="H16" s="128"/>
      <c r="I16" s="129"/>
      <c r="J16" s="128"/>
      <c r="K16" s="129"/>
      <c r="L16" s="130"/>
      <c r="M16" s="131"/>
      <c r="N16" s="44"/>
      <c r="O16" s="44"/>
      <c r="U16" s="3" t="s">
        <v>51</v>
      </c>
      <c r="W16" s="3"/>
      <c r="AD16" s="42" t="str">
        <f t="shared" si="1"/>
        <v>未入力</v>
      </c>
      <c r="AE16" s="60"/>
      <c r="AF16" s="60"/>
      <c r="AG16" s="60"/>
      <c r="AH16" s="60"/>
      <c r="AI16" s="60"/>
      <c r="AJ16" s="145" t="str">
        <f t="shared" si="2"/>
        <v/>
      </c>
      <c r="AK16" s="61">
        <f t="shared" si="3"/>
        <v>4</v>
      </c>
      <c r="AM16" s="114"/>
      <c r="AN16" s="114"/>
      <c r="AO16" s="114"/>
      <c r="AP16" s="114"/>
      <c r="AQ16" s="114"/>
      <c r="AR16" s="114"/>
      <c r="AS16" s="114"/>
      <c r="AT16" s="114"/>
      <c r="AU16" s="116"/>
      <c r="AV16" s="114"/>
      <c r="AW16" s="114"/>
    </row>
    <row r="17" spans="3:37" ht="15" customHeight="1" x14ac:dyDescent="0.2">
      <c r="C17" s="20">
        <v>5</v>
      </c>
      <c r="D17" s="125"/>
      <c r="E17" s="126"/>
      <c r="F17" s="127" t="str">
        <f t="shared" si="0"/>
        <v/>
      </c>
      <c r="G17" s="127"/>
      <c r="H17" s="128"/>
      <c r="I17" s="129"/>
      <c r="J17" s="128"/>
      <c r="K17" s="129"/>
      <c r="L17" s="130"/>
      <c r="M17" s="131"/>
      <c r="N17" s="44"/>
      <c r="O17" s="44"/>
      <c r="U17" s="3" t="s">
        <v>52</v>
      </c>
      <c r="W17" s="3"/>
      <c r="AD17" s="42" t="str">
        <f t="shared" si="1"/>
        <v>未入力</v>
      </c>
      <c r="AE17" s="60"/>
      <c r="AF17" s="60"/>
      <c r="AG17" s="60"/>
      <c r="AH17" s="60"/>
      <c r="AI17" s="60"/>
      <c r="AJ17" s="145" t="str">
        <f t="shared" si="2"/>
        <v/>
      </c>
      <c r="AK17" s="61">
        <f t="shared" si="3"/>
        <v>5</v>
      </c>
    </row>
    <row r="18" spans="3:37" ht="15" customHeight="1" x14ac:dyDescent="0.2">
      <c r="C18" s="20">
        <v>6</v>
      </c>
      <c r="D18" s="125"/>
      <c r="E18" s="126"/>
      <c r="F18" s="127" t="str">
        <f t="shared" si="0"/>
        <v/>
      </c>
      <c r="G18" s="127"/>
      <c r="H18" s="128"/>
      <c r="I18" s="129"/>
      <c r="J18" s="128"/>
      <c r="K18" s="129"/>
      <c r="L18" s="130"/>
      <c r="M18" s="131"/>
      <c r="N18" s="44"/>
      <c r="O18" s="44"/>
      <c r="U18" s="3" t="s">
        <v>53</v>
      </c>
      <c r="W18" s="3"/>
      <c r="AD18" s="42" t="str">
        <f t="shared" si="1"/>
        <v>未入力</v>
      </c>
      <c r="AE18" s="60"/>
      <c r="AF18" s="60"/>
      <c r="AG18" s="60"/>
      <c r="AH18" s="60"/>
      <c r="AI18" s="60"/>
      <c r="AJ18" s="145" t="str">
        <f t="shared" si="2"/>
        <v/>
      </c>
      <c r="AK18" s="61">
        <f t="shared" si="3"/>
        <v>6</v>
      </c>
    </row>
    <row r="19" spans="3:37" ht="15" customHeight="1" x14ac:dyDescent="0.2">
      <c r="C19" s="20">
        <v>7</v>
      </c>
      <c r="D19" s="125"/>
      <c r="E19" s="126"/>
      <c r="F19" s="127" t="str">
        <f t="shared" si="0"/>
        <v/>
      </c>
      <c r="G19" s="127"/>
      <c r="H19" s="128"/>
      <c r="I19" s="129"/>
      <c r="J19" s="128"/>
      <c r="K19" s="129"/>
      <c r="L19" s="130"/>
      <c r="M19" s="131"/>
      <c r="N19" s="44"/>
      <c r="O19" s="44"/>
      <c r="U19" s="3" t="s">
        <v>54</v>
      </c>
      <c r="W19" s="3"/>
      <c r="AD19" s="42" t="str">
        <f t="shared" si="1"/>
        <v>未入力</v>
      </c>
      <c r="AE19" s="60"/>
      <c r="AF19" s="60"/>
      <c r="AG19" s="60"/>
      <c r="AH19" s="60"/>
      <c r="AI19" s="60"/>
      <c r="AJ19" s="145" t="str">
        <f t="shared" si="2"/>
        <v/>
      </c>
      <c r="AK19" s="61">
        <f t="shared" si="3"/>
        <v>7</v>
      </c>
    </row>
    <row r="20" spans="3:37" ht="15" customHeight="1" x14ac:dyDescent="0.2">
      <c r="C20" s="20">
        <v>8</v>
      </c>
      <c r="D20" s="125"/>
      <c r="E20" s="126"/>
      <c r="F20" s="127" t="str">
        <f t="shared" si="0"/>
        <v/>
      </c>
      <c r="G20" s="127"/>
      <c r="H20" s="128"/>
      <c r="I20" s="129"/>
      <c r="J20" s="128"/>
      <c r="K20" s="129"/>
      <c r="L20" s="130"/>
      <c r="M20" s="131"/>
      <c r="N20" s="44"/>
      <c r="O20" s="44"/>
      <c r="U20" s="3"/>
      <c r="W20" s="3"/>
      <c r="AD20" s="42" t="str">
        <f t="shared" si="1"/>
        <v>未入力</v>
      </c>
      <c r="AE20" s="60"/>
      <c r="AF20" s="60"/>
      <c r="AG20" s="60"/>
      <c r="AH20" s="60"/>
      <c r="AI20" s="60"/>
      <c r="AJ20" s="145" t="str">
        <f t="shared" si="2"/>
        <v/>
      </c>
      <c r="AK20" s="61">
        <f t="shared" si="3"/>
        <v>8</v>
      </c>
    </row>
    <row r="21" spans="3:37" ht="15" customHeight="1" x14ac:dyDescent="0.2">
      <c r="C21" s="20">
        <v>9</v>
      </c>
      <c r="D21" s="125"/>
      <c r="E21" s="126"/>
      <c r="F21" s="127" t="str">
        <f t="shared" si="0"/>
        <v/>
      </c>
      <c r="G21" s="127"/>
      <c r="H21" s="128"/>
      <c r="I21" s="129"/>
      <c r="J21" s="128"/>
      <c r="K21" s="129"/>
      <c r="L21" s="130"/>
      <c r="M21" s="131"/>
      <c r="N21" s="44"/>
      <c r="O21" s="44"/>
      <c r="U21" s="3"/>
      <c r="W21" s="3"/>
      <c r="AD21" s="42" t="str">
        <f t="shared" si="1"/>
        <v>未入力</v>
      </c>
      <c r="AE21" s="60"/>
      <c r="AF21" s="60"/>
      <c r="AG21" s="60"/>
      <c r="AH21" s="60"/>
      <c r="AI21" s="60"/>
      <c r="AJ21" s="145" t="str">
        <f t="shared" si="2"/>
        <v/>
      </c>
      <c r="AK21" s="61">
        <f t="shared" si="3"/>
        <v>9</v>
      </c>
    </row>
    <row r="22" spans="3:37" ht="15" customHeight="1" x14ac:dyDescent="0.2">
      <c r="C22" s="20">
        <v>10</v>
      </c>
      <c r="D22" s="125"/>
      <c r="E22" s="126"/>
      <c r="F22" s="127" t="str">
        <f t="shared" si="0"/>
        <v/>
      </c>
      <c r="G22" s="127"/>
      <c r="H22" s="128"/>
      <c r="I22" s="129"/>
      <c r="J22" s="128"/>
      <c r="K22" s="129"/>
      <c r="L22" s="130"/>
      <c r="M22" s="131"/>
      <c r="N22" s="44"/>
      <c r="O22" s="44"/>
      <c r="U22" s="3"/>
      <c r="W22" s="3"/>
      <c r="AD22" s="42" t="str">
        <f t="shared" si="1"/>
        <v>未入力</v>
      </c>
      <c r="AE22" s="60"/>
      <c r="AF22" s="60"/>
      <c r="AG22" s="60"/>
      <c r="AH22" s="60"/>
      <c r="AI22" s="60"/>
      <c r="AJ22" s="145" t="str">
        <f t="shared" si="2"/>
        <v/>
      </c>
      <c r="AK22" s="61">
        <f t="shared" si="3"/>
        <v>10</v>
      </c>
    </row>
    <row r="23" spans="3:37" ht="15" customHeight="1" x14ac:dyDescent="0.2">
      <c r="C23" s="20">
        <v>11</v>
      </c>
      <c r="D23" s="125"/>
      <c r="E23" s="126"/>
      <c r="F23" s="127" t="str">
        <f t="shared" si="0"/>
        <v/>
      </c>
      <c r="G23" s="127"/>
      <c r="H23" s="128"/>
      <c r="I23" s="129"/>
      <c r="J23" s="128"/>
      <c r="K23" s="129"/>
      <c r="L23" s="130"/>
      <c r="M23" s="131"/>
      <c r="N23" s="44"/>
      <c r="O23" s="44"/>
      <c r="W23" s="3"/>
      <c r="AD23" s="42" t="str">
        <f t="shared" si="1"/>
        <v>未入力</v>
      </c>
      <c r="AE23" s="60"/>
      <c r="AF23" s="60"/>
      <c r="AG23" s="60"/>
      <c r="AH23" s="60"/>
      <c r="AI23" s="60"/>
      <c r="AJ23" s="145" t="str">
        <f t="shared" si="2"/>
        <v/>
      </c>
      <c r="AK23" s="61">
        <f t="shared" si="3"/>
        <v>11</v>
      </c>
    </row>
    <row r="24" spans="3:37" ht="15" customHeight="1" x14ac:dyDescent="0.2">
      <c r="C24" s="20">
        <v>12</v>
      </c>
      <c r="D24" s="125"/>
      <c r="E24" s="126"/>
      <c r="F24" s="127" t="str">
        <f t="shared" si="0"/>
        <v/>
      </c>
      <c r="G24" s="127"/>
      <c r="H24" s="128"/>
      <c r="I24" s="129"/>
      <c r="J24" s="128"/>
      <c r="K24" s="129"/>
      <c r="L24" s="130"/>
      <c r="M24" s="131"/>
      <c r="N24" s="44"/>
      <c r="O24" s="44"/>
      <c r="W24" s="3"/>
      <c r="AD24" s="42" t="str">
        <f t="shared" si="1"/>
        <v>未入力</v>
      </c>
      <c r="AE24" s="60"/>
      <c r="AF24" s="60"/>
      <c r="AG24" s="60"/>
      <c r="AH24" s="60"/>
      <c r="AI24" s="60"/>
      <c r="AJ24" s="145" t="str">
        <f t="shared" si="2"/>
        <v/>
      </c>
      <c r="AK24" s="61">
        <f t="shared" si="3"/>
        <v>12</v>
      </c>
    </row>
    <row r="25" spans="3:37" ht="15" customHeight="1" x14ac:dyDescent="0.2">
      <c r="C25" s="20">
        <v>13</v>
      </c>
      <c r="D25" s="125"/>
      <c r="E25" s="126"/>
      <c r="F25" s="127" t="str">
        <f t="shared" si="0"/>
        <v/>
      </c>
      <c r="G25" s="127"/>
      <c r="H25" s="128"/>
      <c r="I25" s="129"/>
      <c r="J25" s="128"/>
      <c r="K25" s="129"/>
      <c r="L25" s="130"/>
      <c r="M25" s="131"/>
      <c r="N25" s="44"/>
      <c r="O25" s="44"/>
      <c r="W25" s="3"/>
      <c r="AD25" s="42" t="str">
        <f t="shared" si="1"/>
        <v>未入力</v>
      </c>
      <c r="AE25" s="60"/>
      <c r="AF25" s="60"/>
      <c r="AG25" s="60"/>
      <c r="AH25" s="60"/>
      <c r="AI25" s="60"/>
      <c r="AJ25" s="145" t="str">
        <f t="shared" si="2"/>
        <v/>
      </c>
      <c r="AK25" s="61">
        <f t="shared" si="3"/>
        <v>13</v>
      </c>
    </row>
    <row r="26" spans="3:37" ht="15" customHeight="1" x14ac:dyDescent="0.2">
      <c r="C26" s="20">
        <v>14</v>
      </c>
      <c r="D26" s="125"/>
      <c r="E26" s="126"/>
      <c r="F26" s="127" t="str">
        <f t="shared" si="0"/>
        <v/>
      </c>
      <c r="G26" s="127"/>
      <c r="H26" s="128"/>
      <c r="I26" s="129"/>
      <c r="J26" s="128"/>
      <c r="K26" s="129"/>
      <c r="L26" s="130"/>
      <c r="M26" s="131"/>
      <c r="N26" s="44"/>
      <c r="O26" s="44"/>
      <c r="W26" s="3"/>
      <c r="AD26" s="42" t="str">
        <f t="shared" si="1"/>
        <v>未入力</v>
      </c>
      <c r="AE26" s="60"/>
      <c r="AF26" s="60"/>
      <c r="AG26" s="60"/>
      <c r="AH26" s="60"/>
      <c r="AI26" s="60"/>
      <c r="AJ26" s="145" t="str">
        <f t="shared" si="2"/>
        <v/>
      </c>
      <c r="AK26" s="61">
        <f t="shared" si="3"/>
        <v>14</v>
      </c>
    </row>
    <row r="27" spans="3:37" ht="15" customHeight="1" x14ac:dyDescent="0.2">
      <c r="C27" s="20">
        <v>15</v>
      </c>
      <c r="D27" s="125"/>
      <c r="E27" s="126"/>
      <c r="F27" s="127" t="str">
        <f t="shared" si="0"/>
        <v/>
      </c>
      <c r="G27" s="127"/>
      <c r="H27" s="128"/>
      <c r="I27" s="129"/>
      <c r="J27" s="128"/>
      <c r="K27" s="129"/>
      <c r="L27" s="130"/>
      <c r="M27" s="131"/>
      <c r="N27" s="44"/>
      <c r="O27" s="44"/>
      <c r="W27" s="3"/>
      <c r="AD27" s="42" t="str">
        <f t="shared" si="1"/>
        <v>未入力</v>
      </c>
      <c r="AE27" s="60"/>
      <c r="AF27" s="60"/>
      <c r="AG27" s="60"/>
      <c r="AH27" s="60"/>
      <c r="AI27" s="60"/>
      <c r="AJ27" s="145" t="str">
        <f t="shared" si="2"/>
        <v/>
      </c>
      <c r="AK27" s="61">
        <f t="shared" si="3"/>
        <v>15</v>
      </c>
    </row>
    <row r="28" spans="3:37" ht="15" customHeight="1" x14ac:dyDescent="0.2">
      <c r="C28" s="20">
        <v>16</v>
      </c>
      <c r="D28" s="125"/>
      <c r="E28" s="126"/>
      <c r="F28" s="127" t="str">
        <f t="shared" si="0"/>
        <v/>
      </c>
      <c r="G28" s="127"/>
      <c r="H28" s="128"/>
      <c r="I28" s="129"/>
      <c r="J28" s="128"/>
      <c r="K28" s="129"/>
      <c r="L28" s="130"/>
      <c r="M28" s="131"/>
      <c r="N28" s="44"/>
      <c r="O28" s="44"/>
      <c r="W28" s="3"/>
      <c r="AD28" s="42" t="str">
        <f t="shared" si="1"/>
        <v>未入力</v>
      </c>
      <c r="AE28" s="60"/>
      <c r="AF28" s="60"/>
      <c r="AG28" s="60"/>
      <c r="AH28" s="60"/>
      <c r="AI28" s="60"/>
      <c r="AJ28" s="145" t="str">
        <f t="shared" si="2"/>
        <v/>
      </c>
      <c r="AK28" s="61">
        <f t="shared" si="3"/>
        <v>16</v>
      </c>
    </row>
    <row r="29" spans="3:37" ht="15" customHeight="1" x14ac:dyDescent="0.2">
      <c r="C29" s="20">
        <v>17</v>
      </c>
      <c r="D29" s="125"/>
      <c r="E29" s="126"/>
      <c r="F29" s="127" t="str">
        <f t="shared" si="0"/>
        <v/>
      </c>
      <c r="G29" s="127"/>
      <c r="H29" s="128"/>
      <c r="I29" s="129"/>
      <c r="J29" s="128"/>
      <c r="K29" s="129"/>
      <c r="L29" s="130"/>
      <c r="M29" s="131"/>
      <c r="N29" s="44"/>
      <c r="O29" s="44"/>
      <c r="W29" s="3"/>
      <c r="AD29" s="42" t="str">
        <f t="shared" si="1"/>
        <v>未入力</v>
      </c>
      <c r="AE29" s="60"/>
      <c r="AF29" s="60"/>
      <c r="AG29" s="60"/>
      <c r="AH29" s="60"/>
      <c r="AI29" s="60"/>
      <c r="AJ29" s="145" t="str">
        <f t="shared" si="2"/>
        <v/>
      </c>
      <c r="AK29" s="61">
        <f t="shared" si="3"/>
        <v>17</v>
      </c>
    </row>
    <row r="30" spans="3:37" ht="15" customHeight="1" x14ac:dyDescent="0.2">
      <c r="C30" s="20">
        <v>18</v>
      </c>
      <c r="D30" s="125"/>
      <c r="E30" s="126"/>
      <c r="F30" s="127" t="str">
        <f t="shared" si="0"/>
        <v/>
      </c>
      <c r="G30" s="127"/>
      <c r="H30" s="128"/>
      <c r="I30" s="129"/>
      <c r="J30" s="128"/>
      <c r="K30" s="129"/>
      <c r="L30" s="130"/>
      <c r="M30" s="131"/>
      <c r="N30" s="44"/>
      <c r="O30" s="44"/>
      <c r="W30" s="3"/>
      <c r="AD30" s="42" t="str">
        <f t="shared" si="1"/>
        <v>未入力</v>
      </c>
      <c r="AE30" s="60"/>
      <c r="AF30" s="60"/>
      <c r="AG30" s="60"/>
      <c r="AH30" s="60"/>
      <c r="AI30" s="60"/>
      <c r="AJ30" s="145" t="str">
        <f t="shared" si="2"/>
        <v/>
      </c>
      <c r="AK30" s="61">
        <f t="shared" si="3"/>
        <v>18</v>
      </c>
    </row>
    <row r="31" spans="3:37" ht="15" customHeight="1" x14ac:dyDescent="0.2">
      <c r="C31" s="20">
        <v>19</v>
      </c>
      <c r="D31" s="125"/>
      <c r="E31" s="126"/>
      <c r="F31" s="127" t="str">
        <f t="shared" si="0"/>
        <v/>
      </c>
      <c r="G31" s="127"/>
      <c r="H31" s="128"/>
      <c r="I31" s="129"/>
      <c r="J31" s="128"/>
      <c r="K31" s="129"/>
      <c r="L31" s="130"/>
      <c r="M31" s="131"/>
      <c r="N31" s="44"/>
      <c r="O31" s="44"/>
      <c r="W31" s="3"/>
      <c r="AD31" s="42" t="str">
        <f t="shared" si="1"/>
        <v>未入力</v>
      </c>
      <c r="AE31" s="60"/>
      <c r="AF31" s="60"/>
      <c r="AG31" s="60"/>
      <c r="AH31" s="60"/>
      <c r="AI31" s="60"/>
      <c r="AJ31" s="145" t="str">
        <f t="shared" si="2"/>
        <v/>
      </c>
      <c r="AK31" s="61">
        <f t="shared" si="3"/>
        <v>19</v>
      </c>
    </row>
    <row r="32" spans="3:37" ht="15" customHeight="1" x14ac:dyDescent="0.2">
      <c r="C32" s="20">
        <v>20</v>
      </c>
      <c r="D32" s="125"/>
      <c r="E32" s="126"/>
      <c r="F32" s="127" t="str">
        <f t="shared" si="0"/>
        <v/>
      </c>
      <c r="G32" s="127"/>
      <c r="H32" s="128"/>
      <c r="I32" s="129"/>
      <c r="J32" s="128"/>
      <c r="K32" s="129"/>
      <c r="L32" s="130"/>
      <c r="M32" s="131"/>
      <c r="N32" s="44"/>
      <c r="O32" s="44"/>
      <c r="W32" s="3"/>
      <c r="AD32" s="42" t="str">
        <f t="shared" si="1"/>
        <v>未入力</v>
      </c>
      <c r="AE32" s="60"/>
      <c r="AF32" s="60"/>
      <c r="AG32" s="60"/>
      <c r="AH32" s="60"/>
      <c r="AI32" s="60"/>
      <c r="AJ32" s="145" t="str">
        <f t="shared" si="2"/>
        <v/>
      </c>
      <c r="AK32" s="61">
        <f t="shared" si="3"/>
        <v>20</v>
      </c>
    </row>
    <row r="33" spans="3:37" ht="15" customHeight="1" x14ac:dyDescent="0.2">
      <c r="C33" s="20">
        <v>21</v>
      </c>
      <c r="D33" s="125"/>
      <c r="E33" s="126"/>
      <c r="F33" s="127" t="str">
        <f t="shared" ref="F33:F62" si="4">IF(D33="","",AA$8)</f>
        <v/>
      </c>
      <c r="G33" s="127"/>
      <c r="H33" s="128"/>
      <c r="I33" s="129"/>
      <c r="J33" s="128"/>
      <c r="K33" s="129"/>
      <c r="L33" s="130"/>
      <c r="M33" s="131"/>
      <c r="N33" s="44"/>
      <c r="O33" s="44"/>
      <c r="W33" s="3"/>
      <c r="AD33" s="42" t="str">
        <f t="shared" si="1"/>
        <v>未入力</v>
      </c>
      <c r="AE33" s="60"/>
      <c r="AF33" s="60"/>
      <c r="AG33" s="60"/>
      <c r="AH33" s="60"/>
      <c r="AI33" s="60"/>
      <c r="AJ33" s="145" t="str">
        <f t="shared" si="2"/>
        <v/>
      </c>
      <c r="AK33" s="61">
        <f t="shared" si="3"/>
        <v>21</v>
      </c>
    </row>
    <row r="34" spans="3:37" ht="15" customHeight="1" x14ac:dyDescent="0.2">
      <c r="C34" s="20">
        <v>22</v>
      </c>
      <c r="D34" s="125"/>
      <c r="E34" s="126"/>
      <c r="F34" s="127" t="str">
        <f t="shared" si="4"/>
        <v/>
      </c>
      <c r="G34" s="127"/>
      <c r="H34" s="128"/>
      <c r="I34" s="129"/>
      <c r="J34" s="128"/>
      <c r="K34" s="129"/>
      <c r="L34" s="130"/>
      <c r="M34" s="131"/>
      <c r="N34" s="44"/>
      <c r="O34" s="44"/>
      <c r="W34" s="3"/>
      <c r="AD34" s="42" t="str">
        <f t="shared" si="1"/>
        <v>未入力</v>
      </c>
      <c r="AE34" s="60"/>
      <c r="AF34" s="60"/>
      <c r="AG34" s="60"/>
      <c r="AH34" s="60"/>
      <c r="AI34" s="60"/>
      <c r="AJ34" s="145" t="str">
        <f t="shared" si="2"/>
        <v/>
      </c>
      <c r="AK34" s="61">
        <f t="shared" si="3"/>
        <v>22</v>
      </c>
    </row>
    <row r="35" spans="3:37" ht="15" customHeight="1" x14ac:dyDescent="0.2">
      <c r="C35" s="20">
        <v>23</v>
      </c>
      <c r="D35" s="125"/>
      <c r="E35" s="126"/>
      <c r="F35" s="127" t="str">
        <f t="shared" si="4"/>
        <v/>
      </c>
      <c r="G35" s="127"/>
      <c r="H35" s="128"/>
      <c r="I35" s="129"/>
      <c r="J35" s="128"/>
      <c r="K35" s="129"/>
      <c r="L35" s="130"/>
      <c r="M35" s="131"/>
      <c r="N35" s="44"/>
      <c r="O35" s="44"/>
      <c r="W35" s="3"/>
      <c r="AD35" s="42" t="str">
        <f t="shared" si="1"/>
        <v>未入力</v>
      </c>
      <c r="AE35" s="60"/>
      <c r="AF35" s="60"/>
      <c r="AG35" s="60"/>
      <c r="AH35" s="60"/>
      <c r="AI35" s="60"/>
      <c r="AJ35" s="145" t="str">
        <f t="shared" si="2"/>
        <v/>
      </c>
      <c r="AK35" s="61">
        <f t="shared" si="3"/>
        <v>23</v>
      </c>
    </row>
    <row r="36" spans="3:37" ht="15" customHeight="1" x14ac:dyDescent="0.2">
      <c r="C36" s="20">
        <v>24</v>
      </c>
      <c r="D36" s="125"/>
      <c r="E36" s="126"/>
      <c r="F36" s="127" t="str">
        <f t="shared" si="4"/>
        <v/>
      </c>
      <c r="G36" s="127"/>
      <c r="H36" s="128"/>
      <c r="I36" s="129"/>
      <c r="J36" s="128"/>
      <c r="K36" s="129"/>
      <c r="L36" s="130"/>
      <c r="M36" s="131"/>
      <c r="N36" s="44"/>
      <c r="O36" s="44"/>
      <c r="W36" s="3"/>
      <c r="AD36" s="42" t="str">
        <f t="shared" si="1"/>
        <v>未入力</v>
      </c>
      <c r="AE36" s="60"/>
      <c r="AF36" s="60"/>
      <c r="AG36" s="60"/>
      <c r="AH36" s="60"/>
      <c r="AI36" s="60"/>
      <c r="AJ36" s="145" t="str">
        <f t="shared" si="2"/>
        <v/>
      </c>
      <c r="AK36" s="61">
        <f t="shared" si="3"/>
        <v>24</v>
      </c>
    </row>
    <row r="37" spans="3:37" ht="15" customHeight="1" x14ac:dyDescent="0.2">
      <c r="C37" s="20">
        <v>25</v>
      </c>
      <c r="D37" s="125"/>
      <c r="E37" s="126"/>
      <c r="F37" s="127" t="str">
        <f t="shared" si="4"/>
        <v/>
      </c>
      <c r="G37" s="127"/>
      <c r="H37" s="128"/>
      <c r="I37" s="129"/>
      <c r="J37" s="128"/>
      <c r="K37" s="129"/>
      <c r="L37" s="130"/>
      <c r="M37" s="131"/>
      <c r="N37" s="44"/>
      <c r="O37" s="44"/>
      <c r="W37" s="3"/>
      <c r="AD37" s="42" t="str">
        <f t="shared" si="1"/>
        <v>未入力</v>
      </c>
      <c r="AE37" s="60"/>
      <c r="AF37" s="60"/>
      <c r="AG37" s="60"/>
      <c r="AH37" s="60"/>
      <c r="AI37" s="60"/>
      <c r="AJ37" s="145" t="str">
        <f t="shared" si="2"/>
        <v/>
      </c>
      <c r="AK37" s="61">
        <f t="shared" si="3"/>
        <v>25</v>
      </c>
    </row>
    <row r="38" spans="3:37" ht="15" customHeight="1" x14ac:dyDescent="0.2">
      <c r="C38" s="20">
        <v>26</v>
      </c>
      <c r="D38" s="125"/>
      <c r="E38" s="126"/>
      <c r="F38" s="127" t="str">
        <f t="shared" si="4"/>
        <v/>
      </c>
      <c r="G38" s="127"/>
      <c r="H38" s="128"/>
      <c r="I38" s="129"/>
      <c r="J38" s="128"/>
      <c r="K38" s="129"/>
      <c r="L38" s="130"/>
      <c r="M38" s="131"/>
      <c r="N38" s="44"/>
      <c r="O38" s="44"/>
      <c r="W38" s="3"/>
      <c r="AD38" s="42" t="str">
        <f t="shared" si="1"/>
        <v>未入力</v>
      </c>
      <c r="AE38" s="60"/>
      <c r="AF38" s="60"/>
      <c r="AG38" s="60"/>
      <c r="AH38" s="60"/>
      <c r="AI38" s="60"/>
      <c r="AJ38" s="145" t="str">
        <f t="shared" si="2"/>
        <v/>
      </c>
      <c r="AK38" s="61">
        <f t="shared" si="3"/>
        <v>26</v>
      </c>
    </row>
    <row r="39" spans="3:37" ht="15" customHeight="1" x14ac:dyDescent="0.2">
      <c r="C39" s="20">
        <v>27</v>
      </c>
      <c r="D39" s="125"/>
      <c r="E39" s="126"/>
      <c r="F39" s="127" t="str">
        <f t="shared" si="4"/>
        <v/>
      </c>
      <c r="G39" s="127"/>
      <c r="H39" s="128"/>
      <c r="I39" s="129"/>
      <c r="J39" s="128"/>
      <c r="K39" s="129"/>
      <c r="L39" s="130"/>
      <c r="M39" s="131"/>
      <c r="N39" s="44"/>
      <c r="O39" s="44"/>
      <c r="W39" s="3"/>
      <c r="AD39" s="42" t="str">
        <f t="shared" si="1"/>
        <v>未入力</v>
      </c>
      <c r="AE39" s="60"/>
      <c r="AF39" s="60"/>
      <c r="AG39" s="60"/>
      <c r="AH39" s="60"/>
      <c r="AI39" s="60"/>
      <c r="AJ39" s="145" t="str">
        <f t="shared" si="2"/>
        <v/>
      </c>
      <c r="AK39" s="61">
        <f t="shared" si="3"/>
        <v>27</v>
      </c>
    </row>
    <row r="40" spans="3:37" ht="15" customHeight="1" x14ac:dyDescent="0.2">
      <c r="C40" s="20">
        <v>28</v>
      </c>
      <c r="D40" s="125"/>
      <c r="E40" s="126"/>
      <c r="F40" s="127" t="str">
        <f t="shared" si="4"/>
        <v/>
      </c>
      <c r="G40" s="127"/>
      <c r="H40" s="128"/>
      <c r="I40" s="129"/>
      <c r="J40" s="128"/>
      <c r="K40" s="129"/>
      <c r="L40" s="130"/>
      <c r="M40" s="131"/>
      <c r="N40" s="44"/>
      <c r="O40" s="44"/>
      <c r="W40" s="3"/>
      <c r="AD40" s="42" t="str">
        <f t="shared" si="1"/>
        <v>未入力</v>
      </c>
      <c r="AE40" s="60"/>
      <c r="AF40" s="60"/>
      <c r="AG40" s="60"/>
      <c r="AH40" s="60"/>
      <c r="AI40" s="60"/>
      <c r="AJ40" s="145" t="str">
        <f t="shared" si="2"/>
        <v/>
      </c>
      <c r="AK40" s="61">
        <f t="shared" si="3"/>
        <v>28</v>
      </c>
    </row>
    <row r="41" spans="3:37" ht="15" customHeight="1" x14ac:dyDescent="0.2">
      <c r="C41" s="20">
        <v>29</v>
      </c>
      <c r="D41" s="125"/>
      <c r="E41" s="126"/>
      <c r="F41" s="127" t="str">
        <f t="shared" si="4"/>
        <v/>
      </c>
      <c r="G41" s="127"/>
      <c r="H41" s="128"/>
      <c r="I41" s="129"/>
      <c r="J41" s="128"/>
      <c r="K41" s="129"/>
      <c r="L41" s="130"/>
      <c r="M41" s="131"/>
      <c r="N41" s="44"/>
      <c r="O41" s="44"/>
      <c r="W41" s="3"/>
      <c r="AD41" s="42" t="str">
        <f t="shared" si="1"/>
        <v>未入力</v>
      </c>
      <c r="AE41" s="60"/>
      <c r="AF41" s="60"/>
      <c r="AG41" s="60"/>
      <c r="AH41" s="60"/>
      <c r="AI41" s="60"/>
      <c r="AJ41" s="145" t="str">
        <f t="shared" si="2"/>
        <v/>
      </c>
      <c r="AK41" s="61">
        <f t="shared" si="3"/>
        <v>29</v>
      </c>
    </row>
    <row r="42" spans="3:37" ht="15" customHeight="1" x14ac:dyDescent="0.2">
      <c r="C42" s="20">
        <v>30</v>
      </c>
      <c r="D42" s="125"/>
      <c r="E42" s="126"/>
      <c r="F42" s="127" t="str">
        <f t="shared" si="4"/>
        <v/>
      </c>
      <c r="G42" s="127"/>
      <c r="H42" s="128"/>
      <c r="I42" s="129"/>
      <c r="J42" s="128"/>
      <c r="K42" s="129"/>
      <c r="L42" s="130"/>
      <c r="M42" s="131"/>
      <c r="N42" s="44"/>
      <c r="O42" s="44"/>
      <c r="W42" s="3"/>
      <c r="AD42" s="42" t="str">
        <f t="shared" si="1"/>
        <v>未入力</v>
      </c>
      <c r="AE42" s="60"/>
      <c r="AF42" s="60"/>
      <c r="AG42" s="60"/>
      <c r="AH42" s="60"/>
      <c r="AI42" s="60"/>
      <c r="AJ42" s="145" t="str">
        <f t="shared" si="2"/>
        <v/>
      </c>
      <c r="AK42" s="61">
        <f t="shared" si="3"/>
        <v>30</v>
      </c>
    </row>
    <row r="43" spans="3:37" ht="15" customHeight="1" x14ac:dyDescent="0.2">
      <c r="C43" s="20">
        <v>31</v>
      </c>
      <c r="D43" s="125"/>
      <c r="E43" s="126"/>
      <c r="F43" s="127" t="str">
        <f t="shared" si="4"/>
        <v/>
      </c>
      <c r="G43" s="127"/>
      <c r="H43" s="128"/>
      <c r="I43" s="129"/>
      <c r="J43" s="128"/>
      <c r="K43" s="129"/>
      <c r="L43" s="130"/>
      <c r="M43" s="131"/>
      <c r="N43" s="44"/>
      <c r="O43" s="44"/>
      <c r="W43" s="3"/>
      <c r="AD43" s="42" t="str">
        <f t="shared" si="1"/>
        <v>未入力</v>
      </c>
      <c r="AE43" s="60"/>
      <c r="AF43" s="60"/>
      <c r="AG43" s="60"/>
      <c r="AH43" s="60"/>
      <c r="AI43" s="60"/>
      <c r="AJ43" s="145" t="str">
        <f t="shared" si="2"/>
        <v/>
      </c>
      <c r="AK43" s="61">
        <f t="shared" si="3"/>
        <v>31</v>
      </c>
    </row>
    <row r="44" spans="3:37" ht="15" customHeight="1" x14ac:dyDescent="0.2">
      <c r="C44" s="20">
        <v>32</v>
      </c>
      <c r="D44" s="125"/>
      <c r="E44" s="126"/>
      <c r="F44" s="127" t="str">
        <f t="shared" si="4"/>
        <v/>
      </c>
      <c r="G44" s="127"/>
      <c r="H44" s="128"/>
      <c r="I44" s="129"/>
      <c r="J44" s="128"/>
      <c r="K44" s="129"/>
      <c r="L44" s="130"/>
      <c r="M44" s="131"/>
      <c r="N44" s="44"/>
      <c r="O44" s="44"/>
      <c r="W44" s="3"/>
      <c r="AD44" s="42" t="str">
        <f t="shared" si="1"/>
        <v>未入力</v>
      </c>
      <c r="AE44" s="60"/>
      <c r="AF44" s="60"/>
      <c r="AG44" s="60"/>
      <c r="AH44" s="60"/>
      <c r="AI44" s="60"/>
      <c r="AJ44" s="145" t="str">
        <f t="shared" si="2"/>
        <v/>
      </c>
      <c r="AK44" s="61">
        <f t="shared" si="3"/>
        <v>32</v>
      </c>
    </row>
    <row r="45" spans="3:37" ht="15" customHeight="1" x14ac:dyDescent="0.2">
      <c r="C45" s="20">
        <v>33</v>
      </c>
      <c r="D45" s="125"/>
      <c r="E45" s="126"/>
      <c r="F45" s="127" t="str">
        <f t="shared" si="4"/>
        <v/>
      </c>
      <c r="G45" s="127"/>
      <c r="H45" s="128"/>
      <c r="I45" s="129"/>
      <c r="J45" s="128"/>
      <c r="K45" s="129"/>
      <c r="L45" s="130"/>
      <c r="M45" s="131"/>
      <c r="N45" s="44"/>
      <c r="O45" s="44"/>
      <c r="W45" s="3"/>
      <c r="AD45" s="42" t="str">
        <f t="shared" si="1"/>
        <v>未入力</v>
      </c>
      <c r="AE45" s="60"/>
      <c r="AF45" s="60"/>
      <c r="AG45" s="60"/>
      <c r="AH45" s="60"/>
      <c r="AI45" s="60"/>
      <c r="AJ45" s="145" t="str">
        <f t="shared" si="2"/>
        <v/>
      </c>
      <c r="AK45" s="61">
        <f t="shared" si="3"/>
        <v>33</v>
      </c>
    </row>
    <row r="46" spans="3:37" ht="15" customHeight="1" x14ac:dyDescent="0.2">
      <c r="C46" s="20">
        <v>34</v>
      </c>
      <c r="D46" s="125"/>
      <c r="E46" s="126"/>
      <c r="F46" s="127" t="str">
        <f t="shared" si="4"/>
        <v/>
      </c>
      <c r="G46" s="127"/>
      <c r="H46" s="128"/>
      <c r="I46" s="129"/>
      <c r="J46" s="128"/>
      <c r="K46" s="129"/>
      <c r="L46" s="130"/>
      <c r="M46" s="131"/>
      <c r="N46" s="44"/>
      <c r="O46" s="44"/>
      <c r="W46" s="3"/>
      <c r="AD46" s="42" t="str">
        <f t="shared" si="1"/>
        <v>未入力</v>
      </c>
      <c r="AE46" s="60"/>
      <c r="AF46" s="60"/>
      <c r="AG46" s="60"/>
      <c r="AH46" s="60"/>
      <c r="AI46" s="60"/>
      <c r="AJ46" s="145" t="str">
        <f t="shared" si="2"/>
        <v/>
      </c>
      <c r="AK46" s="61">
        <f t="shared" si="3"/>
        <v>34</v>
      </c>
    </row>
    <row r="47" spans="3:37" ht="15" customHeight="1" x14ac:dyDescent="0.2">
      <c r="C47" s="20">
        <v>35</v>
      </c>
      <c r="D47" s="125"/>
      <c r="E47" s="126"/>
      <c r="F47" s="127" t="str">
        <f t="shared" si="4"/>
        <v/>
      </c>
      <c r="G47" s="127"/>
      <c r="H47" s="128"/>
      <c r="I47" s="129"/>
      <c r="J47" s="128"/>
      <c r="K47" s="129"/>
      <c r="L47" s="130"/>
      <c r="M47" s="131"/>
      <c r="N47" s="44"/>
      <c r="O47" s="44"/>
      <c r="W47" s="3"/>
      <c r="AD47" s="42" t="str">
        <f t="shared" si="1"/>
        <v>未入力</v>
      </c>
      <c r="AE47" s="60"/>
      <c r="AF47" s="60"/>
      <c r="AG47" s="60"/>
      <c r="AH47" s="60"/>
      <c r="AI47" s="60"/>
      <c r="AJ47" s="145" t="str">
        <f t="shared" si="2"/>
        <v/>
      </c>
      <c r="AK47" s="61">
        <f t="shared" si="3"/>
        <v>35</v>
      </c>
    </row>
    <row r="48" spans="3:37" ht="15" customHeight="1" x14ac:dyDescent="0.2">
      <c r="C48" s="20">
        <v>36</v>
      </c>
      <c r="D48" s="125"/>
      <c r="E48" s="126"/>
      <c r="F48" s="127" t="str">
        <f t="shared" si="4"/>
        <v/>
      </c>
      <c r="G48" s="127"/>
      <c r="H48" s="128"/>
      <c r="I48" s="129"/>
      <c r="J48" s="128"/>
      <c r="K48" s="129"/>
      <c r="L48" s="130"/>
      <c r="M48" s="131"/>
      <c r="N48" s="44"/>
      <c r="O48" s="44"/>
      <c r="W48" s="3"/>
      <c r="AD48" s="42" t="str">
        <f t="shared" si="1"/>
        <v>未入力</v>
      </c>
      <c r="AE48" s="60"/>
      <c r="AF48" s="60"/>
      <c r="AG48" s="60"/>
      <c r="AH48" s="60"/>
      <c r="AI48" s="60"/>
      <c r="AJ48" s="145" t="str">
        <f t="shared" si="2"/>
        <v/>
      </c>
      <c r="AK48" s="61">
        <f t="shared" si="3"/>
        <v>36</v>
      </c>
    </row>
    <row r="49" spans="3:37" ht="15" customHeight="1" x14ac:dyDescent="0.2">
      <c r="C49" s="20">
        <v>37</v>
      </c>
      <c r="D49" s="125"/>
      <c r="E49" s="126"/>
      <c r="F49" s="127" t="str">
        <f t="shared" si="4"/>
        <v/>
      </c>
      <c r="G49" s="127"/>
      <c r="H49" s="128"/>
      <c r="I49" s="129"/>
      <c r="J49" s="128"/>
      <c r="K49" s="129"/>
      <c r="L49" s="130"/>
      <c r="M49" s="131"/>
      <c r="N49" s="44"/>
      <c r="O49" s="44"/>
      <c r="W49" s="3"/>
      <c r="AD49" s="42" t="str">
        <f t="shared" si="1"/>
        <v>未入力</v>
      </c>
      <c r="AE49" s="60"/>
      <c r="AF49" s="60"/>
      <c r="AG49" s="60"/>
      <c r="AH49" s="60"/>
      <c r="AI49" s="60"/>
      <c r="AJ49" s="145" t="str">
        <f t="shared" si="2"/>
        <v/>
      </c>
      <c r="AK49" s="61">
        <f t="shared" si="3"/>
        <v>37</v>
      </c>
    </row>
    <row r="50" spans="3:37" ht="15" customHeight="1" x14ac:dyDescent="0.2">
      <c r="C50" s="20">
        <v>38</v>
      </c>
      <c r="D50" s="125"/>
      <c r="E50" s="126"/>
      <c r="F50" s="127" t="str">
        <f t="shared" si="4"/>
        <v/>
      </c>
      <c r="G50" s="127"/>
      <c r="H50" s="128"/>
      <c r="I50" s="129"/>
      <c r="J50" s="128"/>
      <c r="K50" s="129"/>
      <c r="L50" s="130"/>
      <c r="M50" s="131"/>
      <c r="N50" s="44"/>
      <c r="O50" s="44"/>
      <c r="W50" s="3"/>
      <c r="AD50" s="42" t="str">
        <f t="shared" si="1"/>
        <v>未入力</v>
      </c>
      <c r="AE50" s="60"/>
      <c r="AF50" s="60"/>
      <c r="AG50" s="60"/>
      <c r="AH50" s="60"/>
      <c r="AI50" s="60"/>
      <c r="AJ50" s="145" t="str">
        <f t="shared" si="2"/>
        <v/>
      </c>
      <c r="AK50" s="61">
        <f t="shared" si="3"/>
        <v>38</v>
      </c>
    </row>
    <row r="51" spans="3:37" ht="15" customHeight="1" x14ac:dyDescent="0.2">
      <c r="C51" s="20">
        <v>39</v>
      </c>
      <c r="D51" s="125"/>
      <c r="E51" s="126"/>
      <c r="F51" s="127" t="str">
        <f t="shared" si="4"/>
        <v/>
      </c>
      <c r="G51" s="127"/>
      <c r="H51" s="128"/>
      <c r="I51" s="129"/>
      <c r="J51" s="128"/>
      <c r="K51" s="129"/>
      <c r="L51" s="130"/>
      <c r="M51" s="131"/>
      <c r="N51" s="44"/>
      <c r="O51" s="44"/>
      <c r="W51" s="3"/>
      <c r="AD51" s="42" t="str">
        <f t="shared" si="1"/>
        <v>未入力</v>
      </c>
      <c r="AE51" s="60"/>
      <c r="AF51" s="60"/>
      <c r="AG51" s="60"/>
      <c r="AH51" s="60"/>
      <c r="AI51" s="60"/>
      <c r="AJ51" s="145" t="str">
        <f t="shared" si="2"/>
        <v/>
      </c>
      <c r="AK51" s="61">
        <f t="shared" si="3"/>
        <v>39</v>
      </c>
    </row>
    <row r="52" spans="3:37" ht="15" customHeight="1" x14ac:dyDescent="0.2">
      <c r="C52" s="20">
        <v>40</v>
      </c>
      <c r="D52" s="125"/>
      <c r="E52" s="126"/>
      <c r="F52" s="127" t="str">
        <f t="shared" si="4"/>
        <v/>
      </c>
      <c r="G52" s="127"/>
      <c r="H52" s="128"/>
      <c r="I52" s="129"/>
      <c r="J52" s="128"/>
      <c r="K52" s="129"/>
      <c r="L52" s="130"/>
      <c r="M52" s="131"/>
      <c r="N52" s="44"/>
      <c r="O52" s="44"/>
      <c r="W52" s="3"/>
      <c r="AD52" s="42" t="str">
        <f t="shared" si="1"/>
        <v>未入力</v>
      </c>
      <c r="AE52" s="60"/>
      <c r="AF52" s="60"/>
      <c r="AG52" s="60"/>
      <c r="AH52" s="60"/>
      <c r="AI52" s="60"/>
      <c r="AJ52" s="145" t="str">
        <f t="shared" si="2"/>
        <v/>
      </c>
      <c r="AK52" s="61">
        <f t="shared" si="3"/>
        <v>40</v>
      </c>
    </row>
    <row r="53" spans="3:37" ht="15" customHeight="1" x14ac:dyDescent="0.2">
      <c r="C53" s="20">
        <v>41</v>
      </c>
      <c r="D53" s="125"/>
      <c r="E53" s="126"/>
      <c r="F53" s="127" t="str">
        <f t="shared" si="4"/>
        <v/>
      </c>
      <c r="G53" s="127"/>
      <c r="H53" s="128"/>
      <c r="I53" s="129"/>
      <c r="J53" s="128"/>
      <c r="K53" s="129"/>
      <c r="L53" s="130"/>
      <c r="M53" s="131"/>
      <c r="N53" s="44"/>
      <c r="O53" s="44"/>
      <c r="W53" s="3"/>
      <c r="AD53" s="42" t="str">
        <f t="shared" si="1"/>
        <v>未入力</v>
      </c>
      <c r="AE53" s="60"/>
      <c r="AF53" s="60"/>
      <c r="AG53" s="60"/>
      <c r="AH53" s="60"/>
      <c r="AI53" s="60"/>
      <c r="AJ53" s="145" t="str">
        <f t="shared" si="2"/>
        <v/>
      </c>
      <c r="AK53" s="61">
        <f t="shared" si="3"/>
        <v>41</v>
      </c>
    </row>
    <row r="54" spans="3:37" ht="15" customHeight="1" x14ac:dyDescent="0.2">
      <c r="C54" s="20">
        <v>42</v>
      </c>
      <c r="D54" s="125"/>
      <c r="E54" s="126"/>
      <c r="F54" s="127" t="str">
        <f t="shared" si="4"/>
        <v/>
      </c>
      <c r="G54" s="127"/>
      <c r="H54" s="128"/>
      <c r="I54" s="129"/>
      <c r="J54" s="128"/>
      <c r="K54" s="129"/>
      <c r="L54" s="130"/>
      <c r="M54" s="131"/>
      <c r="N54" s="44"/>
      <c r="O54" s="44"/>
      <c r="W54" s="3"/>
      <c r="AD54" s="42" t="str">
        <f t="shared" si="1"/>
        <v>未入力</v>
      </c>
      <c r="AE54" s="60"/>
      <c r="AF54" s="60"/>
      <c r="AG54" s="60"/>
      <c r="AH54" s="60"/>
      <c r="AI54" s="60"/>
      <c r="AJ54" s="145" t="str">
        <f t="shared" si="2"/>
        <v/>
      </c>
      <c r="AK54" s="61">
        <f t="shared" si="3"/>
        <v>42</v>
      </c>
    </row>
    <row r="55" spans="3:37" ht="15" customHeight="1" x14ac:dyDescent="0.2">
      <c r="C55" s="20">
        <v>43</v>
      </c>
      <c r="D55" s="125"/>
      <c r="E55" s="126"/>
      <c r="F55" s="127" t="str">
        <f t="shared" si="4"/>
        <v/>
      </c>
      <c r="G55" s="127"/>
      <c r="H55" s="128"/>
      <c r="I55" s="129"/>
      <c r="J55" s="128"/>
      <c r="K55" s="129"/>
      <c r="L55" s="130"/>
      <c r="M55" s="131"/>
      <c r="N55" s="44"/>
      <c r="O55" s="44"/>
      <c r="W55" s="3"/>
      <c r="AD55" s="42" t="str">
        <f t="shared" si="1"/>
        <v>未入力</v>
      </c>
      <c r="AE55" s="60"/>
      <c r="AF55" s="60"/>
      <c r="AG55" s="60"/>
      <c r="AH55" s="60"/>
      <c r="AI55" s="60"/>
      <c r="AJ55" s="145" t="str">
        <f t="shared" si="2"/>
        <v/>
      </c>
      <c r="AK55" s="61">
        <f t="shared" si="3"/>
        <v>43</v>
      </c>
    </row>
    <row r="56" spans="3:37" ht="15" customHeight="1" x14ac:dyDescent="0.2">
      <c r="C56" s="20">
        <v>44</v>
      </c>
      <c r="D56" s="125"/>
      <c r="E56" s="126"/>
      <c r="F56" s="127" t="str">
        <f t="shared" si="4"/>
        <v/>
      </c>
      <c r="G56" s="127"/>
      <c r="H56" s="128"/>
      <c r="I56" s="129"/>
      <c r="J56" s="128"/>
      <c r="K56" s="129"/>
      <c r="L56" s="130"/>
      <c r="M56" s="131"/>
      <c r="N56" s="44"/>
      <c r="O56" s="44"/>
      <c r="W56" s="3"/>
      <c r="AD56" s="42" t="str">
        <f t="shared" si="1"/>
        <v>未入力</v>
      </c>
      <c r="AE56" s="60"/>
      <c r="AF56" s="60"/>
      <c r="AG56" s="60"/>
      <c r="AH56" s="60"/>
      <c r="AI56" s="60"/>
      <c r="AJ56" s="145" t="str">
        <f t="shared" si="2"/>
        <v/>
      </c>
      <c r="AK56" s="61">
        <f t="shared" si="3"/>
        <v>44</v>
      </c>
    </row>
    <row r="57" spans="3:37" ht="15" customHeight="1" x14ac:dyDescent="0.2">
      <c r="C57" s="20">
        <v>45</v>
      </c>
      <c r="D57" s="125"/>
      <c r="E57" s="126"/>
      <c r="F57" s="127" t="str">
        <f t="shared" si="4"/>
        <v/>
      </c>
      <c r="G57" s="127"/>
      <c r="H57" s="128"/>
      <c r="I57" s="129"/>
      <c r="J57" s="128"/>
      <c r="K57" s="129"/>
      <c r="L57" s="130"/>
      <c r="M57" s="131"/>
      <c r="N57" s="44"/>
      <c r="O57" s="44"/>
      <c r="W57" s="3"/>
      <c r="AD57" s="42" t="str">
        <f t="shared" si="1"/>
        <v>未入力</v>
      </c>
      <c r="AE57" s="60"/>
      <c r="AF57" s="60"/>
      <c r="AG57" s="60"/>
      <c r="AH57" s="60"/>
      <c r="AI57" s="60"/>
      <c r="AJ57" s="145" t="str">
        <f t="shared" si="2"/>
        <v/>
      </c>
      <c r="AK57" s="61">
        <f t="shared" si="3"/>
        <v>45</v>
      </c>
    </row>
    <row r="58" spans="3:37" ht="15" customHeight="1" x14ac:dyDescent="0.2">
      <c r="C58" s="20">
        <v>46</v>
      </c>
      <c r="D58" s="125"/>
      <c r="E58" s="126"/>
      <c r="F58" s="127" t="str">
        <f t="shared" si="4"/>
        <v/>
      </c>
      <c r="G58" s="127"/>
      <c r="H58" s="128"/>
      <c r="I58" s="129"/>
      <c r="J58" s="128"/>
      <c r="K58" s="129"/>
      <c r="L58" s="130"/>
      <c r="M58" s="131"/>
      <c r="N58" s="44"/>
      <c r="O58" s="44"/>
      <c r="W58" s="3"/>
      <c r="AD58" s="42" t="str">
        <f t="shared" si="1"/>
        <v>未入力</v>
      </c>
      <c r="AE58" s="60"/>
      <c r="AF58" s="60"/>
      <c r="AG58" s="60"/>
      <c r="AH58" s="60"/>
      <c r="AI58" s="60"/>
      <c r="AJ58" s="145" t="str">
        <f t="shared" si="2"/>
        <v/>
      </c>
      <c r="AK58" s="61">
        <f t="shared" si="3"/>
        <v>46</v>
      </c>
    </row>
    <row r="59" spans="3:37" ht="15" customHeight="1" x14ac:dyDescent="0.2">
      <c r="C59" s="20">
        <v>47</v>
      </c>
      <c r="D59" s="125"/>
      <c r="E59" s="126"/>
      <c r="F59" s="127" t="str">
        <f t="shared" si="4"/>
        <v/>
      </c>
      <c r="G59" s="127"/>
      <c r="H59" s="128"/>
      <c r="I59" s="129"/>
      <c r="J59" s="128"/>
      <c r="K59" s="129"/>
      <c r="L59" s="130"/>
      <c r="M59" s="131"/>
      <c r="N59" s="44"/>
      <c r="O59" s="44"/>
      <c r="W59" s="3"/>
      <c r="AD59" s="42" t="str">
        <f t="shared" si="1"/>
        <v>未入力</v>
      </c>
      <c r="AE59" s="60"/>
      <c r="AF59" s="60"/>
      <c r="AG59" s="60"/>
      <c r="AH59" s="60"/>
      <c r="AI59" s="60"/>
      <c r="AJ59" s="145" t="str">
        <f t="shared" si="2"/>
        <v/>
      </c>
      <c r="AK59" s="61">
        <f t="shared" si="3"/>
        <v>47</v>
      </c>
    </row>
    <row r="60" spans="3:37" ht="15" customHeight="1" x14ac:dyDescent="0.2">
      <c r="C60" s="20">
        <v>48</v>
      </c>
      <c r="D60" s="125"/>
      <c r="E60" s="126"/>
      <c r="F60" s="127" t="str">
        <f t="shared" si="4"/>
        <v/>
      </c>
      <c r="G60" s="127"/>
      <c r="H60" s="128"/>
      <c r="I60" s="129"/>
      <c r="J60" s="128"/>
      <c r="K60" s="129"/>
      <c r="L60" s="130"/>
      <c r="M60" s="131"/>
      <c r="N60" s="44"/>
      <c r="O60" s="44"/>
      <c r="W60" s="3"/>
      <c r="AD60" s="42" t="str">
        <f t="shared" si="1"/>
        <v>未入力</v>
      </c>
      <c r="AE60" s="60"/>
      <c r="AF60" s="60"/>
      <c r="AG60" s="60"/>
      <c r="AH60" s="60"/>
      <c r="AI60" s="60"/>
      <c r="AJ60" s="145" t="str">
        <f t="shared" si="2"/>
        <v/>
      </c>
      <c r="AK60" s="61">
        <f t="shared" si="3"/>
        <v>48</v>
      </c>
    </row>
    <row r="61" spans="3:37" ht="15" customHeight="1" x14ac:dyDescent="0.2">
      <c r="C61" s="20">
        <v>49</v>
      </c>
      <c r="D61" s="125"/>
      <c r="E61" s="126"/>
      <c r="F61" s="127" t="str">
        <f t="shared" si="4"/>
        <v/>
      </c>
      <c r="G61" s="127"/>
      <c r="H61" s="128"/>
      <c r="I61" s="129"/>
      <c r="J61" s="128"/>
      <c r="K61" s="129"/>
      <c r="L61" s="130"/>
      <c r="M61" s="131"/>
      <c r="N61" s="44"/>
      <c r="O61" s="44"/>
      <c r="W61" s="3"/>
      <c r="AD61" s="42" t="str">
        <f t="shared" si="1"/>
        <v>未入力</v>
      </c>
      <c r="AE61" s="60"/>
      <c r="AF61" s="60"/>
      <c r="AG61" s="60"/>
      <c r="AH61" s="60"/>
      <c r="AI61" s="60"/>
      <c r="AJ61" s="145" t="str">
        <f t="shared" si="2"/>
        <v/>
      </c>
      <c r="AK61" s="61">
        <f t="shared" si="3"/>
        <v>49</v>
      </c>
    </row>
    <row r="62" spans="3:37" ht="15" customHeight="1" thickBot="1" x14ac:dyDescent="0.25">
      <c r="C62" s="21">
        <v>50</v>
      </c>
      <c r="D62" s="132"/>
      <c r="E62" s="133"/>
      <c r="F62" s="134" t="str">
        <f t="shared" si="4"/>
        <v/>
      </c>
      <c r="G62" s="134"/>
      <c r="H62" s="135"/>
      <c r="I62" s="136"/>
      <c r="J62" s="135"/>
      <c r="K62" s="136"/>
      <c r="L62" s="137"/>
      <c r="M62" s="138"/>
      <c r="N62" s="44"/>
      <c r="O62" s="44"/>
      <c r="AD62" s="42" t="str">
        <f t="shared" si="1"/>
        <v>未入力</v>
      </c>
      <c r="AE62" s="60"/>
      <c r="AF62" s="60"/>
      <c r="AG62" s="60"/>
      <c r="AH62" s="60"/>
      <c r="AI62" s="60"/>
      <c r="AJ62" s="145" t="str">
        <f t="shared" si="2"/>
        <v/>
      </c>
      <c r="AK62" s="61">
        <f t="shared" si="3"/>
        <v>50</v>
      </c>
    </row>
    <row r="63" spans="3:37" ht="6" customHeight="1" x14ac:dyDescent="0.2">
      <c r="O63" s="44"/>
    </row>
    <row r="64" spans="3:37" ht="6" customHeight="1" x14ac:dyDescent="0.2">
      <c r="O64" s="44"/>
    </row>
    <row r="65" spans="1:44" ht="6" customHeight="1" x14ac:dyDescent="0.2">
      <c r="O65" s="44"/>
    </row>
    <row r="67" spans="1:44" ht="15.75" customHeight="1" x14ac:dyDescent="0.2">
      <c r="A67" s="42" t="s">
        <v>107</v>
      </c>
      <c r="B67" s="42" t="s">
        <v>107</v>
      </c>
      <c r="C67" s="42" t="s">
        <v>107</v>
      </c>
      <c r="D67" s="42" t="s">
        <v>107</v>
      </c>
      <c r="E67" s="42" t="s">
        <v>107</v>
      </c>
      <c r="F67" s="42" t="s">
        <v>107</v>
      </c>
      <c r="G67" s="42" t="s">
        <v>107</v>
      </c>
      <c r="H67" s="42" t="s">
        <v>107</v>
      </c>
      <c r="I67" s="42" t="s">
        <v>107</v>
      </c>
      <c r="J67" s="42" t="s">
        <v>107</v>
      </c>
      <c r="K67" s="42" t="s">
        <v>107</v>
      </c>
      <c r="L67" s="42" t="s">
        <v>107</v>
      </c>
      <c r="M67" s="42" t="s">
        <v>107</v>
      </c>
      <c r="N67" s="42" t="s">
        <v>107</v>
      </c>
      <c r="O67" s="42" t="s">
        <v>107</v>
      </c>
      <c r="P67" s="42" t="s">
        <v>107</v>
      </c>
      <c r="Q67" s="42" t="s">
        <v>107</v>
      </c>
      <c r="R67" s="42" t="s">
        <v>107</v>
      </c>
      <c r="S67" s="42" t="s">
        <v>107</v>
      </c>
      <c r="T67" s="42" t="s">
        <v>107</v>
      </c>
      <c r="U67" s="42" t="s">
        <v>107</v>
      </c>
      <c r="V67" s="42" t="s">
        <v>107</v>
      </c>
      <c r="W67" s="42" t="s">
        <v>107</v>
      </c>
      <c r="X67" s="42" t="s">
        <v>107</v>
      </c>
      <c r="Y67" s="42" t="s">
        <v>107</v>
      </c>
      <c r="Z67" s="42" t="s">
        <v>107</v>
      </c>
      <c r="AA67" s="42" t="s">
        <v>107</v>
      </c>
      <c r="AB67" s="42" t="s">
        <v>107</v>
      </c>
      <c r="AC67" s="42" t="s">
        <v>107</v>
      </c>
      <c r="AD67" s="42" t="s">
        <v>107</v>
      </c>
      <c r="AE67" s="42" t="s">
        <v>107</v>
      </c>
      <c r="AF67" s="42" t="s">
        <v>107</v>
      </c>
      <c r="AG67" s="42" t="s">
        <v>107</v>
      </c>
      <c r="AH67" s="42" t="s">
        <v>107</v>
      </c>
      <c r="AI67" s="42" t="s">
        <v>107</v>
      </c>
      <c r="AJ67" s="42" t="s">
        <v>107</v>
      </c>
      <c r="AK67" s="42" t="s">
        <v>107</v>
      </c>
      <c r="AL67" s="42" t="s">
        <v>107</v>
      </c>
      <c r="AM67" s="42" t="s">
        <v>107</v>
      </c>
      <c r="AN67" s="42" t="s">
        <v>107</v>
      </c>
      <c r="AO67" s="42" t="s">
        <v>107</v>
      </c>
      <c r="AP67" s="42" t="s">
        <v>107</v>
      </c>
      <c r="AQ67" s="42" t="s">
        <v>107</v>
      </c>
      <c r="AR67" s="42" t="s">
        <v>107</v>
      </c>
    </row>
    <row r="69" spans="1:44" ht="15.75" customHeight="1" x14ac:dyDescent="0.2">
      <c r="AB69" s="61" t="s">
        <v>198</v>
      </c>
      <c r="AD69" s="144" t="s">
        <v>120</v>
      </c>
      <c r="AE69" s="144" t="s">
        <v>55</v>
      </c>
      <c r="AF69" s="144" t="s">
        <v>56</v>
      </c>
      <c r="AG69" s="144" t="s">
        <v>57</v>
      </c>
      <c r="AH69" s="144" t="s">
        <v>58</v>
      </c>
      <c r="AI69" s="144" t="s">
        <v>233</v>
      </c>
      <c r="AJ69" s="144" t="s">
        <v>234</v>
      </c>
    </row>
    <row r="70" spans="1:44" ht="15.75" customHeight="1" x14ac:dyDescent="0.2">
      <c r="C70" s="3" t="s">
        <v>39</v>
      </c>
      <c r="D70" s="36">
        <f>COUNTIF(H$13:H$62,C70)+COUNTIF(J$13:J$62,C70)</f>
        <v>0</v>
      </c>
      <c r="F70" s="3" t="s">
        <v>38</v>
      </c>
      <c r="G70" s="36">
        <f>IF(COUNTIF(L$13:L$62,F70)&lt;&gt;0,1,)</f>
        <v>0</v>
      </c>
      <c r="AB70" s="170">
        <f>G70</f>
        <v>0</v>
      </c>
      <c r="AD70" s="186" t="str">
        <f>IF(G70=0,"",G$6&amp;C$6&amp;F70)</f>
        <v/>
      </c>
      <c r="AE70" s="186" t="str">
        <f>IF(AD70="","",VLOOKUP(SUMIF($AJ$13:$AJ$62,$F70&amp;$W$8,$AK$13:$AK$62),$C$13:$D$62,2))</f>
        <v/>
      </c>
      <c r="AF70" s="186" t="str">
        <f>IF(AD70="","",VLOOKUP(SUMIF($AJ$13:$AJ$62,$F70&amp;$W$9,$AK$13:$AK$62),$C$13:$D$62,2))</f>
        <v/>
      </c>
      <c r="AG70" s="186" t="str">
        <f>IF(AD70="","",VLOOKUP(SUMIF($AJ$13:$AJ$62,$F70&amp;$W$10,$AK$13:$AK$62),$C$13:$D$62,2))</f>
        <v/>
      </c>
      <c r="AH70" s="186" t="str">
        <f>IF(AD70="","",VLOOKUP(SUMIF($AJ$13:$AJ$62,$F70&amp;$W$11,$AK$13:$AK$62),$C$13:$D$62,2))</f>
        <v/>
      </c>
      <c r="AI70" s="186" t="str">
        <f>IF(AD70="","",VLOOKUP(SUMIF($AJ$13:$AJ$62,$F70&amp;$W$12,$AK$13:$AK$62),$C$13:$D$62,2))</f>
        <v/>
      </c>
      <c r="AJ70" s="186" t="str">
        <f>IF(AD70="","",VLOOKUP(SUMIF($AJ$13:$AJ$62,$F70&amp;$W$13,$AK$13:$AK$62),$C$13:$D$62,2))</f>
        <v/>
      </c>
    </row>
    <row r="71" spans="1:44" ht="15.75" customHeight="1" x14ac:dyDescent="0.2">
      <c r="C71" s="3" t="s">
        <v>253</v>
      </c>
      <c r="D71" s="36">
        <f>COUNTIF(H$13:H$62,C71)+COUNTIF(J$13:J$62,C71)</f>
        <v>0</v>
      </c>
      <c r="F71" s="3" t="s">
        <v>44</v>
      </c>
      <c r="G71" s="36">
        <f t="shared" ref="G71:G81" si="5">IF(COUNTIF(L$13:L$62,F71)&lt;&gt;0,1,)</f>
        <v>0</v>
      </c>
      <c r="AC71" s="42" t="s">
        <v>230</v>
      </c>
      <c r="AD71" s="42">
        <f ca="1">MAX(AE71:AJ71)</f>
        <v>0</v>
      </c>
      <c r="AE71" s="42">
        <f ca="1">SUMIF($D$13:$D$63,AE70,$G$13:$G$62)</f>
        <v>0</v>
      </c>
      <c r="AF71" s="42">
        <f t="shared" ref="AF71:AJ71" ca="1" si="6">SUMIF($D$13:$D$63,AF70,$G$13:$G$62)</f>
        <v>0</v>
      </c>
      <c r="AG71" s="42">
        <f t="shared" ca="1" si="6"/>
        <v>0</v>
      </c>
      <c r="AH71" s="42">
        <f t="shared" ca="1" si="6"/>
        <v>0</v>
      </c>
      <c r="AI71" s="42">
        <f t="shared" ca="1" si="6"/>
        <v>0</v>
      </c>
      <c r="AJ71" s="42">
        <f t="shared" ca="1" si="6"/>
        <v>0</v>
      </c>
    </row>
    <row r="72" spans="1:44" ht="15.75" customHeight="1" x14ac:dyDescent="0.2">
      <c r="C72" s="3" t="s">
        <v>37</v>
      </c>
      <c r="D72" s="36">
        <f>COUNTIF(H$13:H$62,C72)+COUNTIF(J$13:J$62,C72)</f>
        <v>0</v>
      </c>
      <c r="F72" s="3" t="s">
        <v>45</v>
      </c>
      <c r="G72" s="36">
        <f t="shared" si="5"/>
        <v>0</v>
      </c>
      <c r="AB72" s="170">
        <f>IF(G71=0,0,SUM(G$70:G71))</f>
        <v>0</v>
      </c>
      <c r="AD72" s="186" t="str">
        <f>IF(G71=0,"",G$6&amp;C$6&amp;F71)</f>
        <v/>
      </c>
      <c r="AE72" s="186" t="str">
        <f>IF(AD72="","",VLOOKUP(SUMIF($AJ$13:$AJ$62,$F71&amp;$W$8,$AK$13:$AK$62),$C$13:$D$62,2))</f>
        <v/>
      </c>
      <c r="AF72" s="186" t="str">
        <f>IF(AD72="","",VLOOKUP(SUMIF($AJ$13:$AJ$62,$F71&amp;$W$9,$AK$13:$AK$62),$C$13:$D$62,2))</f>
        <v/>
      </c>
      <c r="AG72" s="186" t="str">
        <f>IF(AD72="","",VLOOKUP(SUMIF($AJ$13:$AJ$62,$F71&amp;$W$10,$AK$13:$AK$62),$C$13:$D$62,2))</f>
        <v/>
      </c>
      <c r="AH72" s="186" t="str">
        <f>IF(AD72="","",VLOOKUP(SUMIF($AJ$13:$AJ$62,$F71&amp;$W$11,$AK$13:$AK$62),$C$13:$D$62,2))</f>
        <v/>
      </c>
      <c r="AI72" s="186" t="str">
        <f>IF(AD72="","",VLOOKUP(SUMIF($AJ$13:$AJ$62,$F71&amp;$W$12,$AK$13:$AK$62),$C$13:$D$62,2))</f>
        <v/>
      </c>
      <c r="AJ72" s="186" t="str">
        <f>IF(AD72="","",VLOOKUP(SUMIF($AJ$13:$AJ$62,$F71&amp;$W$13,$AK$13:$AK$62),$C$13:$D$62,2))</f>
        <v/>
      </c>
    </row>
    <row r="73" spans="1:44" ht="15.75" customHeight="1" x14ac:dyDescent="0.2">
      <c r="C73" s="3" t="s">
        <v>42</v>
      </c>
      <c r="D73" s="36">
        <f t="shared" ref="D73:D74" si="7">COUNTIF(H$13:H$62,C73)+COUNTIF(J$13:J$62,C73)</f>
        <v>0</v>
      </c>
      <c r="F73" s="3" t="s">
        <v>46</v>
      </c>
      <c r="G73" s="36">
        <f t="shared" si="5"/>
        <v>0</v>
      </c>
      <c r="AC73" s="42" t="s">
        <v>230</v>
      </c>
      <c r="AD73" s="42">
        <f ca="1">MAX(AE73:AJ73)</f>
        <v>0</v>
      </c>
      <c r="AE73" s="42">
        <f ca="1">SUMIF($D$13:$D$63,AE72,$G$13:$G$62)</f>
        <v>0</v>
      </c>
      <c r="AF73" s="42">
        <f t="shared" ref="AF73" ca="1" si="8">SUMIF($D$13:$D$63,AF72,$G$13:$G$62)</f>
        <v>0</v>
      </c>
      <c r="AG73" s="42">
        <f t="shared" ref="AG73" ca="1" si="9">SUMIF($D$13:$D$63,AG72,$G$13:$G$62)</f>
        <v>0</v>
      </c>
      <c r="AH73" s="42">
        <f t="shared" ref="AH73" ca="1" si="10">SUMIF($D$13:$D$63,AH72,$G$13:$G$62)</f>
        <v>0</v>
      </c>
      <c r="AI73" s="42">
        <f t="shared" ref="AI73" ca="1" si="11">SUMIF($D$13:$D$63,AI72,$G$13:$G$62)</f>
        <v>0</v>
      </c>
      <c r="AJ73" s="42">
        <f t="shared" ref="AJ73" ca="1" si="12">SUMIF($D$13:$D$63,AJ72,$G$13:$G$62)</f>
        <v>0</v>
      </c>
    </row>
    <row r="74" spans="1:44" ht="15.75" customHeight="1" x14ac:dyDescent="0.2">
      <c r="C74" s="3" t="s">
        <v>41</v>
      </c>
      <c r="D74" s="36">
        <f t="shared" si="7"/>
        <v>0</v>
      </c>
      <c r="F74" s="3" t="s">
        <v>47</v>
      </c>
      <c r="G74" s="36">
        <f t="shared" si="5"/>
        <v>0</v>
      </c>
      <c r="AB74" s="170">
        <f>IF(G72=0,0,SUM(G$70:G72))</f>
        <v>0</v>
      </c>
      <c r="AD74" s="186" t="str">
        <f>IF(G72=0,"",G$6&amp;C$6&amp;F72)</f>
        <v/>
      </c>
      <c r="AE74" s="186" t="str">
        <f>IF(AD74="","",VLOOKUP(SUMIF($AJ$13:$AJ$62,$F72&amp;$W$8,$AK$13:$AK$62),$C$13:$D$62,2))</f>
        <v/>
      </c>
      <c r="AF74" s="186" t="str">
        <f>IF(AD74="","",VLOOKUP(SUMIF($AJ$13:$AJ$62,$F72&amp;$W$9,$AK$13:$AK$62),$C$13:$D$62,2))</f>
        <v/>
      </c>
      <c r="AG74" s="186" t="str">
        <f>IF(AD74="","",VLOOKUP(SUMIF($AJ$13:$AJ$62,$F72&amp;$W$10,$AK$13:$AK$62),$C$13:$D$62,2))</f>
        <v/>
      </c>
      <c r="AH74" s="186" t="str">
        <f>IF(AD74="","",VLOOKUP(SUMIF($AJ$13:$AJ$62,$F72&amp;$W$11,$AK$13:$AK$62),$C$13:$D$62,2))</f>
        <v/>
      </c>
      <c r="AI74" s="186" t="str">
        <f>IF(AD74="","",VLOOKUP(SUMIF($AJ$13:$AJ$62,$F72&amp;$W$12,$AK$13:$AK$62),$C$13:$D$62,2))</f>
        <v/>
      </c>
      <c r="AJ74" s="186" t="str">
        <f>IF(AD74="","",VLOOKUP(SUMIF($AJ$13:$AJ$62,$F72&amp;$W$13,$AK$13:$AK$62),$C$13:$D$62,2))</f>
        <v/>
      </c>
    </row>
    <row r="75" spans="1:44" ht="15.75" customHeight="1" x14ac:dyDescent="0.2">
      <c r="C75" s="3" t="s">
        <v>43</v>
      </c>
      <c r="D75" s="36">
        <f>COUNTIF(H$13:H$62,C75)+COUNTIF(J$13:J$62,C75)</f>
        <v>0</v>
      </c>
      <c r="F75" s="3" t="s">
        <v>48</v>
      </c>
      <c r="G75" s="36">
        <f t="shared" si="5"/>
        <v>0</v>
      </c>
      <c r="AC75" s="42" t="s">
        <v>230</v>
      </c>
      <c r="AD75" s="42">
        <f ca="1">MAX(AE75:AJ75)</f>
        <v>0</v>
      </c>
      <c r="AE75" s="42">
        <f ca="1">SUMIF($D$13:$D$63,AE74,$G$13:$G$62)</f>
        <v>0</v>
      </c>
      <c r="AF75" s="42">
        <f t="shared" ref="AF75" ca="1" si="13">SUMIF($D$13:$D$63,AF74,$G$13:$G$62)</f>
        <v>0</v>
      </c>
      <c r="AG75" s="42">
        <f t="shared" ref="AG75" ca="1" si="14">SUMIF($D$13:$D$63,AG74,$G$13:$G$62)</f>
        <v>0</v>
      </c>
      <c r="AH75" s="42">
        <f t="shared" ref="AH75" ca="1" si="15">SUMIF($D$13:$D$63,AH74,$G$13:$G$62)</f>
        <v>0</v>
      </c>
      <c r="AI75" s="42">
        <f t="shared" ref="AI75" ca="1" si="16">SUMIF($D$13:$D$63,AI74,$G$13:$G$62)</f>
        <v>0</v>
      </c>
      <c r="AJ75" s="42">
        <f t="shared" ref="AJ75" ca="1" si="17">SUMIF($D$13:$D$63,AJ74,$G$13:$G$62)</f>
        <v>0</v>
      </c>
    </row>
    <row r="76" spans="1:44" ht="15.75" customHeight="1" x14ac:dyDescent="0.2">
      <c r="F76" s="3" t="s">
        <v>49</v>
      </c>
      <c r="G76" s="36">
        <f t="shared" si="5"/>
        <v>0</v>
      </c>
      <c r="AB76" s="170">
        <f>IF(G73=0,0,SUM(G$70:G73))</f>
        <v>0</v>
      </c>
      <c r="AD76" s="186" t="str">
        <f>IF(G73=0,"",G$6&amp;C$6&amp;F73)</f>
        <v/>
      </c>
      <c r="AE76" s="186" t="str">
        <f>IF(AD76="","",VLOOKUP(SUMIF($AJ$13:$AJ$62,$F73&amp;$W$8,$AK$13:$AK$62),$C$13:$D$62,2))</f>
        <v/>
      </c>
      <c r="AF76" s="186" t="str">
        <f>IF(AD76="","",VLOOKUP(SUMIF($AJ$13:$AJ$62,$F73&amp;$W$9,$AK$13:$AK$62),$C$13:$D$62,2))</f>
        <v/>
      </c>
      <c r="AG76" s="186" t="str">
        <f>IF(AD76="","",VLOOKUP(SUMIF($AJ$13:$AJ$62,$F73&amp;$W$10,$AK$13:$AK$62),$C$13:$D$62,2))</f>
        <v/>
      </c>
      <c r="AH76" s="186" t="str">
        <f>IF(AD76="","",VLOOKUP(SUMIF($AJ$13:$AJ$62,$F73&amp;$W$11,$AK$13:$AK$62),$C$13:$D$62,2))</f>
        <v/>
      </c>
      <c r="AI76" s="186" t="str">
        <f>IF(AD76="","",VLOOKUP(SUMIF($AJ$13:$AJ$62,$F73&amp;$W$12,$AK$13:$AK$62),$C$13:$D$62,2))</f>
        <v/>
      </c>
      <c r="AJ76" s="186" t="str">
        <f>IF(AD76="","",VLOOKUP(SUMIF($AJ$13:$AJ$62,$F73&amp;$W$13,$AK$13:$AK$62),$C$13:$D$62,2))</f>
        <v/>
      </c>
    </row>
    <row r="77" spans="1:44" ht="15.75" customHeight="1" x14ac:dyDescent="0.2">
      <c r="F77" s="3" t="s">
        <v>50</v>
      </c>
      <c r="G77" s="36">
        <f t="shared" si="5"/>
        <v>0</v>
      </c>
      <c r="AC77" s="42" t="s">
        <v>230</v>
      </c>
      <c r="AD77" s="42">
        <f ca="1">MAX(AE77:AJ77)</f>
        <v>0</v>
      </c>
      <c r="AE77" s="42">
        <f ca="1">SUMIF($D$13:$D$63,AE76,$G$13:$G$62)</f>
        <v>0</v>
      </c>
      <c r="AF77" s="42">
        <f t="shared" ref="AF77" ca="1" si="18">SUMIF($D$13:$D$63,AF76,$G$13:$G$62)</f>
        <v>0</v>
      </c>
      <c r="AG77" s="42">
        <f t="shared" ref="AG77" ca="1" si="19">SUMIF($D$13:$D$63,AG76,$G$13:$G$62)</f>
        <v>0</v>
      </c>
      <c r="AH77" s="42">
        <f t="shared" ref="AH77" ca="1" si="20">SUMIF($D$13:$D$63,AH76,$G$13:$G$62)</f>
        <v>0</v>
      </c>
      <c r="AI77" s="42">
        <f t="shared" ref="AI77" ca="1" si="21">SUMIF($D$13:$D$63,AI76,$G$13:$G$62)</f>
        <v>0</v>
      </c>
      <c r="AJ77" s="42">
        <f t="shared" ref="AJ77" ca="1" si="22">SUMIF($D$13:$D$63,AJ76,$G$13:$G$62)</f>
        <v>0</v>
      </c>
    </row>
    <row r="78" spans="1:44" ht="15.75" customHeight="1" x14ac:dyDescent="0.2">
      <c r="F78" s="3" t="s">
        <v>51</v>
      </c>
      <c r="G78" s="36">
        <f t="shared" si="5"/>
        <v>0</v>
      </c>
      <c r="AB78" s="170">
        <f>IF(G74=0,0,SUM(G$70:G74))</f>
        <v>0</v>
      </c>
      <c r="AD78" s="186" t="str">
        <f>IF(G74=0,"",G$6&amp;C$6&amp;F74)</f>
        <v/>
      </c>
      <c r="AE78" s="186" t="str">
        <f>IF(AD78="","",VLOOKUP(SUMIF($AJ$13:$AJ$62,$F74&amp;$W$8,$AK$13:$AK$62),$C$13:$D$62,2))</f>
        <v/>
      </c>
      <c r="AF78" s="186" t="str">
        <f>IF(AD78="","",VLOOKUP(SUMIF($AJ$13:$AJ$62,$F74&amp;$W$9,$AK$13:$AK$62),$C$13:$D$62,2))</f>
        <v/>
      </c>
      <c r="AG78" s="186" t="str">
        <f>IF(AD78="","",VLOOKUP(SUMIF($AJ$13:$AJ$62,$F74&amp;$W$10,$AK$13:$AK$62),$C$13:$D$62,2))</f>
        <v/>
      </c>
      <c r="AH78" s="186" t="str">
        <f>IF(AD78="","",VLOOKUP(SUMIF($AJ$13:$AJ$62,$F74&amp;$W$11,$AK$13:$AK$62),$C$13:$D$62,2))</f>
        <v/>
      </c>
      <c r="AI78" s="186" t="str">
        <f>IF(AD78="","",VLOOKUP(SUMIF($AJ$13:$AJ$62,$F74&amp;$W$12,$AK$13:$AK$62),$C$13:$D$62,2))</f>
        <v/>
      </c>
      <c r="AJ78" s="186" t="str">
        <f>IF(AD78="","",VLOOKUP(SUMIF($AJ$13:$AJ$62,$F74&amp;$W$13,$AK$13:$AK$62),$C$13:$D$62,2))</f>
        <v/>
      </c>
    </row>
    <row r="79" spans="1:44" ht="15.75" customHeight="1" x14ac:dyDescent="0.2">
      <c r="F79" s="3" t="s">
        <v>52</v>
      </c>
      <c r="G79" s="36">
        <f t="shared" si="5"/>
        <v>0</v>
      </c>
      <c r="AC79" s="42" t="s">
        <v>230</v>
      </c>
      <c r="AD79" s="42">
        <f ca="1">MAX(AE79:AJ79)</f>
        <v>0</v>
      </c>
      <c r="AE79" s="42">
        <f ca="1">SUMIF($D$13:$D$63,AE78,$G$13:$G$62)</f>
        <v>0</v>
      </c>
      <c r="AF79" s="42">
        <f t="shared" ref="AF79" ca="1" si="23">SUMIF($D$13:$D$63,AF78,$G$13:$G$62)</f>
        <v>0</v>
      </c>
      <c r="AG79" s="42">
        <f t="shared" ref="AG79" ca="1" si="24">SUMIF($D$13:$D$63,AG78,$G$13:$G$62)</f>
        <v>0</v>
      </c>
      <c r="AH79" s="42">
        <f t="shared" ref="AH79" ca="1" si="25">SUMIF($D$13:$D$63,AH78,$G$13:$G$62)</f>
        <v>0</v>
      </c>
      <c r="AI79" s="42">
        <f t="shared" ref="AI79" ca="1" si="26">SUMIF($D$13:$D$63,AI78,$G$13:$G$62)</f>
        <v>0</v>
      </c>
      <c r="AJ79" s="42">
        <f t="shared" ref="AJ79" ca="1" si="27">SUMIF($D$13:$D$63,AJ78,$G$13:$G$62)</f>
        <v>0</v>
      </c>
    </row>
    <row r="80" spans="1:44" ht="15.75" customHeight="1" x14ac:dyDescent="0.2">
      <c r="F80" s="3" t="s">
        <v>53</v>
      </c>
      <c r="G80" s="36">
        <f t="shared" si="5"/>
        <v>0</v>
      </c>
      <c r="AB80" s="170">
        <f>IF(G75=0,0,SUM(G$70:G75))</f>
        <v>0</v>
      </c>
      <c r="AD80" s="186" t="str">
        <f>IF(G75=0,"",G$6&amp;C$6&amp;F75)</f>
        <v/>
      </c>
      <c r="AE80" s="186" t="str">
        <f>IF(AD80="","",VLOOKUP(SUMIF($AJ$13:$AJ$62,$F75&amp;$W$8,$AK$13:$AK$62),$C$13:$D$62,2))</f>
        <v/>
      </c>
      <c r="AF80" s="186" t="str">
        <f>IF(AD80="","",VLOOKUP(SUMIF($AJ$13:$AJ$62,$F75&amp;$W$9,$AK$13:$AK$62),$C$13:$D$62,2))</f>
        <v/>
      </c>
      <c r="AG80" s="186" t="str">
        <f>IF(AD80="","",VLOOKUP(SUMIF($AJ$13:$AJ$62,$F75&amp;$W$10,$AK$13:$AK$62),$C$13:$D$62,2))</f>
        <v/>
      </c>
      <c r="AH80" s="186" t="str">
        <f>IF(AD80="","",VLOOKUP(SUMIF($AJ$13:$AJ$62,$F75&amp;$W$11,$AK$13:$AK$62),$C$13:$D$62,2))</f>
        <v/>
      </c>
      <c r="AI80" s="186" t="str">
        <f>IF(AD80="","",VLOOKUP(SUMIF($AJ$13:$AJ$62,$F75&amp;$W$12,$AK$13:$AK$62),$C$13:$D$62,2))</f>
        <v/>
      </c>
      <c r="AJ80" s="186" t="str">
        <f>IF(AD80="","",VLOOKUP(SUMIF($AJ$13:$AJ$62,$F75&amp;$W$13,$AK$13:$AK$62),$C$13:$D$62,2))</f>
        <v/>
      </c>
    </row>
    <row r="81" spans="1:38" ht="15.75" customHeight="1" x14ac:dyDescent="0.2">
      <c r="F81" s="3" t="s">
        <v>54</v>
      </c>
      <c r="G81" s="36">
        <f t="shared" si="5"/>
        <v>0</v>
      </c>
      <c r="AC81" s="42" t="s">
        <v>230</v>
      </c>
      <c r="AD81" s="42">
        <f ca="1">MAX(AE81:AJ81)</f>
        <v>0</v>
      </c>
      <c r="AE81" s="42">
        <f ca="1">SUMIF($D$13:$D$63,AE80,$G$13:$G$62)</f>
        <v>0</v>
      </c>
      <c r="AF81" s="42">
        <f t="shared" ref="AF81" ca="1" si="28">SUMIF($D$13:$D$63,AF80,$G$13:$G$62)</f>
        <v>0</v>
      </c>
      <c r="AG81" s="42">
        <f t="shared" ref="AG81" ca="1" si="29">SUMIF($D$13:$D$63,AG80,$G$13:$G$62)</f>
        <v>0</v>
      </c>
      <c r="AH81" s="42">
        <f t="shared" ref="AH81" ca="1" si="30">SUMIF($D$13:$D$63,AH80,$G$13:$G$62)</f>
        <v>0</v>
      </c>
      <c r="AI81" s="42">
        <f t="shared" ref="AI81" ca="1" si="31">SUMIF($D$13:$D$63,AI80,$G$13:$G$62)</f>
        <v>0</v>
      </c>
      <c r="AJ81" s="42">
        <f t="shared" ref="AJ81" ca="1" si="32">SUMIF($D$13:$D$63,AJ80,$G$13:$G$62)</f>
        <v>0</v>
      </c>
    </row>
    <row r="82" spans="1:38" ht="15.75" customHeight="1" x14ac:dyDescent="0.2">
      <c r="F82" s="3"/>
      <c r="G82" s="36"/>
      <c r="AB82" s="170">
        <f>IF(G76=0,0,SUM(G$70:G76))</f>
        <v>0</v>
      </c>
      <c r="AD82" s="186" t="str">
        <f>IF(G76=0,"",G$6&amp;C$6&amp;F76)</f>
        <v/>
      </c>
      <c r="AE82" s="186" t="str">
        <f>IF(AD82="","",VLOOKUP(SUMIF($AJ$13:$AJ$62,$F76&amp;$W$8,$AK$13:$AK$62),$C$13:$D$62,2))</f>
        <v/>
      </c>
      <c r="AF82" s="186" t="str">
        <f>IF(AD82="","",VLOOKUP(SUMIF($AJ$13:$AJ$62,$F76&amp;$W$9,$AK$13:$AK$62),$C$13:$D$62,2))</f>
        <v/>
      </c>
      <c r="AG82" s="186" t="str">
        <f>IF(AD82="","",VLOOKUP(SUMIF($AJ$13:$AJ$62,$F76&amp;$W$10,$AK$13:$AK$62),$C$13:$D$62,2))</f>
        <v/>
      </c>
      <c r="AH82" s="186" t="str">
        <f>IF(AD82="","",VLOOKUP(SUMIF($AJ$13:$AJ$62,$F76&amp;$W$11,$AK$13:$AK$62),$C$13:$D$62,2))</f>
        <v/>
      </c>
      <c r="AI82" s="186" t="str">
        <f>IF(AD82="","",VLOOKUP(SUMIF($AJ$13:$AJ$62,$F76&amp;$W$12,$AK$13:$AK$62),$C$13:$D$62,2))</f>
        <v/>
      </c>
      <c r="AJ82" s="186" t="str">
        <f>IF(AD82="","",VLOOKUP(SUMIF($AJ$13:$AJ$62,$F76&amp;$W$13,$AK$13:$AK$62),$C$13:$D$62,2))</f>
        <v/>
      </c>
    </row>
    <row r="83" spans="1:38" ht="15.75" customHeight="1" x14ac:dyDescent="0.2">
      <c r="F83" s="3"/>
      <c r="G83" s="36"/>
      <c r="AC83" s="42" t="s">
        <v>230</v>
      </c>
      <c r="AD83" s="42">
        <f ca="1">MAX(AE83:AJ83)</f>
        <v>0</v>
      </c>
      <c r="AE83" s="42">
        <f ca="1">SUMIF($D$13:$D$63,AE82,$G$13:$G$62)</f>
        <v>0</v>
      </c>
      <c r="AF83" s="42">
        <f t="shared" ref="AF83" ca="1" si="33">SUMIF($D$13:$D$63,AF82,$G$13:$G$62)</f>
        <v>0</v>
      </c>
      <c r="AG83" s="42">
        <f t="shared" ref="AG83" ca="1" si="34">SUMIF($D$13:$D$63,AG82,$G$13:$G$62)</f>
        <v>0</v>
      </c>
      <c r="AH83" s="42">
        <f t="shared" ref="AH83" ca="1" si="35">SUMIF($D$13:$D$63,AH82,$G$13:$G$62)</f>
        <v>0</v>
      </c>
      <c r="AI83" s="42">
        <f t="shared" ref="AI83" ca="1" si="36">SUMIF($D$13:$D$63,AI82,$G$13:$G$62)</f>
        <v>0</v>
      </c>
      <c r="AJ83" s="42">
        <f t="shared" ref="AJ83" ca="1" si="37">SUMIF($D$13:$D$63,AJ82,$G$13:$G$62)</f>
        <v>0</v>
      </c>
    </row>
    <row r="84" spans="1:38" ht="15.75" customHeight="1" x14ac:dyDescent="0.2">
      <c r="F84" s="3"/>
      <c r="G84" s="36"/>
      <c r="AB84" s="170">
        <f>IF(G77=0,0,SUM(G$70:G77))</f>
        <v>0</v>
      </c>
      <c r="AD84" s="186" t="str">
        <f>IF(G77=0,"",G$6&amp;C$6&amp;F77)</f>
        <v/>
      </c>
      <c r="AE84" s="186" t="str">
        <f>IF(AD84="","",VLOOKUP(SUMIF($AJ$13:$AJ$62,$F77&amp;$W$8,$AK$13:$AK$62),$C$13:$D$62,2))</f>
        <v/>
      </c>
      <c r="AF84" s="186" t="str">
        <f>IF(AD84="","",VLOOKUP(SUMIF($AJ$13:$AJ$62,$F77&amp;$W$9,$AK$13:$AK$62),$C$13:$D$62,2))</f>
        <v/>
      </c>
      <c r="AG84" s="186" t="str">
        <f>IF(AD84="","",VLOOKUP(SUMIF($AJ$13:$AJ$62,$F77&amp;$W$10,$AK$13:$AK$62),$C$13:$D$62,2))</f>
        <v/>
      </c>
      <c r="AH84" s="186" t="str">
        <f>IF(AD84="","",VLOOKUP(SUMIF($AJ$13:$AJ$62,$F77&amp;$W$11,$AK$13:$AK$62),$C$13:$D$62,2))</f>
        <v/>
      </c>
      <c r="AI84" s="186" t="str">
        <f>IF(AD84="","",VLOOKUP(SUMIF($AJ$13:$AJ$62,$F77&amp;$W$12,$AK$13:$AK$62),$C$13:$D$62,2))</f>
        <v/>
      </c>
      <c r="AJ84" s="186" t="str">
        <f>IF(AD84="","",VLOOKUP(SUMIF($AJ$13:$AJ$62,$F77&amp;$W$13,$AK$13:$AK$62),$C$13:$D$62,2))</f>
        <v/>
      </c>
    </row>
    <row r="85" spans="1:38" ht="15.75" customHeight="1" x14ac:dyDescent="0.2">
      <c r="AC85" s="42" t="s">
        <v>230</v>
      </c>
      <c r="AD85" s="42">
        <f ca="1">MAX(AE85:AJ85)</f>
        <v>0</v>
      </c>
      <c r="AE85" s="42">
        <f ca="1">SUMIF($D$13:$D$63,AE84,$G$13:$G$62)</f>
        <v>0</v>
      </c>
      <c r="AF85" s="42">
        <f t="shared" ref="AF85" ca="1" si="38">SUMIF($D$13:$D$63,AF84,$G$13:$G$62)</f>
        <v>0</v>
      </c>
      <c r="AG85" s="42">
        <f t="shared" ref="AG85" ca="1" si="39">SUMIF($D$13:$D$63,AG84,$G$13:$G$62)</f>
        <v>0</v>
      </c>
      <c r="AH85" s="42">
        <f t="shared" ref="AH85" ca="1" si="40">SUMIF($D$13:$D$63,AH84,$G$13:$G$62)</f>
        <v>0</v>
      </c>
      <c r="AI85" s="42">
        <f t="shared" ref="AI85" ca="1" si="41">SUMIF($D$13:$D$63,AI84,$G$13:$G$62)</f>
        <v>0</v>
      </c>
      <c r="AJ85" s="42">
        <f t="shared" ref="AJ85" ca="1" si="42">SUMIF($D$13:$D$63,AJ84,$G$13:$G$62)</f>
        <v>0</v>
      </c>
    </row>
    <row r="86" spans="1:38" ht="15.75" customHeight="1" x14ac:dyDescent="0.2">
      <c r="AB86" s="170">
        <f>IF(G78=0,0,SUM(G$70:G78))</f>
        <v>0</v>
      </c>
      <c r="AD86" s="186" t="str">
        <f>IF(G78=0,"",G$6&amp;C$6&amp;F78)</f>
        <v/>
      </c>
      <c r="AE86" s="186" t="str">
        <f>IF(AD86="","",VLOOKUP(SUMIF($AJ$13:$AJ$62,$F78&amp;$W$8,$AK$13:$AK$62),$C$13:$D$62,2))</f>
        <v/>
      </c>
      <c r="AF86" s="186" t="str">
        <f>IF(AD86="","",VLOOKUP(SUMIF($AJ$13:$AJ$62,$F78&amp;$W$9,$AK$13:$AK$62),$C$13:$D$62,2))</f>
        <v/>
      </c>
      <c r="AG86" s="186" t="str">
        <f>IF(AD86="","",VLOOKUP(SUMIF($AJ$13:$AJ$62,$F78&amp;$W$10,$AK$13:$AK$62),$C$13:$D$62,2))</f>
        <v/>
      </c>
      <c r="AH86" s="186" t="str">
        <f>IF(AD86="","",VLOOKUP(SUMIF($AJ$13:$AJ$62,$F78&amp;$W$11,$AK$13:$AK$62),$C$13:$D$62,2))</f>
        <v/>
      </c>
      <c r="AI86" s="186" t="str">
        <f>IF(AD86="","",VLOOKUP(SUMIF($AJ$13:$AJ$62,$F78&amp;$W$12,$AK$13:$AK$62),$C$13:$D$62,2))</f>
        <v/>
      </c>
      <c r="AJ86" s="186" t="str">
        <f>IF(AD86="","",VLOOKUP(SUMIF($AJ$13:$AJ$62,$F78&amp;$W$13,$AK$13:$AK$62),$C$13:$D$62,2))</f>
        <v/>
      </c>
    </row>
    <row r="87" spans="1:38" ht="15.75" customHeight="1" x14ac:dyDescent="0.2">
      <c r="AC87" s="42" t="s">
        <v>230</v>
      </c>
      <c r="AD87" s="42">
        <f ca="1">MAX(AE87:AJ87)</f>
        <v>0</v>
      </c>
      <c r="AE87" s="42">
        <f ca="1">SUMIF($D$13:$D$63,AE86,$G$13:$G$62)</f>
        <v>0</v>
      </c>
      <c r="AF87" s="42">
        <f t="shared" ref="AF87" ca="1" si="43">SUMIF($D$13:$D$63,AF86,$G$13:$G$62)</f>
        <v>0</v>
      </c>
      <c r="AG87" s="42">
        <f t="shared" ref="AG87" ca="1" si="44">SUMIF($D$13:$D$63,AG86,$G$13:$G$62)</f>
        <v>0</v>
      </c>
      <c r="AH87" s="42">
        <f t="shared" ref="AH87" ca="1" si="45">SUMIF($D$13:$D$63,AH86,$G$13:$G$62)</f>
        <v>0</v>
      </c>
      <c r="AI87" s="42">
        <f t="shared" ref="AI87" ca="1" si="46">SUMIF($D$13:$D$63,AI86,$G$13:$G$62)</f>
        <v>0</v>
      </c>
      <c r="AJ87" s="42">
        <f t="shared" ref="AJ87" ca="1" si="47">SUMIF($D$13:$D$63,AJ86,$G$13:$G$62)</f>
        <v>0</v>
      </c>
    </row>
    <row r="88" spans="1:38" ht="15.75" customHeight="1" x14ac:dyDescent="0.2">
      <c r="AB88" s="170">
        <f>IF(G79=0,0,SUM(G$70:G79))</f>
        <v>0</v>
      </c>
      <c r="AD88" s="186" t="str">
        <f>IF(G79=0,"",G$6&amp;C$6&amp;F79)</f>
        <v/>
      </c>
      <c r="AE88" s="186" t="str">
        <f>IF(AD88="","",VLOOKUP(SUMIF($AJ$13:$AJ$62,$F79&amp;$W$8,$AK$13:$AK$62),$C$13:$D$62,2))</f>
        <v/>
      </c>
      <c r="AF88" s="186" t="str">
        <f>IF(AD88="","",VLOOKUP(SUMIF($AJ$13:$AJ$62,$F79&amp;$W$9,$AK$13:$AK$62),$C$13:$D$62,2))</f>
        <v/>
      </c>
      <c r="AG88" s="186" t="str">
        <f>IF(AD88="","",VLOOKUP(SUMIF($AJ$13:$AJ$62,$F79&amp;$W$10,$AK$13:$AK$62),$C$13:$D$62,2))</f>
        <v/>
      </c>
      <c r="AH88" s="186" t="str">
        <f>IF(AD88="","",VLOOKUP(SUMIF($AJ$13:$AJ$62,$F79&amp;$W$11,$AK$13:$AK$62),$C$13:$D$62,2))</f>
        <v/>
      </c>
      <c r="AI88" s="186" t="str">
        <f>IF(AD88="","",VLOOKUP(SUMIF($AJ$13:$AJ$62,$F79&amp;$W$12,$AK$13:$AK$62),$C$13:$D$62,2))</f>
        <v/>
      </c>
      <c r="AJ88" s="186" t="str">
        <f>IF(AD88="","",VLOOKUP(SUMIF($AJ$13:$AJ$62,$F79&amp;$W$13,$AK$13:$AK$62),$C$13:$D$62,2))</f>
        <v/>
      </c>
    </row>
    <row r="89" spans="1:38" ht="15.75" customHeight="1" x14ac:dyDescent="0.2">
      <c r="AC89" s="42" t="s">
        <v>230</v>
      </c>
      <c r="AD89" s="42">
        <f ca="1">MAX(AE89:AJ89)</f>
        <v>0</v>
      </c>
      <c r="AE89" s="42">
        <f ca="1">SUMIF($D$13:$D$63,AE88,$G$13:$G$62)</f>
        <v>0</v>
      </c>
      <c r="AF89" s="42">
        <f t="shared" ref="AF89" ca="1" si="48">SUMIF($D$13:$D$63,AF88,$G$13:$G$62)</f>
        <v>0</v>
      </c>
      <c r="AG89" s="42">
        <f t="shared" ref="AG89" ca="1" si="49">SUMIF($D$13:$D$63,AG88,$G$13:$G$62)</f>
        <v>0</v>
      </c>
      <c r="AH89" s="42">
        <f t="shared" ref="AH89" ca="1" si="50">SUMIF($D$13:$D$63,AH88,$G$13:$G$62)</f>
        <v>0</v>
      </c>
      <c r="AI89" s="42">
        <f t="shared" ref="AI89" ca="1" si="51">SUMIF($D$13:$D$63,AI88,$G$13:$G$62)</f>
        <v>0</v>
      </c>
      <c r="AJ89" s="42">
        <f t="shared" ref="AJ89" ca="1" si="52">SUMIF($D$13:$D$63,AJ88,$G$13:$G$62)</f>
        <v>0</v>
      </c>
    </row>
    <row r="90" spans="1:38" ht="15.75" customHeight="1" x14ac:dyDescent="0.2">
      <c r="AB90" s="170">
        <f>IF(G80=0,0,SUM(G$70:G80))</f>
        <v>0</v>
      </c>
      <c r="AD90" s="186" t="str">
        <f>IF(G80=0,"",G$6&amp;C$6&amp;F80)</f>
        <v/>
      </c>
      <c r="AE90" s="186" t="str">
        <f>IF(AD90="","",VLOOKUP(SUMIF($AJ$13:$AJ$62,$F80&amp;$W$8,$AK$13:$AK$62),$C$13:$D$62,2))</f>
        <v/>
      </c>
      <c r="AF90" s="186" t="str">
        <f>IF(AD90="","",VLOOKUP(SUMIF($AJ$13:$AJ$62,$F80&amp;$W$9,$AK$13:$AK$62),$C$13:$D$62,2))</f>
        <v/>
      </c>
      <c r="AG90" s="186" t="str">
        <f>IF(AD90="","",VLOOKUP(SUMIF($AJ$13:$AJ$62,$F80&amp;$W$10,$AK$13:$AK$62),$C$13:$D$62,2))</f>
        <v/>
      </c>
      <c r="AH90" s="186" t="str">
        <f>IF(AD90="","",VLOOKUP(SUMIF($AJ$13:$AJ$62,$F80&amp;$W$11,$AK$13:$AK$62),$C$13:$D$62,2))</f>
        <v/>
      </c>
      <c r="AI90" s="186" t="str">
        <f>IF(AD90="","",VLOOKUP(SUMIF($AJ$13:$AJ$62,$F80&amp;$W$12,$AK$13:$AK$62),$C$13:$D$62,2))</f>
        <v/>
      </c>
      <c r="AJ90" s="186" t="str">
        <f>IF(AD90="","",VLOOKUP(SUMIF($AJ$13:$AJ$62,$F80&amp;$W$13,$AK$13:$AK$62),$C$13:$D$62,2))</f>
        <v/>
      </c>
    </row>
    <row r="91" spans="1:38" ht="15.75" customHeight="1" x14ac:dyDescent="0.2">
      <c r="A91" s="150" t="s">
        <v>160</v>
      </c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C91" s="42" t="s">
        <v>230</v>
      </c>
      <c r="AD91" s="42">
        <f ca="1">MAX(AE91:AJ91)</f>
        <v>0</v>
      </c>
      <c r="AE91" s="42">
        <f ca="1">SUMIF($D$13:$D$63,AE90,$G$13:$G$62)</f>
        <v>0</v>
      </c>
      <c r="AF91" s="42">
        <f t="shared" ref="AF91" ca="1" si="53">SUMIF($D$13:$D$63,AF90,$G$13:$G$62)</f>
        <v>0</v>
      </c>
      <c r="AG91" s="42">
        <f t="shared" ref="AG91" ca="1" si="54">SUMIF($D$13:$D$63,AG90,$G$13:$G$62)</f>
        <v>0</v>
      </c>
      <c r="AH91" s="42">
        <f t="shared" ref="AH91" ca="1" si="55">SUMIF($D$13:$D$63,AH90,$G$13:$G$62)</f>
        <v>0</v>
      </c>
      <c r="AI91" s="42">
        <f t="shared" ref="AI91" ca="1" si="56">SUMIF($D$13:$D$63,AI90,$G$13:$G$62)</f>
        <v>0</v>
      </c>
      <c r="AJ91" s="42">
        <f t="shared" ref="AJ91" ca="1" si="57">SUMIF($D$13:$D$63,AJ90,$G$13:$G$62)</f>
        <v>0</v>
      </c>
      <c r="AK91" s="150"/>
      <c r="AL91" s="150"/>
    </row>
    <row r="92" spans="1:38" ht="15.75" customHeight="1" x14ac:dyDescent="0.2">
      <c r="A92" s="150"/>
      <c r="B92" s="150"/>
      <c r="C92" s="150"/>
      <c r="D92" s="150"/>
      <c r="E92" s="150"/>
      <c r="F92" s="150"/>
      <c r="G92" s="150"/>
      <c r="H92" s="150"/>
      <c r="I92" s="150" t="s">
        <v>161</v>
      </c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  <c r="AA92" s="150"/>
      <c r="AB92" s="170">
        <f>IF(G81=0,0,SUM(G$70:G81))</f>
        <v>0</v>
      </c>
      <c r="AD92" s="186" t="str">
        <f>IF(G81=0,"",G$6&amp;C$6&amp;F81)</f>
        <v/>
      </c>
      <c r="AE92" s="186" t="str">
        <f>IF(AD92="","",VLOOKUP(SUMIF($AJ$13:$AJ$62,$F81&amp;$W$8,$AK$13:$AK$62),$C$13:$D$62,2))</f>
        <v/>
      </c>
      <c r="AF92" s="186" t="str">
        <f>IF(AD92="","",VLOOKUP(SUMIF($AJ$13:$AJ$62,$F81&amp;$W$9,$AK$13:$AK$62),$C$13:$D$62,2))</f>
        <v/>
      </c>
      <c r="AG92" s="186" t="str">
        <f>IF(AD92="","",VLOOKUP(SUMIF($AJ$13:$AJ$62,$F81&amp;$W$10,$AK$13:$AK$62),$C$13:$D$62,2))</f>
        <v/>
      </c>
      <c r="AH92" s="186" t="str">
        <f>IF(AD92="","",VLOOKUP(SUMIF($AJ$13:$AJ$62,$F81&amp;$W$11,$AK$13:$AK$62),$C$13:$D$62,2))</f>
        <v/>
      </c>
      <c r="AI92" s="186" t="str">
        <f>IF(AD92="","",VLOOKUP(SUMIF($AJ$13:$AJ$62,$F81&amp;$W$12,$AK$13:$AK$62),$C$13:$D$62,2))</f>
        <v/>
      </c>
      <c r="AJ92" s="186" t="str">
        <f>IF(AD92="","",VLOOKUP(SUMIF($AJ$13:$AJ$62,$F81&amp;$W$13,$AK$13:$AK$62),$C$13:$D$62,2))</f>
        <v/>
      </c>
      <c r="AK92" s="150"/>
      <c r="AL92" s="150"/>
    </row>
    <row r="93" spans="1:38" ht="15.75" customHeight="1" x14ac:dyDescent="0.2">
      <c r="A93" s="151" t="s">
        <v>162</v>
      </c>
      <c r="B93" s="151" t="s">
        <v>163</v>
      </c>
      <c r="C93" s="151" t="s">
        <v>164</v>
      </c>
      <c r="D93" s="151" t="s">
        <v>165</v>
      </c>
      <c r="E93" s="151" t="s">
        <v>166</v>
      </c>
      <c r="F93" s="151" t="s">
        <v>167</v>
      </c>
      <c r="G93" s="151" t="s">
        <v>168</v>
      </c>
      <c r="H93" s="151" t="s">
        <v>169</v>
      </c>
      <c r="I93" s="151" t="s">
        <v>170</v>
      </c>
      <c r="J93" s="151" t="s">
        <v>171</v>
      </c>
      <c r="K93" s="151" t="s">
        <v>172</v>
      </c>
      <c r="L93" s="151" t="s">
        <v>173</v>
      </c>
      <c r="M93" s="151" t="s">
        <v>174</v>
      </c>
      <c r="N93" s="151" t="s">
        <v>175</v>
      </c>
      <c r="O93" s="151" t="s">
        <v>176</v>
      </c>
      <c r="P93" s="151" t="s">
        <v>177</v>
      </c>
      <c r="Q93" s="151" t="s">
        <v>178</v>
      </c>
      <c r="R93" s="151" t="s">
        <v>179</v>
      </c>
      <c r="S93" s="151" t="s">
        <v>180</v>
      </c>
      <c r="T93" s="150"/>
      <c r="U93" s="150"/>
      <c r="V93" s="150"/>
      <c r="W93" s="150"/>
      <c r="X93" s="150"/>
      <c r="Y93" s="150"/>
      <c r="Z93" s="150"/>
      <c r="AA93" s="150"/>
      <c r="AC93" s="42" t="s">
        <v>230</v>
      </c>
      <c r="AD93" s="42">
        <f ca="1">MAX(AE93:AJ93)</f>
        <v>0</v>
      </c>
      <c r="AE93" s="42">
        <f ca="1">SUMIF($D$13:$D$63,AE92,$G$13:$G$62)</f>
        <v>0</v>
      </c>
      <c r="AF93" s="42">
        <f t="shared" ref="AF93" ca="1" si="58">SUMIF($D$13:$D$63,AF92,$G$13:$G$62)</f>
        <v>0</v>
      </c>
      <c r="AG93" s="42">
        <f t="shared" ref="AG93" ca="1" si="59">SUMIF($D$13:$D$63,AG92,$G$13:$G$62)</f>
        <v>0</v>
      </c>
      <c r="AH93" s="42">
        <f t="shared" ref="AH93" ca="1" si="60">SUMIF($D$13:$D$63,AH92,$G$13:$G$62)</f>
        <v>0</v>
      </c>
      <c r="AI93" s="42">
        <f t="shared" ref="AI93" ca="1" si="61">SUMIF($D$13:$D$63,AI92,$G$13:$G$62)</f>
        <v>0</v>
      </c>
      <c r="AJ93" s="42">
        <f t="shared" ref="AJ93" ca="1" si="62">SUMIF($D$13:$D$63,AJ92,$G$13:$G$62)</f>
        <v>0</v>
      </c>
      <c r="AK93" s="150"/>
      <c r="AL93" s="150"/>
    </row>
    <row r="94" spans="1:38" ht="15.75" customHeight="1" x14ac:dyDescent="0.2">
      <c r="A94" s="150"/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1"/>
      <c r="AJ94" s="151"/>
      <c r="AK94" s="150"/>
      <c r="AL94" s="150"/>
    </row>
    <row r="95" spans="1:38" ht="15.75" customHeight="1" x14ac:dyDescent="0.2">
      <c r="A95" s="150"/>
      <c r="B95" s="150" t="s">
        <v>181</v>
      </c>
      <c r="C95" s="152"/>
      <c r="D95" s="153"/>
      <c r="E95" s="154"/>
      <c r="F95" s="150"/>
      <c r="G95" s="150"/>
      <c r="H95" s="155"/>
      <c r="I95" s="152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50"/>
      <c r="AE95" s="150"/>
      <c r="AF95" s="150"/>
      <c r="AG95" s="150"/>
      <c r="AH95" s="150"/>
      <c r="AI95" s="151"/>
      <c r="AJ95" s="151"/>
      <c r="AK95" s="150"/>
      <c r="AL95" s="150"/>
    </row>
    <row r="96" spans="1:38" ht="15.75" customHeight="1" x14ac:dyDescent="0.2">
      <c r="A96" s="150"/>
      <c r="B96" s="150" t="s">
        <v>182</v>
      </c>
      <c r="C96" s="154" t="s">
        <v>149</v>
      </c>
      <c r="D96" s="150"/>
      <c r="E96" s="154"/>
      <c r="F96" s="150"/>
      <c r="G96" s="150"/>
      <c r="H96" s="155"/>
      <c r="I96" s="154"/>
      <c r="J96" s="150" t="s">
        <v>183</v>
      </c>
      <c r="K96" s="150"/>
      <c r="L96" s="150"/>
      <c r="M96" s="150"/>
      <c r="N96" s="150" t="s">
        <v>184</v>
      </c>
      <c r="O96" s="150"/>
      <c r="P96" s="150"/>
      <c r="Q96" s="150"/>
      <c r="R96" s="150"/>
      <c r="S96" s="150" t="s">
        <v>185</v>
      </c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1"/>
      <c r="AJ96" s="151"/>
      <c r="AK96" s="150"/>
      <c r="AL96" s="150"/>
    </row>
    <row r="97" spans="1:47" ht="15.75" customHeight="1" x14ac:dyDescent="0.2">
      <c r="A97" s="150"/>
      <c r="B97" s="150"/>
      <c r="C97" s="154"/>
      <c r="D97" s="150" t="s">
        <v>186</v>
      </c>
      <c r="E97" s="154"/>
      <c r="F97" s="150"/>
      <c r="G97" s="150"/>
      <c r="H97" s="155"/>
      <c r="I97" s="154"/>
      <c r="J97" s="150"/>
      <c r="K97" s="150"/>
      <c r="L97" s="150"/>
      <c r="M97" s="150"/>
      <c r="N97" s="150"/>
      <c r="O97" s="150" t="s">
        <v>187</v>
      </c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150"/>
      <c r="AE97" s="150"/>
      <c r="AF97" s="150"/>
      <c r="AG97" s="150"/>
      <c r="AH97" s="150"/>
      <c r="AI97" s="151"/>
      <c r="AJ97" s="151"/>
      <c r="AK97" s="150"/>
      <c r="AL97" s="150"/>
    </row>
    <row r="98" spans="1:47" ht="15.75" customHeight="1" x14ac:dyDescent="0.2">
      <c r="A98" s="150"/>
      <c r="B98" s="150"/>
      <c r="C98" s="154"/>
      <c r="D98" s="150"/>
      <c r="E98" s="154"/>
      <c r="F98" s="150" t="s">
        <v>188</v>
      </c>
      <c r="G98" s="150"/>
      <c r="H98" s="155"/>
      <c r="I98" s="154"/>
      <c r="J98" s="150"/>
      <c r="K98" s="150"/>
      <c r="L98" s="150"/>
      <c r="M98" s="150"/>
      <c r="N98" s="150"/>
      <c r="O98" s="150"/>
      <c r="P98" s="150" t="s">
        <v>189</v>
      </c>
      <c r="Q98" s="150"/>
      <c r="R98" s="150"/>
      <c r="S98" s="150"/>
      <c r="T98" s="150"/>
      <c r="U98" s="150"/>
      <c r="V98" s="150"/>
      <c r="W98" s="150"/>
      <c r="X98" s="150"/>
      <c r="Y98" s="150"/>
      <c r="Z98" s="150"/>
      <c r="AA98" s="150"/>
      <c r="AB98" s="150"/>
      <c r="AC98" s="150"/>
      <c r="AD98" s="150"/>
      <c r="AE98" s="150"/>
      <c r="AF98" s="150"/>
      <c r="AG98" s="150"/>
      <c r="AH98" s="150"/>
      <c r="AI98" s="151"/>
      <c r="AJ98" s="151"/>
      <c r="AK98" s="150"/>
      <c r="AL98" s="150"/>
    </row>
    <row r="99" spans="1:47" ht="15.75" customHeight="1" x14ac:dyDescent="0.2">
      <c r="A99" s="150"/>
      <c r="B99" s="150"/>
      <c r="C99" s="154"/>
      <c r="D99" s="150"/>
      <c r="E99" s="154"/>
      <c r="F99" s="150"/>
      <c r="G99" s="150"/>
      <c r="H99" s="155"/>
      <c r="I99" s="154"/>
      <c r="J99" s="150"/>
      <c r="K99" s="150"/>
      <c r="L99" s="150"/>
      <c r="M99" s="150"/>
      <c r="N99" s="150"/>
      <c r="O99" s="150"/>
      <c r="P99" s="150"/>
      <c r="Q99" s="150" t="s">
        <v>190</v>
      </c>
      <c r="R99" s="150"/>
      <c r="S99" s="150"/>
      <c r="T99" s="150"/>
      <c r="U99" s="150"/>
      <c r="V99" s="150"/>
      <c r="W99" s="150"/>
      <c r="X99" s="150"/>
      <c r="Y99" s="150"/>
      <c r="Z99" s="150"/>
      <c r="AA99" s="151" t="s">
        <v>198</v>
      </c>
      <c r="AC99" s="151" t="s">
        <v>191</v>
      </c>
      <c r="AD99" s="151" t="s">
        <v>238</v>
      </c>
      <c r="AE99" s="151" t="s">
        <v>186</v>
      </c>
      <c r="AH99" s="42" t="s">
        <v>241</v>
      </c>
      <c r="AI99" s="42" t="s">
        <v>242</v>
      </c>
      <c r="AJ99" s="151" t="s">
        <v>193</v>
      </c>
      <c r="AK99" s="151" t="s">
        <v>194</v>
      </c>
      <c r="AM99" s="151" t="s">
        <v>195</v>
      </c>
      <c r="AO99" s="151" t="s">
        <v>196</v>
      </c>
      <c r="AQ99" s="151" t="s">
        <v>197</v>
      </c>
      <c r="AS99" s="151" t="s">
        <v>231</v>
      </c>
      <c r="AU99" s="151" t="s">
        <v>232</v>
      </c>
    </row>
    <row r="100" spans="1:47" ht="15.75" customHeight="1" thickBot="1" x14ac:dyDescent="0.25">
      <c r="A100" s="150"/>
      <c r="B100" s="150"/>
      <c r="C100" s="156"/>
      <c r="D100" s="157"/>
      <c r="E100" s="154"/>
      <c r="F100" s="150"/>
      <c r="G100" s="150"/>
      <c r="H100" s="155"/>
      <c r="I100" s="156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8" t="s">
        <v>243</v>
      </c>
      <c r="AC100" s="157"/>
      <c r="AD100" s="157"/>
      <c r="AE100" s="157"/>
      <c r="AF100" s="185" t="s">
        <v>239</v>
      </c>
      <c r="AG100" s="185" t="s">
        <v>240</v>
      </c>
      <c r="AH100" s="42"/>
      <c r="AJ100" s="157"/>
      <c r="AK100" s="157"/>
      <c r="AM100" s="157"/>
      <c r="AO100" s="157"/>
      <c r="AQ100" s="158"/>
      <c r="AS100" s="158"/>
      <c r="AU100" s="157"/>
    </row>
    <row r="101" spans="1:47" ht="15.75" customHeight="1" thickTop="1" x14ac:dyDescent="0.2">
      <c r="A101" s="150"/>
      <c r="B101" s="150" t="str">
        <f>IF(COUNTA(D13:E13)=0,"×",C13)</f>
        <v>×</v>
      </c>
      <c r="C101" s="159">
        <f>H13</f>
        <v>0</v>
      </c>
      <c r="D101" s="150" t="str">
        <f>IF(B101="×","",C$6)</f>
        <v/>
      </c>
      <c r="E101" s="154"/>
      <c r="F101" s="150" t="str">
        <f>IF(F13=""," －",F13)</f>
        <v xml:space="preserve"> －</v>
      </c>
      <c r="G101" s="150"/>
      <c r="H101" s="155"/>
      <c r="I101" s="154"/>
      <c r="J101" s="150"/>
      <c r="K101" s="150"/>
      <c r="L101" s="150"/>
      <c r="M101" s="150"/>
      <c r="N101" s="150">
        <f>D13</f>
        <v>0</v>
      </c>
      <c r="O101" s="150">
        <f t="shared" ref="O101:S101" si="63">E13</f>
        <v>0</v>
      </c>
      <c r="P101" s="150" t="str">
        <f>G$6</f>
        <v/>
      </c>
      <c r="Q101" s="150">
        <f t="shared" si="63"/>
        <v>0</v>
      </c>
      <c r="R101" s="150" t="str">
        <f>IF(Q101&lt;=6,"年","才")</f>
        <v>年</v>
      </c>
      <c r="S101" s="160">
        <f t="shared" si="63"/>
        <v>0</v>
      </c>
      <c r="T101" s="150"/>
      <c r="U101" s="150"/>
      <c r="V101" s="150"/>
      <c r="W101" s="150"/>
      <c r="X101" s="150"/>
      <c r="Y101" s="150"/>
      <c r="Z101" s="150"/>
      <c r="AA101" s="171">
        <f>AB70</f>
        <v>0</v>
      </c>
      <c r="AC101" s="151" t="str">
        <f>IF(AA101=0,"",VLOOKUP(AA101,リレーオーダー!AC$15:AT$44,4))</f>
        <v/>
      </c>
      <c r="AD101" s="42" t="str">
        <f>IF(AA101=0,"",AD71)</f>
        <v/>
      </c>
      <c r="AE101" s="151" t="str">
        <f t="shared" ref="AE101:AE112" si="64">C$6</f>
        <v>男子</v>
      </c>
      <c r="AI101" s="1" t="str">
        <f>IF(AA101=0,"",G$6)</f>
        <v/>
      </c>
      <c r="AJ101" s="184" t="str">
        <f>IF(AA101=0,"",VLOOKUP(AA101,リレーオーダー!AC$15:AT$44,2))</f>
        <v/>
      </c>
      <c r="AK101" s="168" t="str">
        <f>AE70</f>
        <v/>
      </c>
      <c r="AM101" s="168" t="str">
        <f>AF70</f>
        <v/>
      </c>
      <c r="AO101" s="168" t="str">
        <f>AG70</f>
        <v/>
      </c>
      <c r="AQ101" s="168" t="str">
        <f>AH70</f>
        <v/>
      </c>
      <c r="AS101" s="168" t="str">
        <f>AI70</f>
        <v/>
      </c>
      <c r="AU101" s="168" t="str">
        <f>AJ70</f>
        <v/>
      </c>
    </row>
    <row r="102" spans="1:47" ht="15.75" customHeight="1" x14ac:dyDescent="0.2">
      <c r="A102" s="150"/>
      <c r="B102" s="150" t="str">
        <f>B101</f>
        <v>×</v>
      </c>
      <c r="C102" s="159">
        <f>J13</f>
        <v>0</v>
      </c>
      <c r="D102" s="150" t="str">
        <f t="shared" ref="D102:D165" si="65">IF(B102="×","",C$6)</f>
        <v/>
      </c>
      <c r="E102" s="154"/>
      <c r="F102" s="150" t="str">
        <f>IF(F13=""," －",F13)</f>
        <v xml:space="preserve"> －</v>
      </c>
      <c r="G102" s="150"/>
      <c r="H102" s="155"/>
      <c r="I102" s="154"/>
      <c r="J102" s="150"/>
      <c r="K102" s="150"/>
      <c r="L102" s="150"/>
      <c r="M102" s="150"/>
      <c r="N102" s="150">
        <f>D13</f>
        <v>0</v>
      </c>
      <c r="O102" s="150">
        <f>E13</f>
        <v>0</v>
      </c>
      <c r="P102" s="150" t="str">
        <f>G$6</f>
        <v/>
      </c>
      <c r="Q102" s="150">
        <f>G13</f>
        <v>0</v>
      </c>
      <c r="R102" s="150" t="str">
        <f t="shared" ref="R102:R165" si="66">IF(Q102&lt;=6,"年","才")</f>
        <v>年</v>
      </c>
      <c r="S102" s="160">
        <f>K13</f>
        <v>0</v>
      </c>
      <c r="T102" s="150"/>
      <c r="U102" s="150"/>
      <c r="V102" s="150"/>
      <c r="W102" s="150"/>
      <c r="X102" s="150"/>
      <c r="Y102" s="150"/>
      <c r="Z102" s="150"/>
      <c r="AA102" s="171">
        <f>AB72</f>
        <v>0</v>
      </c>
      <c r="AC102" s="151" t="str">
        <f>IF(AA102=0,"",VLOOKUP(AA102,リレーオーダー!AC$15:AT$44,4))</f>
        <v/>
      </c>
      <c r="AD102" s="42" t="str">
        <f>IF(AA102=0,"",AD73)</f>
        <v/>
      </c>
      <c r="AE102" s="151" t="str">
        <f t="shared" si="64"/>
        <v>男子</v>
      </c>
      <c r="AI102" s="1" t="str">
        <f>IF(AA102=0,"",G$6)</f>
        <v/>
      </c>
      <c r="AJ102" s="167" t="str">
        <f>IF(AA102=0,"",VLOOKUP(AA102,リレーオーダー!AC$15:AT$44,2))</f>
        <v/>
      </c>
      <c r="AK102" s="167" t="str">
        <f>AE72</f>
        <v/>
      </c>
      <c r="AM102" s="167" t="str">
        <f>AF72</f>
        <v/>
      </c>
      <c r="AO102" s="167" t="str">
        <f>AG72</f>
        <v/>
      </c>
      <c r="AQ102" s="167" t="str">
        <f>AH72</f>
        <v/>
      </c>
      <c r="AS102" s="167" t="str">
        <f>AI72</f>
        <v/>
      </c>
      <c r="AU102" s="167" t="str">
        <f>AJ72</f>
        <v/>
      </c>
    </row>
    <row r="103" spans="1:47" ht="15.75" customHeight="1" x14ac:dyDescent="0.2">
      <c r="A103" s="150"/>
      <c r="B103" s="150" t="str">
        <f>IF(COUNTA(D14:E14)=0,"×",C14)</f>
        <v>×</v>
      </c>
      <c r="C103" s="159">
        <f>H14</f>
        <v>0</v>
      </c>
      <c r="D103" s="150" t="str">
        <f t="shared" si="65"/>
        <v/>
      </c>
      <c r="E103" s="154"/>
      <c r="F103" s="150" t="str">
        <f>IF(F14=""," －",F14)</f>
        <v xml:space="preserve"> －</v>
      </c>
      <c r="G103" s="150"/>
      <c r="H103" s="155"/>
      <c r="I103" s="154"/>
      <c r="J103" s="150"/>
      <c r="K103" s="150"/>
      <c r="L103" s="150"/>
      <c r="M103" s="150"/>
      <c r="N103" s="150">
        <f>D14</f>
        <v>0</v>
      </c>
      <c r="O103" s="150">
        <f>E14</f>
        <v>0</v>
      </c>
      <c r="P103" s="150" t="str">
        <f>G$6</f>
        <v/>
      </c>
      <c r="Q103" s="150">
        <f>G14</f>
        <v>0</v>
      </c>
      <c r="R103" s="150" t="str">
        <f t="shared" si="66"/>
        <v>年</v>
      </c>
      <c r="S103" s="160">
        <f>I14</f>
        <v>0</v>
      </c>
      <c r="T103" s="150"/>
      <c r="U103" s="150"/>
      <c r="V103" s="150"/>
      <c r="W103" s="150"/>
      <c r="X103" s="150"/>
      <c r="Y103" s="150"/>
      <c r="Z103" s="150"/>
      <c r="AA103" s="171">
        <f>AB74</f>
        <v>0</v>
      </c>
      <c r="AC103" s="151" t="str">
        <f>IF(AA103=0,"",VLOOKUP(AA103,リレーオーダー!AC$15:AT$44,4))</f>
        <v/>
      </c>
      <c r="AD103" s="42" t="str">
        <f>IF(AA103=0,"",AD75)</f>
        <v/>
      </c>
      <c r="AE103" s="151" t="str">
        <f t="shared" si="64"/>
        <v>男子</v>
      </c>
      <c r="AI103" s="1" t="str">
        <f>IF(AA103=0,"",G$6)</f>
        <v/>
      </c>
      <c r="AJ103" s="167" t="str">
        <f>IF(AA103=0,"",VLOOKUP(AA103,リレーオーダー!AC$15:AT$44,2))</f>
        <v/>
      </c>
      <c r="AK103" s="167" t="str">
        <f>AE74</f>
        <v/>
      </c>
      <c r="AM103" s="167" t="str">
        <f>AF74</f>
        <v/>
      </c>
      <c r="AO103" s="167" t="str">
        <f>AG74</f>
        <v/>
      </c>
      <c r="AQ103" s="167" t="str">
        <f>AH74</f>
        <v/>
      </c>
      <c r="AS103" s="167" t="str">
        <f>AI74</f>
        <v/>
      </c>
      <c r="AU103" s="167" t="str">
        <f>AJ74</f>
        <v/>
      </c>
    </row>
    <row r="104" spans="1:47" ht="15.75" customHeight="1" x14ac:dyDescent="0.2">
      <c r="A104" s="150"/>
      <c r="B104" s="150" t="str">
        <f>B103</f>
        <v>×</v>
      </c>
      <c r="C104" s="159">
        <f>J14</f>
        <v>0</v>
      </c>
      <c r="D104" s="150" t="str">
        <f t="shared" si="65"/>
        <v/>
      </c>
      <c r="E104" s="154"/>
      <c r="F104" s="150" t="str">
        <f>IF(F14=""," －",F14)</f>
        <v xml:space="preserve"> －</v>
      </c>
      <c r="G104" s="150"/>
      <c r="H104" s="155"/>
      <c r="I104" s="154"/>
      <c r="J104" s="150"/>
      <c r="K104" s="150"/>
      <c r="L104" s="150"/>
      <c r="M104" s="150"/>
      <c r="N104" s="150">
        <f>D14</f>
        <v>0</v>
      </c>
      <c r="O104" s="150">
        <f>E14</f>
        <v>0</v>
      </c>
      <c r="P104" s="150" t="str">
        <f t="shared" ref="P104:P109" si="67">G$6</f>
        <v/>
      </c>
      <c r="Q104" s="150">
        <f>G14</f>
        <v>0</v>
      </c>
      <c r="R104" s="150" t="str">
        <f t="shared" si="66"/>
        <v>年</v>
      </c>
      <c r="S104" s="160">
        <f>K14</f>
        <v>0</v>
      </c>
      <c r="T104" s="150"/>
      <c r="U104" s="150"/>
      <c r="V104" s="150"/>
      <c r="W104" s="150"/>
      <c r="X104" s="150"/>
      <c r="Y104" s="150"/>
      <c r="Z104" s="150"/>
      <c r="AA104" s="171">
        <f>AB76</f>
        <v>0</v>
      </c>
      <c r="AC104" s="151" t="str">
        <f>IF(AA104=0,"",VLOOKUP(AA104,リレーオーダー!AC$15:AT$44,4))</f>
        <v/>
      </c>
      <c r="AD104" s="42" t="str">
        <f>IF(AA104=0,"",AD77)</f>
        <v/>
      </c>
      <c r="AE104" s="151" t="str">
        <f t="shared" si="64"/>
        <v>男子</v>
      </c>
      <c r="AI104" s="1" t="str">
        <f t="shared" ref="AI104:AI112" si="68">IF(AA104=0,"",G$6)</f>
        <v/>
      </c>
      <c r="AJ104" s="167" t="str">
        <f>IF(AA104=0,"",VLOOKUP(AA104,リレーオーダー!AC$15:AT$44,2))</f>
        <v/>
      </c>
      <c r="AK104" s="167" t="str">
        <f>AE76</f>
        <v/>
      </c>
      <c r="AM104" s="167" t="str">
        <f>AF76</f>
        <v/>
      </c>
      <c r="AO104" s="167" t="str">
        <f>AG76</f>
        <v/>
      </c>
      <c r="AQ104" s="167" t="str">
        <f>AH76</f>
        <v/>
      </c>
      <c r="AS104" s="167" t="str">
        <f>AI76</f>
        <v/>
      </c>
      <c r="AU104" s="167" t="str">
        <f>AJ76</f>
        <v/>
      </c>
    </row>
    <row r="105" spans="1:47" ht="15.75" customHeight="1" x14ac:dyDescent="0.2">
      <c r="A105" s="150"/>
      <c r="B105" s="150" t="str">
        <f>IF(COUNTA(D15:E15)=0,"×",C15)</f>
        <v>×</v>
      </c>
      <c r="C105" s="159">
        <f>H15</f>
        <v>0</v>
      </c>
      <c r="D105" s="150" t="str">
        <f t="shared" si="65"/>
        <v/>
      </c>
      <c r="E105" s="154"/>
      <c r="F105" s="150" t="str">
        <f>IF(F15=""," －",F15)</f>
        <v xml:space="preserve"> －</v>
      </c>
      <c r="G105" s="150"/>
      <c r="H105" s="155"/>
      <c r="I105" s="154"/>
      <c r="J105" s="150"/>
      <c r="K105" s="150"/>
      <c r="L105" s="150"/>
      <c r="M105" s="150"/>
      <c r="N105" s="150">
        <f>D15</f>
        <v>0</v>
      </c>
      <c r="O105" s="150">
        <f>E15</f>
        <v>0</v>
      </c>
      <c r="P105" s="150" t="str">
        <f t="shared" si="67"/>
        <v/>
      </c>
      <c r="Q105" s="150">
        <f>G15</f>
        <v>0</v>
      </c>
      <c r="R105" s="150" t="str">
        <f t="shared" si="66"/>
        <v>年</v>
      </c>
      <c r="S105" s="160">
        <f>I15</f>
        <v>0</v>
      </c>
      <c r="T105" s="150"/>
      <c r="U105" s="150"/>
      <c r="V105" s="150"/>
      <c r="W105" s="150"/>
      <c r="X105" s="150"/>
      <c r="Y105" s="150"/>
      <c r="Z105" s="150"/>
      <c r="AA105" s="171">
        <f>AB78</f>
        <v>0</v>
      </c>
      <c r="AC105" s="151" t="str">
        <f>IF(AA105=0,"",VLOOKUP(AA105,リレーオーダー!AC$15:AT$44,4))</f>
        <v/>
      </c>
      <c r="AD105" s="42" t="str">
        <f>IF(AA105=0,"",AD79)</f>
        <v/>
      </c>
      <c r="AE105" s="151" t="str">
        <f t="shared" si="64"/>
        <v>男子</v>
      </c>
      <c r="AI105" s="1" t="str">
        <f t="shared" si="68"/>
        <v/>
      </c>
      <c r="AJ105" s="167" t="str">
        <f>IF(AA105=0,"",VLOOKUP(AA105,リレーオーダー!AC$15:AT$44,2))</f>
        <v/>
      </c>
      <c r="AK105" s="167" t="str">
        <f>AE78</f>
        <v/>
      </c>
      <c r="AM105" s="167" t="str">
        <f>AF78</f>
        <v/>
      </c>
      <c r="AO105" s="167" t="str">
        <f>AG78</f>
        <v/>
      </c>
      <c r="AQ105" s="167" t="str">
        <f>AH78</f>
        <v/>
      </c>
      <c r="AS105" s="167" t="str">
        <f>AI78</f>
        <v/>
      </c>
      <c r="AU105" s="167" t="str">
        <f>AJ78</f>
        <v/>
      </c>
    </row>
    <row r="106" spans="1:47" ht="15.75" customHeight="1" x14ac:dyDescent="0.2">
      <c r="A106" s="150"/>
      <c r="B106" s="150" t="str">
        <f>B105</f>
        <v>×</v>
      </c>
      <c r="C106" s="159">
        <f>J15</f>
        <v>0</v>
      </c>
      <c r="D106" s="150" t="str">
        <f t="shared" si="65"/>
        <v/>
      </c>
      <c r="E106" s="154"/>
      <c r="F106" s="150" t="str">
        <f>IF(F15=""," －",F15)</f>
        <v xml:space="preserve"> －</v>
      </c>
      <c r="G106" s="150"/>
      <c r="H106" s="155"/>
      <c r="I106" s="154"/>
      <c r="J106" s="150"/>
      <c r="K106" s="150"/>
      <c r="L106" s="150"/>
      <c r="M106" s="150"/>
      <c r="N106" s="150">
        <f>D15</f>
        <v>0</v>
      </c>
      <c r="O106" s="150">
        <f>E15</f>
        <v>0</v>
      </c>
      <c r="P106" s="150" t="str">
        <f t="shared" si="67"/>
        <v/>
      </c>
      <c r="Q106" s="150">
        <f>G15</f>
        <v>0</v>
      </c>
      <c r="R106" s="150" t="str">
        <f t="shared" si="66"/>
        <v>年</v>
      </c>
      <c r="S106" s="160">
        <f>K15</f>
        <v>0</v>
      </c>
      <c r="T106" s="150"/>
      <c r="U106" s="150"/>
      <c r="V106" s="150"/>
      <c r="W106" s="150"/>
      <c r="X106" s="150"/>
      <c r="Y106" s="150"/>
      <c r="Z106" s="150"/>
      <c r="AA106" s="171">
        <f>AB80</f>
        <v>0</v>
      </c>
      <c r="AC106" s="151" t="str">
        <f>IF(AA106=0,"",VLOOKUP(AA106,リレーオーダー!AC$15:AT$44,4))</f>
        <v/>
      </c>
      <c r="AD106" s="42" t="str">
        <f>IF(AA106=0,"",AD81)</f>
        <v/>
      </c>
      <c r="AE106" s="151" t="str">
        <f t="shared" si="64"/>
        <v>男子</v>
      </c>
      <c r="AI106" s="1" t="str">
        <f t="shared" si="68"/>
        <v/>
      </c>
      <c r="AJ106" s="167" t="str">
        <f>IF(AA106=0,"",VLOOKUP(AA106,リレーオーダー!AC$15:AT$44,2))</f>
        <v/>
      </c>
      <c r="AK106" s="167" t="str">
        <f>AE80</f>
        <v/>
      </c>
      <c r="AM106" s="167" t="str">
        <f>AF80</f>
        <v/>
      </c>
      <c r="AO106" s="167" t="str">
        <f>AG80</f>
        <v/>
      </c>
      <c r="AQ106" s="167" t="str">
        <f>AH80</f>
        <v/>
      </c>
      <c r="AS106" s="167" t="str">
        <f>AI80</f>
        <v/>
      </c>
      <c r="AU106" s="167" t="str">
        <f>AJ80</f>
        <v/>
      </c>
    </row>
    <row r="107" spans="1:47" ht="15.75" customHeight="1" x14ac:dyDescent="0.2">
      <c r="A107" s="150"/>
      <c r="B107" s="150" t="str">
        <f>IF(COUNTA(D16:E16)=0,"×",C16)</f>
        <v>×</v>
      </c>
      <c r="C107" s="159">
        <f>H16</f>
        <v>0</v>
      </c>
      <c r="D107" s="150" t="str">
        <f t="shared" si="65"/>
        <v/>
      </c>
      <c r="E107" s="154"/>
      <c r="F107" s="150" t="str">
        <f>IF(F16=""," －",F16)</f>
        <v xml:space="preserve"> －</v>
      </c>
      <c r="G107" s="150"/>
      <c r="H107" s="155"/>
      <c r="I107" s="154"/>
      <c r="J107" s="150"/>
      <c r="K107" s="150"/>
      <c r="L107" s="150"/>
      <c r="M107" s="150"/>
      <c r="N107" s="150">
        <f>D16</f>
        <v>0</v>
      </c>
      <c r="O107" s="150">
        <f>E16</f>
        <v>0</v>
      </c>
      <c r="P107" s="150" t="str">
        <f t="shared" si="67"/>
        <v/>
      </c>
      <c r="Q107" s="150">
        <f>G16</f>
        <v>0</v>
      </c>
      <c r="R107" s="150" t="str">
        <f t="shared" si="66"/>
        <v>年</v>
      </c>
      <c r="S107" s="160">
        <f>I16</f>
        <v>0</v>
      </c>
      <c r="T107" s="150"/>
      <c r="U107" s="150"/>
      <c r="V107" s="150"/>
      <c r="W107" s="150"/>
      <c r="X107" s="150"/>
      <c r="Y107" s="150"/>
      <c r="Z107" s="150"/>
      <c r="AA107" s="171">
        <f>AB82</f>
        <v>0</v>
      </c>
      <c r="AC107" s="151" t="str">
        <f>IF(AA107=0,"",VLOOKUP(AA107,リレーオーダー!AC$15:AT$44,4))</f>
        <v/>
      </c>
      <c r="AD107" s="42" t="str">
        <f>IF(AA107=0,"",AD83)</f>
        <v/>
      </c>
      <c r="AE107" s="151" t="str">
        <f t="shared" si="64"/>
        <v>男子</v>
      </c>
      <c r="AI107" s="1" t="str">
        <f t="shared" si="68"/>
        <v/>
      </c>
      <c r="AJ107" s="167" t="str">
        <f>IF(AA107=0,"",VLOOKUP(AA107,リレーオーダー!AC$15:AT$44,2))</f>
        <v/>
      </c>
      <c r="AK107" s="167" t="str">
        <f>AE82</f>
        <v/>
      </c>
      <c r="AM107" s="167" t="str">
        <f>AF82</f>
        <v/>
      </c>
      <c r="AO107" s="167" t="str">
        <f>AG82</f>
        <v/>
      </c>
      <c r="AQ107" s="167" t="str">
        <f>AH82</f>
        <v/>
      </c>
      <c r="AS107" s="167" t="str">
        <f>AI82</f>
        <v/>
      </c>
      <c r="AU107" s="167" t="str">
        <f>AJ82</f>
        <v/>
      </c>
    </row>
    <row r="108" spans="1:47" ht="15.75" customHeight="1" x14ac:dyDescent="0.2">
      <c r="A108" s="150"/>
      <c r="B108" s="150" t="str">
        <f>B107</f>
        <v>×</v>
      </c>
      <c r="C108" s="159">
        <f>J16</f>
        <v>0</v>
      </c>
      <c r="D108" s="150" t="str">
        <f t="shared" si="65"/>
        <v/>
      </c>
      <c r="E108" s="154"/>
      <c r="F108" s="150" t="str">
        <f>IF(F16=""," －",F16)</f>
        <v xml:space="preserve"> －</v>
      </c>
      <c r="G108" s="150"/>
      <c r="H108" s="155"/>
      <c r="I108" s="154"/>
      <c r="J108" s="150"/>
      <c r="K108" s="150"/>
      <c r="L108" s="150"/>
      <c r="M108" s="150"/>
      <c r="N108" s="150">
        <f>D16</f>
        <v>0</v>
      </c>
      <c r="O108" s="150">
        <f>E16</f>
        <v>0</v>
      </c>
      <c r="P108" s="150" t="str">
        <f t="shared" si="67"/>
        <v/>
      </c>
      <c r="Q108" s="150">
        <f>G16</f>
        <v>0</v>
      </c>
      <c r="R108" s="150" t="str">
        <f t="shared" si="66"/>
        <v>年</v>
      </c>
      <c r="S108" s="160">
        <f>K16</f>
        <v>0</v>
      </c>
      <c r="T108" s="150"/>
      <c r="U108" s="150"/>
      <c r="V108" s="150"/>
      <c r="W108" s="150"/>
      <c r="X108" s="150"/>
      <c r="Y108" s="150"/>
      <c r="Z108" s="150"/>
      <c r="AA108" s="171">
        <f>AB84</f>
        <v>0</v>
      </c>
      <c r="AC108" s="151" t="str">
        <f>IF(AA108=0,"",VLOOKUP(AA108,リレーオーダー!AC$15:AT$44,4))</f>
        <v/>
      </c>
      <c r="AD108" s="42" t="str">
        <f>IF(AA108=0,"",AD85)</f>
        <v/>
      </c>
      <c r="AE108" s="151" t="str">
        <f t="shared" si="64"/>
        <v>男子</v>
      </c>
      <c r="AI108" s="1" t="str">
        <f t="shared" si="68"/>
        <v/>
      </c>
      <c r="AJ108" s="167" t="str">
        <f>IF(AA108=0,"",VLOOKUP(AA108,リレーオーダー!AC$15:AT$44,2))</f>
        <v/>
      </c>
      <c r="AK108" s="167" t="str">
        <f>AE84</f>
        <v/>
      </c>
      <c r="AM108" s="167" t="str">
        <f>AF84</f>
        <v/>
      </c>
      <c r="AO108" s="167" t="str">
        <f>AG84</f>
        <v/>
      </c>
      <c r="AQ108" s="167" t="str">
        <f>AH84</f>
        <v/>
      </c>
      <c r="AS108" s="167" t="str">
        <f>AI84</f>
        <v/>
      </c>
      <c r="AU108" s="167" t="str">
        <f>AJ84</f>
        <v/>
      </c>
    </row>
    <row r="109" spans="1:47" ht="15.75" customHeight="1" x14ac:dyDescent="0.2">
      <c r="A109" s="150"/>
      <c r="B109" s="150" t="str">
        <f>IF(COUNTA(D17:E17)=0,"×",C17)</f>
        <v>×</v>
      </c>
      <c r="C109" s="159">
        <f>H17</f>
        <v>0</v>
      </c>
      <c r="D109" s="150" t="str">
        <f t="shared" si="65"/>
        <v/>
      </c>
      <c r="E109" s="154"/>
      <c r="F109" s="150" t="str">
        <f>IF(F17=""," －",F17)</f>
        <v xml:space="preserve"> －</v>
      </c>
      <c r="G109" s="150"/>
      <c r="H109" s="155"/>
      <c r="I109" s="154"/>
      <c r="J109" s="150"/>
      <c r="K109" s="150"/>
      <c r="L109" s="150"/>
      <c r="M109" s="150"/>
      <c r="N109" s="150">
        <f>D17</f>
        <v>0</v>
      </c>
      <c r="O109" s="150">
        <f>E17</f>
        <v>0</v>
      </c>
      <c r="P109" s="150" t="str">
        <f t="shared" si="67"/>
        <v/>
      </c>
      <c r="Q109" s="150">
        <f>G17</f>
        <v>0</v>
      </c>
      <c r="R109" s="150" t="str">
        <f t="shared" si="66"/>
        <v>年</v>
      </c>
      <c r="S109" s="160">
        <f>I17</f>
        <v>0</v>
      </c>
      <c r="T109" s="150"/>
      <c r="U109" s="150"/>
      <c r="V109" s="150"/>
      <c r="W109" s="150"/>
      <c r="X109" s="150"/>
      <c r="Y109" s="150"/>
      <c r="Z109" s="150"/>
      <c r="AA109" s="171">
        <f>AB86</f>
        <v>0</v>
      </c>
      <c r="AC109" s="151" t="str">
        <f>IF(AA109=0,"",VLOOKUP(AA109,リレーオーダー!AC$15:AT$44,4))</f>
        <v/>
      </c>
      <c r="AD109" s="42" t="str">
        <f>IF(AA109=0,"",AD87)</f>
        <v/>
      </c>
      <c r="AE109" s="151" t="str">
        <f t="shared" si="64"/>
        <v>男子</v>
      </c>
      <c r="AI109" s="1" t="str">
        <f t="shared" si="68"/>
        <v/>
      </c>
      <c r="AJ109" s="167" t="str">
        <f>IF(AA109=0,"",VLOOKUP(AA109,リレーオーダー!AC$15:AT$44,2))</f>
        <v/>
      </c>
      <c r="AK109" s="167" t="str">
        <f>AE86</f>
        <v/>
      </c>
      <c r="AM109" s="167" t="str">
        <f>AF86</f>
        <v/>
      </c>
      <c r="AO109" s="167" t="str">
        <f>AG86</f>
        <v/>
      </c>
      <c r="AQ109" s="167" t="str">
        <f>AH86</f>
        <v/>
      </c>
      <c r="AS109" s="167" t="str">
        <f>AI86</f>
        <v/>
      </c>
      <c r="AU109" s="167" t="str">
        <f>AJ86</f>
        <v/>
      </c>
    </row>
    <row r="110" spans="1:47" ht="15.75" customHeight="1" x14ac:dyDescent="0.2">
      <c r="A110" s="150"/>
      <c r="B110" s="150" t="str">
        <f>B109</f>
        <v>×</v>
      </c>
      <c r="C110" s="159">
        <f>J17</f>
        <v>0</v>
      </c>
      <c r="D110" s="150" t="str">
        <f t="shared" si="65"/>
        <v/>
      </c>
      <c r="E110" s="154"/>
      <c r="F110" s="150" t="str">
        <f>IF(F17=""," －",F17)</f>
        <v xml:space="preserve"> －</v>
      </c>
      <c r="G110" s="150"/>
      <c r="H110" s="155"/>
      <c r="I110" s="154"/>
      <c r="J110" s="150"/>
      <c r="K110" s="150"/>
      <c r="L110" s="150"/>
      <c r="M110" s="150"/>
      <c r="N110" s="150">
        <f>D17</f>
        <v>0</v>
      </c>
      <c r="O110" s="150">
        <f>E17</f>
        <v>0</v>
      </c>
      <c r="P110" s="150" t="str">
        <f>G$6</f>
        <v/>
      </c>
      <c r="Q110" s="150">
        <f>G17</f>
        <v>0</v>
      </c>
      <c r="R110" s="150" t="str">
        <f t="shared" si="66"/>
        <v>年</v>
      </c>
      <c r="S110" s="160">
        <f>K17</f>
        <v>0</v>
      </c>
      <c r="T110" s="150"/>
      <c r="U110" s="150"/>
      <c r="V110" s="150"/>
      <c r="W110" s="150"/>
      <c r="X110" s="150"/>
      <c r="Y110" s="150"/>
      <c r="Z110" s="150"/>
      <c r="AA110" s="171">
        <f>AB88</f>
        <v>0</v>
      </c>
      <c r="AC110" s="151" t="str">
        <f>IF(AA110=0,"",VLOOKUP(AA110,リレーオーダー!AC$15:AT$44,4))</f>
        <v/>
      </c>
      <c r="AD110" s="42" t="str">
        <f>IF(AA110=0,"",AD89)</f>
        <v/>
      </c>
      <c r="AE110" s="151" t="str">
        <f t="shared" si="64"/>
        <v>男子</v>
      </c>
      <c r="AI110" s="1" t="str">
        <f t="shared" si="68"/>
        <v/>
      </c>
      <c r="AJ110" s="167" t="str">
        <f>IF(AA110=0,"",VLOOKUP(AA110,リレーオーダー!AC$15:AT$44,2))</f>
        <v/>
      </c>
      <c r="AK110" s="167" t="str">
        <f>AE88</f>
        <v/>
      </c>
      <c r="AM110" s="167" t="str">
        <f>AF88</f>
        <v/>
      </c>
      <c r="AO110" s="167" t="str">
        <f>AG88</f>
        <v/>
      </c>
      <c r="AQ110" s="167" t="str">
        <f>AH88</f>
        <v/>
      </c>
      <c r="AS110" s="167" t="str">
        <f>AI88</f>
        <v/>
      </c>
      <c r="AU110" s="167" t="str">
        <f>AJ88</f>
        <v/>
      </c>
    </row>
    <row r="111" spans="1:47" ht="15.75" customHeight="1" x14ac:dyDescent="0.2">
      <c r="A111" s="150"/>
      <c r="B111" s="150" t="str">
        <f>IF(COUNTA(D18:E18)=0,"×",C18)</f>
        <v>×</v>
      </c>
      <c r="C111" s="159">
        <f>H18</f>
        <v>0</v>
      </c>
      <c r="D111" s="150" t="str">
        <f t="shared" si="65"/>
        <v/>
      </c>
      <c r="E111" s="154"/>
      <c r="F111" s="150" t="str">
        <f>IF(F18=""," －",F18)</f>
        <v xml:space="preserve"> －</v>
      </c>
      <c r="G111" s="150"/>
      <c r="H111" s="155"/>
      <c r="I111" s="154"/>
      <c r="J111" s="150"/>
      <c r="K111" s="150"/>
      <c r="L111" s="150"/>
      <c r="M111" s="150"/>
      <c r="N111" s="150">
        <f>D18</f>
        <v>0</v>
      </c>
      <c r="O111" s="150">
        <f>E18</f>
        <v>0</v>
      </c>
      <c r="P111" s="150" t="str">
        <f t="shared" ref="P111" si="69">G$6</f>
        <v/>
      </c>
      <c r="Q111" s="150">
        <f>G18</f>
        <v>0</v>
      </c>
      <c r="R111" s="150" t="str">
        <f t="shared" si="66"/>
        <v>年</v>
      </c>
      <c r="S111" s="160">
        <f>I18</f>
        <v>0</v>
      </c>
      <c r="T111" s="150"/>
      <c r="U111" s="150"/>
      <c r="V111" s="150"/>
      <c r="W111" s="150"/>
      <c r="X111" s="150"/>
      <c r="Y111" s="150"/>
      <c r="Z111" s="150"/>
      <c r="AA111" s="171">
        <f>AB90</f>
        <v>0</v>
      </c>
      <c r="AC111" s="151" t="str">
        <f>IF(AA111=0,"",VLOOKUP(AA111,リレーオーダー!AC$15:AT$44,4))</f>
        <v/>
      </c>
      <c r="AD111" s="42" t="str">
        <f>IF(AA111=0,"",AD91)</f>
        <v/>
      </c>
      <c r="AE111" s="151" t="str">
        <f t="shared" si="64"/>
        <v>男子</v>
      </c>
      <c r="AI111" s="1" t="str">
        <f t="shared" si="68"/>
        <v/>
      </c>
      <c r="AJ111" s="167" t="str">
        <f>IF(AA111=0,"",VLOOKUP(AA111,リレーオーダー!AC$15:AT$44,2))</f>
        <v/>
      </c>
      <c r="AK111" s="167" t="str">
        <f>AE90</f>
        <v/>
      </c>
      <c r="AM111" s="167" t="str">
        <f>AF90</f>
        <v/>
      </c>
      <c r="AO111" s="167" t="str">
        <f>AG90</f>
        <v/>
      </c>
      <c r="AQ111" s="167" t="str">
        <f>AH90</f>
        <v/>
      </c>
      <c r="AS111" s="167" t="str">
        <f>AI90</f>
        <v/>
      </c>
      <c r="AU111" s="167" t="str">
        <f>AJ90</f>
        <v/>
      </c>
    </row>
    <row r="112" spans="1:47" ht="15.75" customHeight="1" x14ac:dyDescent="0.2">
      <c r="A112" s="150"/>
      <c r="B112" s="150" t="str">
        <f>B111</f>
        <v>×</v>
      </c>
      <c r="C112" s="159">
        <f>J18</f>
        <v>0</v>
      </c>
      <c r="D112" s="150" t="str">
        <f t="shared" si="65"/>
        <v/>
      </c>
      <c r="E112" s="154"/>
      <c r="F112" s="150" t="str">
        <f>IF(F18=""," －",F18)</f>
        <v xml:space="preserve"> －</v>
      </c>
      <c r="G112" s="150"/>
      <c r="H112" s="155"/>
      <c r="I112" s="154"/>
      <c r="J112" s="150"/>
      <c r="K112" s="150"/>
      <c r="L112" s="150"/>
      <c r="M112" s="150"/>
      <c r="N112" s="150">
        <f>D18</f>
        <v>0</v>
      </c>
      <c r="O112" s="150">
        <f>E18</f>
        <v>0</v>
      </c>
      <c r="P112" s="150" t="str">
        <f>G$6</f>
        <v/>
      </c>
      <c r="Q112" s="150">
        <f>G18</f>
        <v>0</v>
      </c>
      <c r="R112" s="150" t="str">
        <f t="shared" si="66"/>
        <v>年</v>
      </c>
      <c r="S112" s="160">
        <f>K18</f>
        <v>0</v>
      </c>
      <c r="T112" s="150"/>
      <c r="U112" s="150"/>
      <c r="V112" s="150"/>
      <c r="W112" s="150"/>
      <c r="X112" s="150"/>
      <c r="Y112" s="150"/>
      <c r="Z112" s="150"/>
      <c r="AA112" s="171">
        <f>AB92</f>
        <v>0</v>
      </c>
      <c r="AC112" s="151" t="str">
        <f>IF(AA112=0,"",VLOOKUP(AA112,リレーオーダー!AC$15:AT$44,4))</f>
        <v/>
      </c>
      <c r="AD112" s="42" t="str">
        <f>IF(AA112=0,"",AD93)</f>
        <v/>
      </c>
      <c r="AE112" s="151" t="str">
        <f t="shared" si="64"/>
        <v>男子</v>
      </c>
      <c r="AI112" s="1" t="str">
        <f t="shared" si="68"/>
        <v/>
      </c>
      <c r="AJ112" s="167" t="str">
        <f>IF(AA112=0,"",VLOOKUP(AA112,リレーオーダー!AC$15:AT$44,2))</f>
        <v/>
      </c>
      <c r="AK112" s="167" t="str">
        <f>AE92</f>
        <v/>
      </c>
      <c r="AM112" s="167" t="str">
        <f>AF92</f>
        <v/>
      </c>
      <c r="AO112" s="167" t="str">
        <f>AG92</f>
        <v/>
      </c>
      <c r="AQ112" s="167" t="str">
        <f>AH92</f>
        <v/>
      </c>
      <c r="AS112" s="167" t="str">
        <f>AI92</f>
        <v/>
      </c>
      <c r="AU112" s="167" t="str">
        <f>AJ92</f>
        <v/>
      </c>
    </row>
    <row r="113" spans="1:46" ht="15.75" customHeight="1" x14ac:dyDescent="0.2">
      <c r="A113" s="150"/>
      <c r="B113" s="150" t="str">
        <f>IF(COUNTA(D19:E19)=0,"×",C19)</f>
        <v>×</v>
      </c>
      <c r="C113" s="159">
        <f>H19</f>
        <v>0</v>
      </c>
      <c r="D113" s="150" t="str">
        <f t="shared" si="65"/>
        <v/>
      </c>
      <c r="E113" s="154"/>
      <c r="F113" s="150" t="str">
        <f>IF(F19=""," －",F19)</f>
        <v xml:space="preserve"> －</v>
      </c>
      <c r="G113" s="150"/>
      <c r="H113" s="155"/>
      <c r="I113" s="154"/>
      <c r="J113" s="150"/>
      <c r="K113" s="150"/>
      <c r="L113" s="150"/>
      <c r="M113" s="150"/>
      <c r="N113" s="150">
        <f>D19</f>
        <v>0</v>
      </c>
      <c r="O113" s="150">
        <f>E19</f>
        <v>0</v>
      </c>
      <c r="P113" s="150" t="str">
        <f t="shared" ref="P113" si="70">G$6</f>
        <v/>
      </c>
      <c r="Q113" s="150">
        <f>G19</f>
        <v>0</v>
      </c>
      <c r="R113" s="150" t="str">
        <f t="shared" si="66"/>
        <v>年</v>
      </c>
      <c r="S113" s="160">
        <f>I19</f>
        <v>0</v>
      </c>
      <c r="T113" s="150"/>
      <c r="U113" s="150"/>
      <c r="V113" s="150"/>
      <c r="W113" s="150"/>
      <c r="X113" s="150"/>
      <c r="Y113" s="150"/>
      <c r="Z113" s="150"/>
      <c r="AT113" s="150"/>
    </row>
    <row r="114" spans="1:46" ht="15.75" customHeight="1" x14ac:dyDescent="0.2">
      <c r="A114" s="150"/>
      <c r="B114" s="150" t="str">
        <f>B113</f>
        <v>×</v>
      </c>
      <c r="C114" s="159">
        <f>J19</f>
        <v>0</v>
      </c>
      <c r="D114" s="150" t="str">
        <f t="shared" si="65"/>
        <v/>
      </c>
      <c r="E114" s="154"/>
      <c r="F114" s="150" t="str">
        <f>IF(F19=""," －",F19)</f>
        <v xml:space="preserve"> －</v>
      </c>
      <c r="G114" s="150"/>
      <c r="H114" s="155"/>
      <c r="I114" s="154"/>
      <c r="J114" s="150"/>
      <c r="K114" s="150"/>
      <c r="L114" s="150"/>
      <c r="M114" s="150"/>
      <c r="N114" s="150">
        <f>D19</f>
        <v>0</v>
      </c>
      <c r="O114" s="150">
        <f>E19</f>
        <v>0</v>
      </c>
      <c r="P114" s="150" t="str">
        <f>G$6</f>
        <v/>
      </c>
      <c r="Q114" s="150">
        <f>G19</f>
        <v>0</v>
      </c>
      <c r="R114" s="150" t="str">
        <f t="shared" si="66"/>
        <v>年</v>
      </c>
      <c r="S114" s="160">
        <f>K19</f>
        <v>0</v>
      </c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50"/>
      <c r="AF114" s="150"/>
      <c r="AG114" s="150"/>
      <c r="AH114" s="150"/>
      <c r="AI114" s="150"/>
      <c r="AJ114" s="150"/>
      <c r="AK114" s="150"/>
      <c r="AL114" s="150"/>
      <c r="AM114" s="150"/>
    </row>
    <row r="115" spans="1:46" ht="15.75" customHeight="1" x14ac:dyDescent="0.2">
      <c r="A115" s="150"/>
      <c r="B115" s="150" t="str">
        <f>IF(COUNTA(D20:E20)=0,"×",C20)</f>
        <v>×</v>
      </c>
      <c r="C115" s="159">
        <f>H20</f>
        <v>0</v>
      </c>
      <c r="D115" s="150" t="str">
        <f t="shared" si="65"/>
        <v/>
      </c>
      <c r="E115" s="154"/>
      <c r="F115" s="150" t="str">
        <f>IF(F20=""," －",F20)</f>
        <v xml:space="preserve"> －</v>
      </c>
      <c r="G115" s="150"/>
      <c r="H115" s="155"/>
      <c r="I115" s="154"/>
      <c r="J115" s="150"/>
      <c r="K115" s="150"/>
      <c r="L115" s="150"/>
      <c r="M115" s="150"/>
      <c r="N115" s="150">
        <f>D20</f>
        <v>0</v>
      </c>
      <c r="O115" s="150">
        <f>E20</f>
        <v>0</v>
      </c>
      <c r="P115" s="150" t="str">
        <f t="shared" ref="P115" si="71">G$6</f>
        <v/>
      </c>
      <c r="Q115" s="150">
        <f>G20</f>
        <v>0</v>
      </c>
      <c r="R115" s="150" t="str">
        <f t="shared" si="66"/>
        <v>年</v>
      </c>
      <c r="S115" s="160">
        <f>I20</f>
        <v>0</v>
      </c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F115" s="150"/>
      <c r="AG115" s="150"/>
      <c r="AH115" s="150"/>
      <c r="AI115" s="150"/>
      <c r="AJ115" s="150"/>
      <c r="AK115" s="150"/>
      <c r="AL115" s="150"/>
      <c r="AM115" s="150"/>
    </row>
    <row r="116" spans="1:46" ht="15.75" customHeight="1" x14ac:dyDescent="0.2">
      <c r="A116" s="150"/>
      <c r="B116" s="150" t="str">
        <f>B115</f>
        <v>×</v>
      </c>
      <c r="C116" s="159">
        <f>J20</f>
        <v>0</v>
      </c>
      <c r="D116" s="150" t="str">
        <f t="shared" si="65"/>
        <v/>
      </c>
      <c r="E116" s="154"/>
      <c r="F116" s="150" t="str">
        <f>IF(F20=""," －",F20)</f>
        <v xml:space="preserve"> －</v>
      </c>
      <c r="G116" s="150"/>
      <c r="H116" s="155"/>
      <c r="I116" s="154"/>
      <c r="J116" s="150"/>
      <c r="K116" s="150"/>
      <c r="L116" s="150"/>
      <c r="M116" s="150"/>
      <c r="N116" s="150">
        <f>D20</f>
        <v>0</v>
      </c>
      <c r="O116" s="150">
        <f>E20</f>
        <v>0</v>
      </c>
      <c r="P116" s="150" t="str">
        <f>G$6</f>
        <v/>
      </c>
      <c r="Q116" s="150">
        <f>G20</f>
        <v>0</v>
      </c>
      <c r="R116" s="150" t="str">
        <f t="shared" si="66"/>
        <v>年</v>
      </c>
      <c r="S116" s="160">
        <f>K20</f>
        <v>0</v>
      </c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</row>
    <row r="117" spans="1:46" ht="15.75" customHeight="1" x14ac:dyDescent="0.2">
      <c r="A117" s="150"/>
      <c r="B117" s="150" t="str">
        <f>IF(COUNTA(D21:E21)=0,"×",C21)</f>
        <v>×</v>
      </c>
      <c r="C117" s="159">
        <f>H21</f>
        <v>0</v>
      </c>
      <c r="D117" s="150" t="str">
        <f t="shared" si="65"/>
        <v/>
      </c>
      <c r="E117" s="154"/>
      <c r="F117" s="150" t="str">
        <f>IF(F21=""," －",F21)</f>
        <v xml:space="preserve"> －</v>
      </c>
      <c r="G117" s="150"/>
      <c r="H117" s="155"/>
      <c r="I117" s="154"/>
      <c r="J117" s="150"/>
      <c r="K117" s="150"/>
      <c r="L117" s="150"/>
      <c r="M117" s="150"/>
      <c r="N117" s="150">
        <f>D21</f>
        <v>0</v>
      </c>
      <c r="O117" s="150">
        <f>E21</f>
        <v>0</v>
      </c>
      <c r="P117" s="150" t="str">
        <f t="shared" ref="P117" si="72">G$6</f>
        <v/>
      </c>
      <c r="Q117" s="150">
        <f>G21</f>
        <v>0</v>
      </c>
      <c r="R117" s="150" t="str">
        <f t="shared" si="66"/>
        <v>年</v>
      </c>
      <c r="S117" s="160">
        <f>I21</f>
        <v>0</v>
      </c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</row>
    <row r="118" spans="1:46" ht="15.75" customHeight="1" x14ac:dyDescent="0.2">
      <c r="A118" s="150"/>
      <c r="B118" s="150" t="str">
        <f>B117</f>
        <v>×</v>
      </c>
      <c r="C118" s="159">
        <f>J21</f>
        <v>0</v>
      </c>
      <c r="D118" s="150" t="str">
        <f t="shared" si="65"/>
        <v/>
      </c>
      <c r="E118" s="154"/>
      <c r="F118" s="150" t="str">
        <f>IF(F21=""," －",F21)</f>
        <v xml:space="preserve"> －</v>
      </c>
      <c r="G118" s="150"/>
      <c r="H118" s="155"/>
      <c r="I118" s="154"/>
      <c r="J118" s="150"/>
      <c r="K118" s="150"/>
      <c r="L118" s="150"/>
      <c r="M118" s="150"/>
      <c r="N118" s="150">
        <f>D21</f>
        <v>0</v>
      </c>
      <c r="O118" s="150">
        <f>E21</f>
        <v>0</v>
      </c>
      <c r="P118" s="150" t="str">
        <f>G$6</f>
        <v/>
      </c>
      <c r="Q118" s="150">
        <f>G21</f>
        <v>0</v>
      </c>
      <c r="R118" s="150" t="str">
        <f t="shared" si="66"/>
        <v>年</v>
      </c>
      <c r="S118" s="160">
        <f>K21</f>
        <v>0</v>
      </c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</row>
    <row r="119" spans="1:46" ht="15.75" customHeight="1" x14ac:dyDescent="0.2">
      <c r="A119" s="150"/>
      <c r="B119" s="150" t="str">
        <f>IF(COUNTA(D22:E22)=0,"×",C22)</f>
        <v>×</v>
      </c>
      <c r="C119" s="159">
        <f>H22</f>
        <v>0</v>
      </c>
      <c r="D119" s="150" t="str">
        <f t="shared" si="65"/>
        <v/>
      </c>
      <c r="E119" s="154"/>
      <c r="F119" s="150" t="str">
        <f>IF(F22=""," －",F22)</f>
        <v xml:space="preserve"> －</v>
      </c>
      <c r="G119" s="150"/>
      <c r="H119" s="155"/>
      <c r="I119" s="154"/>
      <c r="J119" s="150"/>
      <c r="K119" s="150"/>
      <c r="L119" s="150"/>
      <c r="M119" s="150"/>
      <c r="N119" s="150">
        <f>D22</f>
        <v>0</v>
      </c>
      <c r="O119" s="150">
        <f>E22</f>
        <v>0</v>
      </c>
      <c r="P119" s="150" t="str">
        <f t="shared" ref="P119" si="73">G$6</f>
        <v/>
      </c>
      <c r="Q119" s="150">
        <f>G22</f>
        <v>0</v>
      </c>
      <c r="R119" s="150" t="str">
        <f t="shared" si="66"/>
        <v>年</v>
      </c>
      <c r="S119" s="160">
        <f>I22</f>
        <v>0</v>
      </c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1"/>
      <c r="AJ119" s="151"/>
      <c r="AK119" s="150"/>
      <c r="AL119" s="150"/>
    </row>
    <row r="120" spans="1:46" ht="15.75" customHeight="1" x14ac:dyDescent="0.2">
      <c r="A120" s="150"/>
      <c r="B120" s="150" t="str">
        <f>B119</f>
        <v>×</v>
      </c>
      <c r="C120" s="159">
        <f>J22</f>
        <v>0</v>
      </c>
      <c r="D120" s="150" t="str">
        <f t="shared" si="65"/>
        <v/>
      </c>
      <c r="E120" s="154"/>
      <c r="F120" s="150" t="str">
        <f>IF(F22=""," －",F22)</f>
        <v xml:space="preserve"> －</v>
      </c>
      <c r="G120" s="150"/>
      <c r="H120" s="155"/>
      <c r="I120" s="154"/>
      <c r="J120" s="150"/>
      <c r="K120" s="150"/>
      <c r="L120" s="150"/>
      <c r="M120" s="150"/>
      <c r="N120" s="150">
        <f>D22</f>
        <v>0</v>
      </c>
      <c r="O120" s="150">
        <f>E22</f>
        <v>0</v>
      </c>
      <c r="P120" s="150" t="str">
        <f>G$6</f>
        <v/>
      </c>
      <c r="Q120" s="150">
        <f>G22</f>
        <v>0</v>
      </c>
      <c r="R120" s="150" t="str">
        <f t="shared" si="66"/>
        <v>年</v>
      </c>
      <c r="S120" s="160">
        <f>K22</f>
        <v>0</v>
      </c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1"/>
      <c r="AJ120" s="151"/>
      <c r="AK120" s="150"/>
      <c r="AL120" s="150"/>
    </row>
    <row r="121" spans="1:46" ht="15.75" customHeight="1" x14ac:dyDescent="0.2">
      <c r="A121" s="150"/>
      <c r="B121" s="150" t="str">
        <f>IF(COUNTA(D23:E23)=0,"×",C23)</f>
        <v>×</v>
      </c>
      <c r="C121" s="159">
        <f>H23</f>
        <v>0</v>
      </c>
      <c r="D121" s="150" t="str">
        <f t="shared" si="65"/>
        <v/>
      </c>
      <c r="E121" s="154"/>
      <c r="F121" s="150" t="str">
        <f>IF(F23=""," －",F23)</f>
        <v xml:space="preserve"> －</v>
      </c>
      <c r="G121" s="150"/>
      <c r="H121" s="155"/>
      <c r="I121" s="154"/>
      <c r="J121" s="150"/>
      <c r="K121" s="150"/>
      <c r="L121" s="150"/>
      <c r="M121" s="150"/>
      <c r="N121" s="150">
        <f>D23</f>
        <v>0</v>
      </c>
      <c r="O121" s="150">
        <f>E23</f>
        <v>0</v>
      </c>
      <c r="P121" s="150" t="str">
        <f t="shared" ref="P121" si="74">G$6</f>
        <v/>
      </c>
      <c r="Q121" s="150">
        <f>G23</f>
        <v>0</v>
      </c>
      <c r="R121" s="150" t="str">
        <f t="shared" si="66"/>
        <v>年</v>
      </c>
      <c r="S121" s="160">
        <f>I23</f>
        <v>0</v>
      </c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1"/>
      <c r="AJ121" s="151"/>
      <c r="AK121" s="150"/>
      <c r="AL121" s="150"/>
    </row>
    <row r="122" spans="1:46" ht="15.75" customHeight="1" x14ac:dyDescent="0.2">
      <c r="A122" s="150"/>
      <c r="B122" s="150" t="str">
        <f>B121</f>
        <v>×</v>
      </c>
      <c r="C122" s="159">
        <f>J23</f>
        <v>0</v>
      </c>
      <c r="D122" s="150" t="str">
        <f t="shared" si="65"/>
        <v/>
      </c>
      <c r="E122" s="154"/>
      <c r="F122" s="150" t="str">
        <f>IF(F23=""," －",F23)</f>
        <v xml:space="preserve"> －</v>
      </c>
      <c r="G122" s="150"/>
      <c r="H122" s="155"/>
      <c r="I122" s="154"/>
      <c r="J122" s="150"/>
      <c r="K122" s="150"/>
      <c r="L122" s="150"/>
      <c r="M122" s="150"/>
      <c r="N122" s="150">
        <f>D23</f>
        <v>0</v>
      </c>
      <c r="O122" s="150">
        <f>E23</f>
        <v>0</v>
      </c>
      <c r="P122" s="150" t="str">
        <f>G$6</f>
        <v/>
      </c>
      <c r="Q122" s="150">
        <f>G23</f>
        <v>0</v>
      </c>
      <c r="R122" s="150" t="str">
        <f t="shared" si="66"/>
        <v>年</v>
      </c>
      <c r="S122" s="160">
        <f>K23</f>
        <v>0</v>
      </c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1"/>
      <c r="AJ122" s="151"/>
      <c r="AK122" s="150"/>
      <c r="AL122" s="150"/>
    </row>
    <row r="123" spans="1:46" ht="15.75" customHeight="1" x14ac:dyDescent="0.2">
      <c r="A123" s="150"/>
      <c r="B123" s="150" t="str">
        <f>IF(COUNTA(D24:E24)=0,"×",C24)</f>
        <v>×</v>
      </c>
      <c r="C123" s="159">
        <f>H24</f>
        <v>0</v>
      </c>
      <c r="D123" s="150" t="str">
        <f t="shared" si="65"/>
        <v/>
      </c>
      <c r="E123" s="154"/>
      <c r="F123" s="150" t="str">
        <f>IF(F24=""," －",F24)</f>
        <v xml:space="preserve"> －</v>
      </c>
      <c r="G123" s="150"/>
      <c r="H123" s="155"/>
      <c r="I123" s="154"/>
      <c r="J123" s="150"/>
      <c r="K123" s="150"/>
      <c r="L123" s="150"/>
      <c r="M123" s="150"/>
      <c r="N123" s="150">
        <f>D24</f>
        <v>0</v>
      </c>
      <c r="O123" s="150">
        <f>E24</f>
        <v>0</v>
      </c>
      <c r="P123" s="150" t="str">
        <f t="shared" ref="P123" si="75">G$6</f>
        <v/>
      </c>
      <c r="Q123" s="150">
        <f>G24</f>
        <v>0</v>
      </c>
      <c r="R123" s="150" t="str">
        <f t="shared" si="66"/>
        <v>年</v>
      </c>
      <c r="S123" s="160">
        <f>I24</f>
        <v>0</v>
      </c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1"/>
      <c r="AJ123" s="151"/>
      <c r="AK123" s="150"/>
      <c r="AL123" s="150"/>
    </row>
    <row r="124" spans="1:46" ht="15.75" customHeight="1" x14ac:dyDescent="0.2">
      <c r="A124" s="150"/>
      <c r="B124" s="150" t="str">
        <f>B123</f>
        <v>×</v>
      </c>
      <c r="C124" s="159">
        <f>J24</f>
        <v>0</v>
      </c>
      <c r="D124" s="150" t="str">
        <f t="shared" si="65"/>
        <v/>
      </c>
      <c r="E124" s="154"/>
      <c r="F124" s="150" t="str">
        <f>IF(F24=""," －",F24)</f>
        <v xml:space="preserve"> －</v>
      </c>
      <c r="G124" s="150"/>
      <c r="H124" s="155"/>
      <c r="I124" s="154"/>
      <c r="J124" s="150"/>
      <c r="K124" s="150"/>
      <c r="L124" s="150"/>
      <c r="M124" s="150"/>
      <c r="N124" s="150">
        <f>D24</f>
        <v>0</v>
      </c>
      <c r="O124" s="150">
        <f>E24</f>
        <v>0</v>
      </c>
      <c r="P124" s="150" t="str">
        <f>G$6</f>
        <v/>
      </c>
      <c r="Q124" s="150">
        <f>G24</f>
        <v>0</v>
      </c>
      <c r="R124" s="150" t="str">
        <f t="shared" si="66"/>
        <v>年</v>
      </c>
      <c r="S124" s="160">
        <f>K24</f>
        <v>0</v>
      </c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1"/>
      <c r="AJ124" s="151"/>
      <c r="AK124" s="150"/>
      <c r="AL124" s="150"/>
    </row>
    <row r="125" spans="1:46" ht="15.75" customHeight="1" x14ac:dyDescent="0.2">
      <c r="A125" s="150"/>
      <c r="B125" s="150" t="str">
        <f>IF(COUNTA(D25:E25)=0,"×",C25)</f>
        <v>×</v>
      </c>
      <c r="C125" s="159">
        <f>H25</f>
        <v>0</v>
      </c>
      <c r="D125" s="150" t="str">
        <f t="shared" si="65"/>
        <v/>
      </c>
      <c r="E125" s="154"/>
      <c r="F125" s="150" t="str">
        <f>IF(F25=""," －",F25)</f>
        <v xml:space="preserve"> －</v>
      </c>
      <c r="G125" s="150"/>
      <c r="H125" s="155"/>
      <c r="I125" s="154"/>
      <c r="J125" s="150"/>
      <c r="K125" s="150"/>
      <c r="L125" s="150"/>
      <c r="M125" s="150"/>
      <c r="N125" s="150">
        <f>D25</f>
        <v>0</v>
      </c>
      <c r="O125" s="150">
        <f>E25</f>
        <v>0</v>
      </c>
      <c r="P125" s="150" t="str">
        <f t="shared" ref="P125" si="76">G$6</f>
        <v/>
      </c>
      <c r="Q125" s="150">
        <f>G25</f>
        <v>0</v>
      </c>
      <c r="R125" s="150" t="str">
        <f t="shared" si="66"/>
        <v>年</v>
      </c>
      <c r="S125" s="160">
        <f>I25</f>
        <v>0</v>
      </c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1"/>
      <c r="AJ125" s="151"/>
      <c r="AK125" s="150"/>
      <c r="AL125" s="150"/>
    </row>
    <row r="126" spans="1:46" ht="15.75" customHeight="1" x14ac:dyDescent="0.2">
      <c r="A126" s="150"/>
      <c r="B126" s="150" t="str">
        <f>B125</f>
        <v>×</v>
      </c>
      <c r="C126" s="159">
        <f>J25</f>
        <v>0</v>
      </c>
      <c r="D126" s="150" t="str">
        <f t="shared" si="65"/>
        <v/>
      </c>
      <c r="E126" s="154"/>
      <c r="F126" s="150" t="str">
        <f>IF(F25=""," －",F25)</f>
        <v xml:space="preserve"> －</v>
      </c>
      <c r="G126" s="150"/>
      <c r="H126" s="155"/>
      <c r="I126" s="154"/>
      <c r="J126" s="150"/>
      <c r="K126" s="150"/>
      <c r="L126" s="150"/>
      <c r="M126" s="150"/>
      <c r="N126" s="150">
        <f>D25</f>
        <v>0</v>
      </c>
      <c r="O126" s="150">
        <f>E25</f>
        <v>0</v>
      </c>
      <c r="P126" s="150" t="str">
        <f>G$6</f>
        <v/>
      </c>
      <c r="Q126" s="150">
        <f>G25</f>
        <v>0</v>
      </c>
      <c r="R126" s="150" t="str">
        <f t="shared" si="66"/>
        <v>年</v>
      </c>
      <c r="S126" s="160">
        <f>K25</f>
        <v>0</v>
      </c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1"/>
      <c r="AJ126" s="151"/>
      <c r="AK126" s="150"/>
      <c r="AL126" s="150"/>
    </row>
    <row r="127" spans="1:46" ht="15.75" customHeight="1" x14ac:dyDescent="0.2">
      <c r="A127" s="150"/>
      <c r="B127" s="150" t="str">
        <f>IF(COUNTA(D26:E26)=0,"×",C26)</f>
        <v>×</v>
      </c>
      <c r="C127" s="159">
        <f>H26</f>
        <v>0</v>
      </c>
      <c r="D127" s="150" t="str">
        <f t="shared" si="65"/>
        <v/>
      </c>
      <c r="E127" s="154"/>
      <c r="F127" s="150" t="str">
        <f>IF(F26=""," －",F26)</f>
        <v xml:space="preserve"> －</v>
      </c>
      <c r="G127" s="150"/>
      <c r="H127" s="155"/>
      <c r="I127" s="154"/>
      <c r="J127" s="150"/>
      <c r="K127" s="150"/>
      <c r="L127" s="150"/>
      <c r="M127" s="150"/>
      <c r="N127" s="150">
        <f>D26</f>
        <v>0</v>
      </c>
      <c r="O127" s="150">
        <f>E26</f>
        <v>0</v>
      </c>
      <c r="P127" s="150" t="str">
        <f t="shared" ref="P127" si="77">G$6</f>
        <v/>
      </c>
      <c r="Q127" s="150">
        <f>G26</f>
        <v>0</v>
      </c>
      <c r="R127" s="150" t="str">
        <f t="shared" si="66"/>
        <v>年</v>
      </c>
      <c r="S127" s="160">
        <f>I26</f>
        <v>0</v>
      </c>
      <c r="T127" s="150"/>
      <c r="U127" s="150"/>
      <c r="V127" s="150"/>
      <c r="W127" s="150"/>
      <c r="X127" s="150"/>
      <c r="Y127" s="150"/>
      <c r="Z127" s="150"/>
      <c r="AA127" s="150"/>
      <c r="AB127" s="150"/>
      <c r="AC127" s="150"/>
      <c r="AD127" s="150"/>
      <c r="AE127" s="150"/>
      <c r="AF127" s="150"/>
      <c r="AG127" s="150"/>
      <c r="AH127" s="150"/>
      <c r="AI127" s="151"/>
      <c r="AJ127" s="151"/>
      <c r="AK127" s="150"/>
      <c r="AL127" s="150"/>
    </row>
    <row r="128" spans="1:46" ht="15.75" customHeight="1" x14ac:dyDescent="0.2">
      <c r="A128" s="150"/>
      <c r="B128" s="150" t="str">
        <f>B127</f>
        <v>×</v>
      </c>
      <c r="C128" s="159">
        <f>J26</f>
        <v>0</v>
      </c>
      <c r="D128" s="150" t="str">
        <f t="shared" si="65"/>
        <v/>
      </c>
      <c r="E128" s="154"/>
      <c r="F128" s="150" t="str">
        <f>IF(F26=""," －",F26)</f>
        <v xml:space="preserve"> －</v>
      </c>
      <c r="G128" s="150"/>
      <c r="H128" s="155"/>
      <c r="I128" s="154"/>
      <c r="J128" s="150"/>
      <c r="K128" s="150"/>
      <c r="L128" s="150"/>
      <c r="M128" s="150"/>
      <c r="N128" s="150">
        <f>D26</f>
        <v>0</v>
      </c>
      <c r="O128" s="150">
        <f>E26</f>
        <v>0</v>
      </c>
      <c r="P128" s="150" t="str">
        <f>G$6</f>
        <v/>
      </c>
      <c r="Q128" s="150">
        <f>G26</f>
        <v>0</v>
      </c>
      <c r="R128" s="150" t="str">
        <f t="shared" si="66"/>
        <v>年</v>
      </c>
      <c r="S128" s="160">
        <f>K26</f>
        <v>0</v>
      </c>
      <c r="T128" s="150"/>
      <c r="U128" s="150"/>
      <c r="V128" s="150"/>
      <c r="W128" s="150"/>
      <c r="X128" s="150"/>
      <c r="Y128" s="150"/>
      <c r="Z128" s="150"/>
      <c r="AA128" s="150"/>
      <c r="AB128" s="150"/>
      <c r="AC128" s="150"/>
      <c r="AD128" s="150"/>
      <c r="AE128" s="150"/>
      <c r="AF128" s="150"/>
      <c r="AG128" s="150"/>
      <c r="AH128" s="150"/>
      <c r="AI128" s="151"/>
      <c r="AJ128" s="151"/>
      <c r="AK128" s="150"/>
      <c r="AL128" s="150"/>
    </row>
    <row r="129" spans="1:38" ht="15.75" customHeight="1" x14ac:dyDescent="0.2">
      <c r="A129" s="150"/>
      <c r="B129" s="150" t="str">
        <f>IF(COUNTA(D27:E27)=0,"×",C27)</f>
        <v>×</v>
      </c>
      <c r="C129" s="159">
        <f>H27</f>
        <v>0</v>
      </c>
      <c r="D129" s="150" t="str">
        <f t="shared" si="65"/>
        <v/>
      </c>
      <c r="E129" s="154"/>
      <c r="F129" s="150" t="str">
        <f>IF(F27=""," －",F27)</f>
        <v xml:space="preserve"> －</v>
      </c>
      <c r="G129" s="150"/>
      <c r="H129" s="155"/>
      <c r="I129" s="154"/>
      <c r="J129" s="150"/>
      <c r="K129" s="150"/>
      <c r="L129" s="150"/>
      <c r="M129" s="150"/>
      <c r="N129" s="150">
        <f>D27</f>
        <v>0</v>
      </c>
      <c r="O129" s="150">
        <f>E27</f>
        <v>0</v>
      </c>
      <c r="P129" s="150" t="str">
        <f t="shared" ref="P129" si="78">G$6</f>
        <v/>
      </c>
      <c r="Q129" s="150">
        <f>G27</f>
        <v>0</v>
      </c>
      <c r="R129" s="150" t="str">
        <f t="shared" si="66"/>
        <v>年</v>
      </c>
      <c r="S129" s="160">
        <f>I27</f>
        <v>0</v>
      </c>
      <c r="T129" s="150"/>
      <c r="U129" s="150"/>
      <c r="V129" s="150"/>
      <c r="W129" s="150"/>
      <c r="X129" s="150"/>
      <c r="Y129" s="150"/>
      <c r="Z129" s="150"/>
      <c r="AA129" s="150"/>
      <c r="AB129" s="150"/>
      <c r="AC129" s="150"/>
      <c r="AD129" s="150"/>
      <c r="AE129" s="150"/>
      <c r="AF129" s="150"/>
      <c r="AG129" s="150"/>
      <c r="AH129" s="150"/>
      <c r="AI129" s="151"/>
      <c r="AJ129" s="151"/>
      <c r="AK129" s="150"/>
      <c r="AL129" s="150"/>
    </row>
    <row r="130" spans="1:38" ht="15.75" customHeight="1" x14ac:dyDescent="0.2">
      <c r="A130" s="150"/>
      <c r="B130" s="150" t="str">
        <f>B129</f>
        <v>×</v>
      </c>
      <c r="C130" s="159">
        <f>J27</f>
        <v>0</v>
      </c>
      <c r="D130" s="150" t="str">
        <f t="shared" si="65"/>
        <v/>
      </c>
      <c r="E130" s="154"/>
      <c r="F130" s="150" t="str">
        <f>IF(F27=""," －",F27)</f>
        <v xml:space="preserve"> －</v>
      </c>
      <c r="G130" s="150"/>
      <c r="H130" s="155"/>
      <c r="I130" s="154"/>
      <c r="J130" s="150"/>
      <c r="K130" s="150"/>
      <c r="L130" s="150"/>
      <c r="M130" s="150"/>
      <c r="N130" s="150">
        <f>D27</f>
        <v>0</v>
      </c>
      <c r="O130" s="150">
        <f>E27</f>
        <v>0</v>
      </c>
      <c r="P130" s="150" t="str">
        <f>G$6</f>
        <v/>
      </c>
      <c r="Q130" s="150">
        <f>G27</f>
        <v>0</v>
      </c>
      <c r="R130" s="150" t="str">
        <f t="shared" si="66"/>
        <v>年</v>
      </c>
      <c r="S130" s="160">
        <f>K27</f>
        <v>0</v>
      </c>
      <c r="T130" s="150"/>
      <c r="U130" s="150"/>
      <c r="V130" s="150"/>
      <c r="W130" s="150"/>
      <c r="X130" s="150"/>
      <c r="Y130" s="150"/>
      <c r="Z130" s="150"/>
      <c r="AA130" s="150"/>
      <c r="AB130" s="150"/>
      <c r="AC130" s="150"/>
      <c r="AD130" s="150"/>
      <c r="AE130" s="150"/>
      <c r="AF130" s="150"/>
      <c r="AG130" s="150"/>
      <c r="AH130" s="150"/>
      <c r="AI130" s="151"/>
      <c r="AJ130" s="151"/>
      <c r="AK130" s="150"/>
      <c r="AL130" s="150"/>
    </row>
    <row r="131" spans="1:38" ht="15.75" customHeight="1" x14ac:dyDescent="0.2">
      <c r="A131" s="150"/>
      <c r="B131" s="150" t="str">
        <f>IF(COUNTA(D28:E28)=0,"×",C28)</f>
        <v>×</v>
      </c>
      <c r="C131" s="159">
        <f>H28</f>
        <v>0</v>
      </c>
      <c r="D131" s="150" t="str">
        <f t="shared" si="65"/>
        <v/>
      </c>
      <c r="E131" s="154"/>
      <c r="F131" s="150" t="str">
        <f>IF(F28=""," －",F28)</f>
        <v xml:space="preserve"> －</v>
      </c>
      <c r="G131" s="150"/>
      <c r="H131" s="155"/>
      <c r="I131" s="154"/>
      <c r="J131" s="150"/>
      <c r="K131" s="150"/>
      <c r="L131" s="150"/>
      <c r="M131" s="150"/>
      <c r="N131" s="150">
        <f>D28</f>
        <v>0</v>
      </c>
      <c r="O131" s="150">
        <f>E28</f>
        <v>0</v>
      </c>
      <c r="P131" s="150" t="str">
        <f t="shared" ref="P131" si="79">G$6</f>
        <v/>
      </c>
      <c r="Q131" s="150">
        <f>G28</f>
        <v>0</v>
      </c>
      <c r="R131" s="150" t="str">
        <f t="shared" si="66"/>
        <v>年</v>
      </c>
      <c r="S131" s="160">
        <f>I28</f>
        <v>0</v>
      </c>
      <c r="T131" s="150"/>
      <c r="U131" s="150"/>
      <c r="V131" s="150"/>
      <c r="W131" s="150"/>
      <c r="X131" s="150"/>
      <c r="Y131" s="150"/>
      <c r="Z131" s="150"/>
      <c r="AA131" s="150"/>
      <c r="AB131" s="150"/>
      <c r="AC131" s="150"/>
      <c r="AD131" s="150"/>
      <c r="AE131" s="150"/>
      <c r="AF131" s="150"/>
      <c r="AG131" s="150"/>
      <c r="AH131" s="150"/>
      <c r="AI131" s="151"/>
      <c r="AJ131" s="151"/>
      <c r="AK131" s="150"/>
      <c r="AL131" s="150"/>
    </row>
    <row r="132" spans="1:38" ht="15.75" customHeight="1" x14ac:dyDescent="0.2">
      <c r="A132" s="150"/>
      <c r="B132" s="150" t="str">
        <f>B131</f>
        <v>×</v>
      </c>
      <c r="C132" s="159">
        <f>J28</f>
        <v>0</v>
      </c>
      <c r="D132" s="150" t="str">
        <f t="shared" si="65"/>
        <v/>
      </c>
      <c r="E132" s="154"/>
      <c r="F132" s="150" t="str">
        <f>IF(F28=""," －",F28)</f>
        <v xml:space="preserve"> －</v>
      </c>
      <c r="G132" s="150"/>
      <c r="H132" s="155"/>
      <c r="I132" s="154"/>
      <c r="J132" s="150"/>
      <c r="K132" s="150"/>
      <c r="L132" s="150"/>
      <c r="M132" s="150"/>
      <c r="N132" s="150">
        <f>D28</f>
        <v>0</v>
      </c>
      <c r="O132" s="150">
        <f>E28</f>
        <v>0</v>
      </c>
      <c r="P132" s="150" t="str">
        <f>G$6</f>
        <v/>
      </c>
      <c r="Q132" s="150">
        <f>G28</f>
        <v>0</v>
      </c>
      <c r="R132" s="150" t="str">
        <f t="shared" si="66"/>
        <v>年</v>
      </c>
      <c r="S132" s="160">
        <f>K28</f>
        <v>0</v>
      </c>
      <c r="T132" s="150"/>
      <c r="U132" s="150"/>
      <c r="V132" s="150"/>
      <c r="W132" s="150"/>
      <c r="X132" s="150"/>
      <c r="Y132" s="150"/>
      <c r="Z132" s="150"/>
      <c r="AA132" s="150"/>
      <c r="AB132" s="150"/>
      <c r="AC132" s="150"/>
      <c r="AD132" s="150"/>
      <c r="AE132" s="150"/>
      <c r="AF132" s="150"/>
      <c r="AG132" s="150"/>
      <c r="AH132" s="150"/>
      <c r="AI132" s="151"/>
      <c r="AJ132" s="151"/>
      <c r="AK132" s="150"/>
      <c r="AL132" s="150"/>
    </row>
    <row r="133" spans="1:38" ht="15.75" customHeight="1" x14ac:dyDescent="0.2">
      <c r="A133" s="150"/>
      <c r="B133" s="150" t="str">
        <f>IF(COUNTA(D29:E29)=0,"×",C29)</f>
        <v>×</v>
      </c>
      <c r="C133" s="159">
        <f>H29</f>
        <v>0</v>
      </c>
      <c r="D133" s="150" t="str">
        <f t="shared" si="65"/>
        <v/>
      </c>
      <c r="E133" s="154"/>
      <c r="F133" s="150" t="str">
        <f>IF(F29=""," －",F29)</f>
        <v xml:space="preserve"> －</v>
      </c>
      <c r="G133" s="150"/>
      <c r="H133" s="155"/>
      <c r="I133" s="154"/>
      <c r="J133" s="150"/>
      <c r="K133" s="150"/>
      <c r="L133" s="150"/>
      <c r="M133" s="150"/>
      <c r="N133" s="150">
        <f>D29</f>
        <v>0</v>
      </c>
      <c r="O133" s="150">
        <f>E29</f>
        <v>0</v>
      </c>
      <c r="P133" s="150" t="str">
        <f t="shared" ref="P133" si="80">G$6</f>
        <v/>
      </c>
      <c r="Q133" s="150">
        <f>G29</f>
        <v>0</v>
      </c>
      <c r="R133" s="150" t="str">
        <f t="shared" si="66"/>
        <v>年</v>
      </c>
      <c r="S133" s="160">
        <f>I29</f>
        <v>0</v>
      </c>
      <c r="T133" s="150"/>
      <c r="U133" s="150"/>
      <c r="V133" s="150"/>
      <c r="W133" s="150"/>
      <c r="X133" s="150"/>
      <c r="Y133" s="150"/>
      <c r="Z133" s="150"/>
      <c r="AA133" s="150"/>
      <c r="AB133" s="150"/>
      <c r="AC133" s="150"/>
      <c r="AD133" s="150"/>
      <c r="AE133" s="150"/>
      <c r="AF133" s="150"/>
      <c r="AG133" s="150"/>
      <c r="AH133" s="150"/>
      <c r="AI133" s="151"/>
      <c r="AJ133" s="151"/>
      <c r="AK133" s="150"/>
      <c r="AL133" s="150"/>
    </row>
    <row r="134" spans="1:38" ht="15.75" customHeight="1" x14ac:dyDescent="0.2">
      <c r="A134" s="150"/>
      <c r="B134" s="150" t="str">
        <f>B133</f>
        <v>×</v>
      </c>
      <c r="C134" s="159">
        <f>J29</f>
        <v>0</v>
      </c>
      <c r="D134" s="150" t="str">
        <f t="shared" si="65"/>
        <v/>
      </c>
      <c r="E134" s="154"/>
      <c r="F134" s="150" t="str">
        <f>IF(F29=""," －",F29)</f>
        <v xml:space="preserve"> －</v>
      </c>
      <c r="G134" s="150"/>
      <c r="H134" s="155"/>
      <c r="I134" s="154"/>
      <c r="J134" s="150"/>
      <c r="K134" s="150"/>
      <c r="L134" s="150"/>
      <c r="M134" s="150"/>
      <c r="N134" s="150">
        <f>D29</f>
        <v>0</v>
      </c>
      <c r="O134" s="150">
        <f>E29</f>
        <v>0</v>
      </c>
      <c r="P134" s="150" t="str">
        <f>G$6</f>
        <v/>
      </c>
      <c r="Q134" s="150">
        <f>G29</f>
        <v>0</v>
      </c>
      <c r="R134" s="150" t="str">
        <f t="shared" si="66"/>
        <v>年</v>
      </c>
      <c r="S134" s="160">
        <f>K29</f>
        <v>0</v>
      </c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150"/>
      <c r="AE134" s="150"/>
      <c r="AF134" s="150"/>
      <c r="AG134" s="150"/>
      <c r="AH134" s="150"/>
      <c r="AI134" s="151"/>
      <c r="AJ134" s="151"/>
      <c r="AK134" s="150"/>
      <c r="AL134" s="150"/>
    </row>
    <row r="135" spans="1:38" ht="15.75" customHeight="1" x14ac:dyDescent="0.2">
      <c r="A135" s="150"/>
      <c r="B135" s="150" t="str">
        <f>IF(COUNTA(D30:E30)=0,"×",C30)</f>
        <v>×</v>
      </c>
      <c r="C135" s="159">
        <f>H30</f>
        <v>0</v>
      </c>
      <c r="D135" s="150" t="str">
        <f t="shared" si="65"/>
        <v/>
      </c>
      <c r="E135" s="154"/>
      <c r="F135" s="150" t="str">
        <f>IF(F30=""," －",F30)</f>
        <v xml:space="preserve"> －</v>
      </c>
      <c r="G135" s="150"/>
      <c r="H135" s="155"/>
      <c r="I135" s="154"/>
      <c r="J135" s="150"/>
      <c r="K135" s="150"/>
      <c r="L135" s="150"/>
      <c r="M135" s="150"/>
      <c r="N135" s="150">
        <f>D30</f>
        <v>0</v>
      </c>
      <c r="O135" s="150">
        <f>E30</f>
        <v>0</v>
      </c>
      <c r="P135" s="150" t="str">
        <f t="shared" ref="P135" si="81">G$6</f>
        <v/>
      </c>
      <c r="Q135" s="150">
        <f>G30</f>
        <v>0</v>
      </c>
      <c r="R135" s="150" t="str">
        <f t="shared" si="66"/>
        <v>年</v>
      </c>
      <c r="S135" s="160">
        <f>I30</f>
        <v>0</v>
      </c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  <c r="AH135" s="150"/>
      <c r="AI135" s="151"/>
      <c r="AJ135" s="151"/>
      <c r="AK135" s="150"/>
      <c r="AL135" s="150"/>
    </row>
    <row r="136" spans="1:38" ht="15.75" customHeight="1" x14ac:dyDescent="0.2">
      <c r="A136" s="150"/>
      <c r="B136" s="150" t="str">
        <f>B135</f>
        <v>×</v>
      </c>
      <c r="C136" s="159">
        <f>J30</f>
        <v>0</v>
      </c>
      <c r="D136" s="150" t="str">
        <f t="shared" si="65"/>
        <v/>
      </c>
      <c r="E136" s="154"/>
      <c r="F136" s="150" t="str">
        <f>IF(F30=""," －",F30)</f>
        <v xml:space="preserve"> －</v>
      </c>
      <c r="G136" s="150"/>
      <c r="H136" s="155"/>
      <c r="I136" s="154"/>
      <c r="J136" s="150"/>
      <c r="K136" s="150"/>
      <c r="L136" s="150"/>
      <c r="M136" s="150"/>
      <c r="N136" s="150">
        <f>D30</f>
        <v>0</v>
      </c>
      <c r="O136" s="150">
        <f>E30</f>
        <v>0</v>
      </c>
      <c r="P136" s="150" t="str">
        <f>G$6</f>
        <v/>
      </c>
      <c r="Q136" s="150">
        <f>G30</f>
        <v>0</v>
      </c>
      <c r="R136" s="150" t="str">
        <f t="shared" si="66"/>
        <v>年</v>
      </c>
      <c r="S136" s="160">
        <f>K30</f>
        <v>0</v>
      </c>
      <c r="T136" s="150"/>
      <c r="U136" s="150"/>
      <c r="V136" s="150"/>
      <c r="W136" s="150"/>
      <c r="X136" s="150"/>
      <c r="Y136" s="150"/>
      <c r="Z136" s="150"/>
      <c r="AA136" s="150"/>
      <c r="AB136" s="150"/>
      <c r="AC136" s="150"/>
      <c r="AD136" s="150"/>
      <c r="AE136" s="150"/>
      <c r="AF136" s="150"/>
      <c r="AG136" s="150"/>
      <c r="AH136" s="150"/>
      <c r="AI136" s="151"/>
      <c r="AJ136" s="151"/>
      <c r="AK136" s="150"/>
      <c r="AL136" s="150"/>
    </row>
    <row r="137" spans="1:38" ht="15.75" customHeight="1" x14ac:dyDescent="0.2">
      <c r="A137" s="150"/>
      <c r="B137" s="150" t="str">
        <f>IF(COUNTA(D31:E31)=0,"×",C31)</f>
        <v>×</v>
      </c>
      <c r="C137" s="159">
        <f>H31</f>
        <v>0</v>
      </c>
      <c r="D137" s="150" t="str">
        <f t="shared" si="65"/>
        <v/>
      </c>
      <c r="E137" s="154"/>
      <c r="F137" s="150" t="str">
        <f>IF(F31=""," －",F31)</f>
        <v xml:space="preserve"> －</v>
      </c>
      <c r="G137" s="150"/>
      <c r="H137" s="155"/>
      <c r="I137" s="154"/>
      <c r="J137" s="150"/>
      <c r="K137" s="150"/>
      <c r="L137" s="150"/>
      <c r="M137" s="150"/>
      <c r="N137" s="150">
        <f>D31</f>
        <v>0</v>
      </c>
      <c r="O137" s="150">
        <f>E31</f>
        <v>0</v>
      </c>
      <c r="P137" s="150" t="str">
        <f t="shared" ref="P137" si="82">G$6</f>
        <v/>
      </c>
      <c r="Q137" s="150">
        <f>G31</f>
        <v>0</v>
      </c>
      <c r="R137" s="150" t="str">
        <f t="shared" si="66"/>
        <v>年</v>
      </c>
      <c r="S137" s="160">
        <f>I31</f>
        <v>0</v>
      </c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  <c r="AE137" s="150"/>
      <c r="AF137" s="150"/>
      <c r="AG137" s="150"/>
      <c r="AH137" s="150"/>
      <c r="AI137" s="151"/>
      <c r="AJ137" s="151"/>
      <c r="AK137" s="150"/>
      <c r="AL137" s="150"/>
    </row>
    <row r="138" spans="1:38" ht="15.75" customHeight="1" x14ac:dyDescent="0.2">
      <c r="A138" s="150"/>
      <c r="B138" s="150" t="str">
        <f>B137</f>
        <v>×</v>
      </c>
      <c r="C138" s="159">
        <f>J31</f>
        <v>0</v>
      </c>
      <c r="D138" s="150" t="str">
        <f t="shared" si="65"/>
        <v/>
      </c>
      <c r="E138" s="154"/>
      <c r="F138" s="150" t="str">
        <f>IF(F31=""," －",F31)</f>
        <v xml:space="preserve"> －</v>
      </c>
      <c r="G138" s="150"/>
      <c r="H138" s="155"/>
      <c r="I138" s="154"/>
      <c r="J138" s="150"/>
      <c r="K138" s="150"/>
      <c r="L138" s="150"/>
      <c r="M138" s="150"/>
      <c r="N138" s="150">
        <f>D31</f>
        <v>0</v>
      </c>
      <c r="O138" s="150">
        <f>E31</f>
        <v>0</v>
      </c>
      <c r="P138" s="150" t="str">
        <f>G$6</f>
        <v/>
      </c>
      <c r="Q138" s="150">
        <f>G31</f>
        <v>0</v>
      </c>
      <c r="R138" s="150" t="str">
        <f t="shared" si="66"/>
        <v>年</v>
      </c>
      <c r="S138" s="160">
        <f>K31</f>
        <v>0</v>
      </c>
      <c r="T138" s="150"/>
      <c r="U138" s="150"/>
      <c r="V138" s="150"/>
      <c r="W138" s="150"/>
      <c r="X138" s="150"/>
      <c r="Y138" s="150"/>
      <c r="Z138" s="150"/>
      <c r="AA138" s="150"/>
      <c r="AB138" s="150"/>
      <c r="AC138" s="150"/>
      <c r="AD138" s="150"/>
      <c r="AE138" s="150"/>
      <c r="AF138" s="150"/>
      <c r="AG138" s="150"/>
      <c r="AH138" s="150"/>
      <c r="AI138" s="151"/>
      <c r="AJ138" s="151"/>
      <c r="AK138" s="150"/>
      <c r="AL138" s="150"/>
    </row>
    <row r="139" spans="1:38" ht="15.75" customHeight="1" x14ac:dyDescent="0.2">
      <c r="A139" s="150"/>
      <c r="B139" s="150" t="str">
        <f>IF(COUNTA(D32:E32)=0,"×",C32)</f>
        <v>×</v>
      </c>
      <c r="C139" s="159">
        <f>H32</f>
        <v>0</v>
      </c>
      <c r="D139" s="150" t="str">
        <f t="shared" si="65"/>
        <v/>
      </c>
      <c r="E139" s="154"/>
      <c r="F139" s="150" t="str">
        <f>IF(F32=""," －",F32)</f>
        <v xml:space="preserve"> －</v>
      </c>
      <c r="G139" s="150"/>
      <c r="H139" s="155"/>
      <c r="I139" s="154"/>
      <c r="J139" s="150"/>
      <c r="K139" s="150"/>
      <c r="L139" s="150"/>
      <c r="M139" s="150"/>
      <c r="N139" s="150">
        <f>D32</f>
        <v>0</v>
      </c>
      <c r="O139" s="150">
        <f>E32</f>
        <v>0</v>
      </c>
      <c r="P139" s="150" t="str">
        <f t="shared" ref="P139" si="83">G$6</f>
        <v/>
      </c>
      <c r="Q139" s="150">
        <f>G32</f>
        <v>0</v>
      </c>
      <c r="R139" s="150" t="str">
        <f t="shared" si="66"/>
        <v>年</v>
      </c>
      <c r="S139" s="160">
        <f>I32</f>
        <v>0</v>
      </c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  <c r="AH139" s="150"/>
      <c r="AI139" s="151"/>
      <c r="AJ139" s="151"/>
      <c r="AK139" s="150"/>
      <c r="AL139" s="150"/>
    </row>
    <row r="140" spans="1:38" ht="15.75" customHeight="1" x14ac:dyDescent="0.2">
      <c r="A140" s="150"/>
      <c r="B140" s="150" t="str">
        <f>B139</f>
        <v>×</v>
      </c>
      <c r="C140" s="159">
        <f>J32</f>
        <v>0</v>
      </c>
      <c r="D140" s="150" t="str">
        <f t="shared" si="65"/>
        <v/>
      </c>
      <c r="E140" s="154"/>
      <c r="F140" s="150" t="str">
        <f>IF(F32=""," －",F32)</f>
        <v xml:space="preserve"> －</v>
      </c>
      <c r="G140" s="150"/>
      <c r="H140" s="155"/>
      <c r="I140" s="154"/>
      <c r="J140" s="150"/>
      <c r="K140" s="150"/>
      <c r="L140" s="150"/>
      <c r="M140" s="150"/>
      <c r="N140" s="150">
        <f>D32</f>
        <v>0</v>
      </c>
      <c r="O140" s="150">
        <f>E32</f>
        <v>0</v>
      </c>
      <c r="P140" s="150" t="str">
        <f>G$6</f>
        <v/>
      </c>
      <c r="Q140" s="150">
        <f>G32</f>
        <v>0</v>
      </c>
      <c r="R140" s="150" t="str">
        <f t="shared" si="66"/>
        <v>年</v>
      </c>
      <c r="S140" s="160">
        <f>K32</f>
        <v>0</v>
      </c>
      <c r="T140" s="150"/>
      <c r="U140" s="150"/>
      <c r="V140" s="150"/>
      <c r="W140" s="150"/>
      <c r="X140" s="150"/>
      <c r="Y140" s="150"/>
      <c r="Z140" s="150"/>
      <c r="AA140" s="150"/>
      <c r="AB140" s="150"/>
      <c r="AC140" s="150"/>
      <c r="AD140" s="150"/>
      <c r="AE140" s="150"/>
      <c r="AF140" s="150"/>
      <c r="AG140" s="150"/>
      <c r="AH140" s="150"/>
      <c r="AI140" s="151"/>
      <c r="AJ140" s="151"/>
      <c r="AK140" s="150"/>
      <c r="AL140" s="150"/>
    </row>
    <row r="141" spans="1:38" ht="15.75" customHeight="1" x14ac:dyDescent="0.2">
      <c r="A141" s="150"/>
      <c r="B141" s="150" t="str">
        <f>IF(COUNTA(D33:E33)=0,"×",C33)</f>
        <v>×</v>
      </c>
      <c r="C141" s="159">
        <f>H33</f>
        <v>0</v>
      </c>
      <c r="D141" s="150" t="str">
        <f t="shared" si="65"/>
        <v/>
      </c>
      <c r="E141" s="154"/>
      <c r="F141" s="150" t="str">
        <f>IF(F33=""," －",F33)</f>
        <v xml:space="preserve"> －</v>
      </c>
      <c r="G141" s="150"/>
      <c r="H141" s="155"/>
      <c r="I141" s="154"/>
      <c r="J141" s="150"/>
      <c r="K141" s="150"/>
      <c r="L141" s="150"/>
      <c r="M141" s="150"/>
      <c r="N141" s="150">
        <f>D33</f>
        <v>0</v>
      </c>
      <c r="O141" s="150">
        <f>E33</f>
        <v>0</v>
      </c>
      <c r="P141" s="150" t="str">
        <f t="shared" ref="P141" si="84">G$6</f>
        <v/>
      </c>
      <c r="Q141" s="150">
        <f>G33</f>
        <v>0</v>
      </c>
      <c r="R141" s="150" t="str">
        <f t="shared" si="66"/>
        <v>年</v>
      </c>
      <c r="S141" s="160">
        <f>I33</f>
        <v>0</v>
      </c>
      <c r="T141" s="150"/>
      <c r="U141" s="150"/>
      <c r="V141" s="150"/>
      <c r="W141" s="150"/>
      <c r="X141" s="150"/>
      <c r="Y141" s="150"/>
      <c r="Z141" s="150"/>
      <c r="AA141" s="150"/>
      <c r="AB141" s="150"/>
      <c r="AC141" s="150"/>
      <c r="AD141" s="150"/>
      <c r="AE141" s="150"/>
      <c r="AF141" s="150"/>
      <c r="AG141" s="150"/>
      <c r="AH141" s="150"/>
      <c r="AI141" s="151"/>
      <c r="AJ141" s="151"/>
      <c r="AK141" s="150"/>
      <c r="AL141" s="150"/>
    </row>
    <row r="142" spans="1:38" ht="15.75" customHeight="1" x14ac:dyDescent="0.2">
      <c r="A142" s="150"/>
      <c r="B142" s="150" t="str">
        <f>B141</f>
        <v>×</v>
      </c>
      <c r="C142" s="159">
        <f>J33</f>
        <v>0</v>
      </c>
      <c r="D142" s="150" t="str">
        <f t="shared" si="65"/>
        <v/>
      </c>
      <c r="E142" s="154"/>
      <c r="F142" s="150" t="str">
        <f>IF(F33=""," －",F33)</f>
        <v xml:space="preserve"> －</v>
      </c>
      <c r="G142" s="150"/>
      <c r="H142" s="155"/>
      <c r="I142" s="154"/>
      <c r="J142" s="150"/>
      <c r="K142" s="150"/>
      <c r="L142" s="150"/>
      <c r="M142" s="150"/>
      <c r="N142" s="150">
        <f>D33</f>
        <v>0</v>
      </c>
      <c r="O142" s="150">
        <f>E33</f>
        <v>0</v>
      </c>
      <c r="P142" s="150" t="str">
        <f>G$6</f>
        <v/>
      </c>
      <c r="Q142" s="150">
        <f>G33</f>
        <v>0</v>
      </c>
      <c r="R142" s="150" t="str">
        <f t="shared" si="66"/>
        <v>年</v>
      </c>
      <c r="S142" s="160">
        <f>K33</f>
        <v>0</v>
      </c>
      <c r="T142" s="150"/>
      <c r="U142" s="150"/>
      <c r="V142" s="150"/>
      <c r="W142" s="150"/>
      <c r="X142" s="150"/>
      <c r="Y142" s="150"/>
      <c r="Z142" s="150"/>
      <c r="AA142" s="150"/>
      <c r="AB142" s="150"/>
      <c r="AC142" s="150"/>
      <c r="AD142" s="150"/>
      <c r="AE142" s="150"/>
      <c r="AF142" s="150"/>
      <c r="AG142" s="150"/>
      <c r="AH142" s="150"/>
      <c r="AI142" s="151"/>
      <c r="AJ142" s="151"/>
      <c r="AK142" s="150"/>
      <c r="AL142" s="150"/>
    </row>
    <row r="143" spans="1:38" ht="15.75" customHeight="1" x14ac:dyDescent="0.2">
      <c r="A143" s="150"/>
      <c r="B143" s="150" t="str">
        <f>IF(COUNTA(D34:E34)=0,"×",C34)</f>
        <v>×</v>
      </c>
      <c r="C143" s="159">
        <f>H34</f>
        <v>0</v>
      </c>
      <c r="D143" s="150" t="str">
        <f t="shared" si="65"/>
        <v/>
      </c>
      <c r="E143" s="154"/>
      <c r="F143" s="150" t="str">
        <f>IF(F34=""," －",F34)</f>
        <v xml:space="preserve"> －</v>
      </c>
      <c r="G143" s="150"/>
      <c r="H143" s="155"/>
      <c r="I143" s="154"/>
      <c r="J143" s="150"/>
      <c r="K143" s="150"/>
      <c r="L143" s="150"/>
      <c r="M143" s="150"/>
      <c r="N143" s="150">
        <f>D34</f>
        <v>0</v>
      </c>
      <c r="O143" s="150">
        <f>E34</f>
        <v>0</v>
      </c>
      <c r="P143" s="150" t="str">
        <f t="shared" ref="P143" si="85">G$6</f>
        <v/>
      </c>
      <c r="Q143" s="150">
        <f>G34</f>
        <v>0</v>
      </c>
      <c r="R143" s="150" t="str">
        <f t="shared" si="66"/>
        <v>年</v>
      </c>
      <c r="S143" s="160">
        <f>I34</f>
        <v>0</v>
      </c>
      <c r="T143" s="150"/>
      <c r="U143" s="150"/>
      <c r="V143" s="150"/>
      <c r="W143" s="150"/>
      <c r="X143" s="150"/>
      <c r="Y143" s="150"/>
      <c r="Z143" s="150"/>
      <c r="AA143" s="150"/>
      <c r="AB143" s="150"/>
      <c r="AC143" s="150"/>
      <c r="AD143" s="150"/>
      <c r="AE143" s="150"/>
      <c r="AF143" s="150"/>
      <c r="AG143" s="150"/>
      <c r="AH143" s="150"/>
      <c r="AI143" s="151"/>
      <c r="AJ143" s="151"/>
      <c r="AK143" s="150"/>
      <c r="AL143" s="150"/>
    </row>
    <row r="144" spans="1:38" ht="15.75" customHeight="1" x14ac:dyDescent="0.2">
      <c r="A144" s="150"/>
      <c r="B144" s="150" t="str">
        <f>B143</f>
        <v>×</v>
      </c>
      <c r="C144" s="159">
        <f>J34</f>
        <v>0</v>
      </c>
      <c r="D144" s="150" t="str">
        <f t="shared" si="65"/>
        <v/>
      </c>
      <c r="E144" s="154"/>
      <c r="F144" s="150" t="str">
        <f>IF(F34=""," －",F34)</f>
        <v xml:space="preserve"> －</v>
      </c>
      <c r="G144" s="150"/>
      <c r="H144" s="155"/>
      <c r="I144" s="154"/>
      <c r="J144" s="150"/>
      <c r="K144" s="150"/>
      <c r="L144" s="150"/>
      <c r="M144" s="150"/>
      <c r="N144" s="150">
        <f>D34</f>
        <v>0</v>
      </c>
      <c r="O144" s="150">
        <f>E34</f>
        <v>0</v>
      </c>
      <c r="P144" s="150" t="str">
        <f>G$6</f>
        <v/>
      </c>
      <c r="Q144" s="150">
        <f>G34</f>
        <v>0</v>
      </c>
      <c r="R144" s="150" t="str">
        <f t="shared" si="66"/>
        <v>年</v>
      </c>
      <c r="S144" s="160">
        <f>K34</f>
        <v>0</v>
      </c>
      <c r="T144" s="150"/>
      <c r="U144" s="150"/>
      <c r="V144" s="150"/>
      <c r="W144" s="150"/>
      <c r="X144" s="150"/>
      <c r="Y144" s="150"/>
      <c r="Z144" s="150"/>
      <c r="AA144" s="150"/>
      <c r="AB144" s="150"/>
      <c r="AC144" s="150"/>
      <c r="AD144" s="150"/>
      <c r="AE144" s="150"/>
      <c r="AF144" s="150"/>
      <c r="AG144" s="150"/>
      <c r="AH144" s="150"/>
      <c r="AI144" s="151"/>
      <c r="AJ144" s="151"/>
      <c r="AK144" s="150"/>
      <c r="AL144" s="150"/>
    </row>
    <row r="145" spans="1:38" ht="15.75" customHeight="1" x14ac:dyDescent="0.2">
      <c r="A145" s="150"/>
      <c r="B145" s="150" t="str">
        <f>IF(COUNTA(D35:E35)=0,"×",C35)</f>
        <v>×</v>
      </c>
      <c r="C145" s="159">
        <f>H35</f>
        <v>0</v>
      </c>
      <c r="D145" s="150" t="str">
        <f t="shared" si="65"/>
        <v/>
      </c>
      <c r="E145" s="154"/>
      <c r="F145" s="150" t="str">
        <f>IF(F35=""," －",F35)</f>
        <v xml:space="preserve"> －</v>
      </c>
      <c r="G145" s="150"/>
      <c r="H145" s="155"/>
      <c r="I145" s="154"/>
      <c r="J145" s="150"/>
      <c r="K145" s="150"/>
      <c r="L145" s="150"/>
      <c r="M145" s="150"/>
      <c r="N145" s="150">
        <f>D35</f>
        <v>0</v>
      </c>
      <c r="O145" s="150">
        <f>E35</f>
        <v>0</v>
      </c>
      <c r="P145" s="150" t="str">
        <f t="shared" ref="P145" si="86">G$6</f>
        <v/>
      </c>
      <c r="Q145" s="150">
        <f>G35</f>
        <v>0</v>
      </c>
      <c r="R145" s="150" t="str">
        <f t="shared" si="66"/>
        <v>年</v>
      </c>
      <c r="S145" s="160">
        <f>I35</f>
        <v>0</v>
      </c>
      <c r="T145" s="150"/>
      <c r="U145" s="150"/>
      <c r="V145" s="150"/>
      <c r="W145" s="150"/>
      <c r="X145" s="150"/>
      <c r="Y145" s="150"/>
      <c r="Z145" s="150"/>
      <c r="AA145" s="150"/>
      <c r="AB145" s="150"/>
      <c r="AC145" s="150"/>
      <c r="AD145" s="150"/>
      <c r="AE145" s="150"/>
      <c r="AF145" s="150"/>
      <c r="AG145" s="150"/>
      <c r="AH145" s="150"/>
      <c r="AI145" s="151"/>
      <c r="AJ145" s="151"/>
      <c r="AK145" s="150"/>
      <c r="AL145" s="150"/>
    </row>
    <row r="146" spans="1:38" ht="15.75" customHeight="1" x14ac:dyDescent="0.2">
      <c r="A146" s="150"/>
      <c r="B146" s="150" t="str">
        <f>B145</f>
        <v>×</v>
      </c>
      <c r="C146" s="159">
        <f>J35</f>
        <v>0</v>
      </c>
      <c r="D146" s="150" t="str">
        <f t="shared" si="65"/>
        <v/>
      </c>
      <c r="E146" s="154"/>
      <c r="F146" s="150" t="str">
        <f>IF(F35=""," －",F35)</f>
        <v xml:space="preserve"> －</v>
      </c>
      <c r="G146" s="150"/>
      <c r="H146" s="155"/>
      <c r="I146" s="154"/>
      <c r="J146" s="150"/>
      <c r="K146" s="150"/>
      <c r="L146" s="150"/>
      <c r="M146" s="150"/>
      <c r="N146" s="150">
        <f>D35</f>
        <v>0</v>
      </c>
      <c r="O146" s="150">
        <f>E35</f>
        <v>0</v>
      </c>
      <c r="P146" s="150" t="str">
        <f>G$6</f>
        <v/>
      </c>
      <c r="Q146" s="150">
        <f>G35</f>
        <v>0</v>
      </c>
      <c r="R146" s="150" t="str">
        <f t="shared" si="66"/>
        <v>年</v>
      </c>
      <c r="S146" s="160">
        <f>K35</f>
        <v>0</v>
      </c>
      <c r="T146" s="150"/>
      <c r="U146" s="150"/>
      <c r="V146" s="150"/>
      <c r="W146" s="150"/>
      <c r="X146" s="150"/>
      <c r="Y146" s="150"/>
      <c r="Z146" s="150"/>
      <c r="AA146" s="150"/>
      <c r="AB146" s="150"/>
      <c r="AC146" s="150"/>
      <c r="AD146" s="150"/>
      <c r="AE146" s="150"/>
      <c r="AF146" s="150"/>
      <c r="AG146" s="150"/>
      <c r="AH146" s="150"/>
      <c r="AI146" s="151"/>
      <c r="AJ146" s="151"/>
      <c r="AK146" s="150"/>
      <c r="AL146" s="150"/>
    </row>
    <row r="147" spans="1:38" ht="15.75" customHeight="1" x14ac:dyDescent="0.2">
      <c r="A147" s="150"/>
      <c r="B147" s="150" t="str">
        <f>IF(COUNTA(D36:E36)=0,"×",C36)</f>
        <v>×</v>
      </c>
      <c r="C147" s="159">
        <f>H36</f>
        <v>0</v>
      </c>
      <c r="D147" s="150" t="str">
        <f t="shared" si="65"/>
        <v/>
      </c>
      <c r="E147" s="154"/>
      <c r="F147" s="150" t="str">
        <f>IF(F36=""," －",F36)</f>
        <v xml:space="preserve"> －</v>
      </c>
      <c r="G147" s="150"/>
      <c r="H147" s="155"/>
      <c r="I147" s="154"/>
      <c r="J147" s="150"/>
      <c r="K147" s="150"/>
      <c r="L147" s="150"/>
      <c r="M147" s="150"/>
      <c r="N147" s="150">
        <f>D36</f>
        <v>0</v>
      </c>
      <c r="O147" s="150">
        <f>E36</f>
        <v>0</v>
      </c>
      <c r="P147" s="150" t="str">
        <f t="shared" ref="P147" si="87">G$6</f>
        <v/>
      </c>
      <c r="Q147" s="150">
        <f>G36</f>
        <v>0</v>
      </c>
      <c r="R147" s="150" t="str">
        <f t="shared" si="66"/>
        <v>年</v>
      </c>
      <c r="S147" s="160">
        <f>I36</f>
        <v>0</v>
      </c>
      <c r="T147" s="150"/>
      <c r="U147" s="150"/>
      <c r="V147" s="150"/>
      <c r="W147" s="150"/>
      <c r="X147" s="150"/>
      <c r="Y147" s="150"/>
      <c r="Z147" s="150"/>
      <c r="AA147" s="150"/>
      <c r="AB147" s="150"/>
      <c r="AC147" s="150"/>
      <c r="AD147" s="150"/>
      <c r="AE147" s="150"/>
      <c r="AF147" s="150"/>
      <c r="AG147" s="150"/>
      <c r="AH147" s="150"/>
      <c r="AI147" s="151"/>
      <c r="AJ147" s="151"/>
      <c r="AK147" s="150"/>
      <c r="AL147" s="150"/>
    </row>
    <row r="148" spans="1:38" ht="15.75" customHeight="1" x14ac:dyDescent="0.2">
      <c r="A148" s="150"/>
      <c r="B148" s="150" t="str">
        <f>B147</f>
        <v>×</v>
      </c>
      <c r="C148" s="159">
        <f>J36</f>
        <v>0</v>
      </c>
      <c r="D148" s="150" t="str">
        <f t="shared" si="65"/>
        <v/>
      </c>
      <c r="E148" s="154"/>
      <c r="F148" s="150" t="str">
        <f>IF(F36=""," －",F36)</f>
        <v xml:space="preserve"> －</v>
      </c>
      <c r="G148" s="150"/>
      <c r="H148" s="155"/>
      <c r="I148" s="154"/>
      <c r="J148" s="150"/>
      <c r="K148" s="150"/>
      <c r="L148" s="150"/>
      <c r="M148" s="150"/>
      <c r="N148" s="150">
        <f>D36</f>
        <v>0</v>
      </c>
      <c r="O148" s="150">
        <f>E36</f>
        <v>0</v>
      </c>
      <c r="P148" s="150" t="str">
        <f>G$6</f>
        <v/>
      </c>
      <c r="Q148" s="150">
        <f>G36</f>
        <v>0</v>
      </c>
      <c r="R148" s="150" t="str">
        <f t="shared" si="66"/>
        <v>年</v>
      </c>
      <c r="S148" s="160">
        <f>K36</f>
        <v>0</v>
      </c>
      <c r="T148" s="150"/>
      <c r="U148" s="150"/>
      <c r="V148" s="150"/>
      <c r="W148" s="150"/>
      <c r="X148" s="150"/>
      <c r="Y148" s="150"/>
      <c r="Z148" s="150"/>
      <c r="AA148" s="150"/>
      <c r="AB148" s="150"/>
      <c r="AC148" s="150"/>
      <c r="AD148" s="150"/>
      <c r="AE148" s="150"/>
      <c r="AF148" s="150"/>
      <c r="AG148" s="150"/>
      <c r="AH148" s="150"/>
      <c r="AI148" s="151"/>
      <c r="AJ148" s="151"/>
      <c r="AK148" s="150"/>
      <c r="AL148" s="150"/>
    </row>
    <row r="149" spans="1:38" ht="15.75" customHeight="1" x14ac:dyDescent="0.2">
      <c r="A149" s="150"/>
      <c r="B149" s="150" t="str">
        <f>IF(COUNTA(D37:E37)=0,"×",C37)</f>
        <v>×</v>
      </c>
      <c r="C149" s="159">
        <f>H37</f>
        <v>0</v>
      </c>
      <c r="D149" s="150" t="str">
        <f t="shared" si="65"/>
        <v/>
      </c>
      <c r="E149" s="154"/>
      <c r="F149" s="150" t="str">
        <f>IF(F37=""," －",F37)</f>
        <v xml:space="preserve"> －</v>
      </c>
      <c r="G149" s="150"/>
      <c r="H149" s="155"/>
      <c r="I149" s="154"/>
      <c r="J149" s="150"/>
      <c r="K149" s="150"/>
      <c r="L149" s="150"/>
      <c r="M149" s="150"/>
      <c r="N149" s="150">
        <f>D37</f>
        <v>0</v>
      </c>
      <c r="O149" s="150">
        <f>E37</f>
        <v>0</v>
      </c>
      <c r="P149" s="150" t="str">
        <f t="shared" ref="P149" si="88">G$6</f>
        <v/>
      </c>
      <c r="Q149" s="150">
        <f>G37</f>
        <v>0</v>
      </c>
      <c r="R149" s="150" t="str">
        <f t="shared" si="66"/>
        <v>年</v>
      </c>
      <c r="S149" s="160">
        <f>I37</f>
        <v>0</v>
      </c>
      <c r="T149" s="150"/>
      <c r="U149" s="150"/>
      <c r="V149" s="150"/>
      <c r="W149" s="150"/>
      <c r="X149" s="150"/>
      <c r="Y149" s="150"/>
      <c r="Z149" s="150"/>
      <c r="AA149" s="150"/>
      <c r="AB149" s="150"/>
      <c r="AC149" s="150"/>
      <c r="AD149" s="150"/>
      <c r="AE149" s="150"/>
      <c r="AF149" s="150"/>
      <c r="AG149" s="150"/>
      <c r="AH149" s="150"/>
      <c r="AI149" s="151"/>
      <c r="AJ149" s="151"/>
      <c r="AK149" s="150"/>
      <c r="AL149" s="150"/>
    </row>
    <row r="150" spans="1:38" ht="15.75" customHeight="1" x14ac:dyDescent="0.2">
      <c r="A150" s="150"/>
      <c r="B150" s="150" t="str">
        <f>B149</f>
        <v>×</v>
      </c>
      <c r="C150" s="159">
        <f>J37</f>
        <v>0</v>
      </c>
      <c r="D150" s="150" t="str">
        <f t="shared" si="65"/>
        <v/>
      </c>
      <c r="E150" s="154"/>
      <c r="F150" s="150" t="str">
        <f>IF(F37=""," －",F37)</f>
        <v xml:space="preserve"> －</v>
      </c>
      <c r="G150" s="150"/>
      <c r="H150" s="155"/>
      <c r="I150" s="154"/>
      <c r="J150" s="150"/>
      <c r="K150" s="150"/>
      <c r="L150" s="150"/>
      <c r="M150" s="150"/>
      <c r="N150" s="150">
        <f>D37</f>
        <v>0</v>
      </c>
      <c r="O150" s="150">
        <f>E37</f>
        <v>0</v>
      </c>
      <c r="P150" s="150" t="str">
        <f>G$6</f>
        <v/>
      </c>
      <c r="Q150" s="150">
        <f>G37</f>
        <v>0</v>
      </c>
      <c r="R150" s="150" t="str">
        <f t="shared" si="66"/>
        <v>年</v>
      </c>
      <c r="S150" s="160">
        <f>K37</f>
        <v>0</v>
      </c>
      <c r="T150" s="150"/>
      <c r="U150" s="150"/>
      <c r="V150" s="150"/>
      <c r="W150" s="150"/>
      <c r="X150" s="150"/>
      <c r="Y150" s="150"/>
      <c r="Z150" s="150"/>
      <c r="AA150" s="150"/>
      <c r="AB150" s="150"/>
      <c r="AC150" s="150"/>
      <c r="AD150" s="150"/>
      <c r="AE150" s="150"/>
      <c r="AF150" s="150"/>
      <c r="AG150" s="150"/>
      <c r="AH150" s="150"/>
      <c r="AI150" s="151"/>
      <c r="AJ150" s="151"/>
      <c r="AK150" s="150"/>
      <c r="AL150" s="150"/>
    </row>
    <row r="151" spans="1:38" ht="15.75" customHeight="1" x14ac:dyDescent="0.2">
      <c r="A151" s="150"/>
      <c r="B151" s="150" t="str">
        <f>IF(COUNTA(D38:E38)=0,"×",C38)</f>
        <v>×</v>
      </c>
      <c r="C151" s="159">
        <f>H38</f>
        <v>0</v>
      </c>
      <c r="D151" s="150" t="str">
        <f t="shared" si="65"/>
        <v/>
      </c>
      <c r="E151" s="154"/>
      <c r="F151" s="150" t="str">
        <f>IF(F38=""," －",F38)</f>
        <v xml:space="preserve"> －</v>
      </c>
      <c r="G151" s="150"/>
      <c r="H151" s="155"/>
      <c r="I151" s="154"/>
      <c r="J151" s="150"/>
      <c r="K151" s="150"/>
      <c r="L151" s="150"/>
      <c r="M151" s="150"/>
      <c r="N151" s="150">
        <f>D38</f>
        <v>0</v>
      </c>
      <c r="O151" s="150">
        <f>E38</f>
        <v>0</v>
      </c>
      <c r="P151" s="150" t="str">
        <f t="shared" ref="P151" si="89">G$6</f>
        <v/>
      </c>
      <c r="Q151" s="150">
        <f>G38</f>
        <v>0</v>
      </c>
      <c r="R151" s="150" t="str">
        <f t="shared" si="66"/>
        <v>年</v>
      </c>
      <c r="S151" s="160">
        <f>I38</f>
        <v>0</v>
      </c>
      <c r="T151" s="150"/>
      <c r="U151" s="150"/>
      <c r="V151" s="150"/>
      <c r="W151" s="150"/>
      <c r="X151" s="150"/>
      <c r="Y151" s="150"/>
      <c r="Z151" s="150"/>
      <c r="AA151" s="150"/>
      <c r="AB151" s="150"/>
      <c r="AC151" s="150"/>
      <c r="AD151" s="150"/>
      <c r="AE151" s="150"/>
      <c r="AF151" s="150"/>
      <c r="AG151" s="150"/>
      <c r="AH151" s="150"/>
      <c r="AI151" s="151"/>
      <c r="AJ151" s="151"/>
      <c r="AK151" s="150"/>
      <c r="AL151" s="150"/>
    </row>
    <row r="152" spans="1:38" ht="15.75" customHeight="1" x14ac:dyDescent="0.2">
      <c r="A152" s="150"/>
      <c r="B152" s="150" t="str">
        <f>B151</f>
        <v>×</v>
      </c>
      <c r="C152" s="159">
        <f>J38</f>
        <v>0</v>
      </c>
      <c r="D152" s="150" t="str">
        <f t="shared" si="65"/>
        <v/>
      </c>
      <c r="E152" s="154"/>
      <c r="F152" s="150" t="str">
        <f>IF(F38=""," －",F38)</f>
        <v xml:space="preserve"> －</v>
      </c>
      <c r="G152" s="150"/>
      <c r="H152" s="155"/>
      <c r="I152" s="154"/>
      <c r="J152" s="150"/>
      <c r="K152" s="150"/>
      <c r="L152" s="150"/>
      <c r="M152" s="150"/>
      <c r="N152" s="150">
        <f>D38</f>
        <v>0</v>
      </c>
      <c r="O152" s="150">
        <f>E38</f>
        <v>0</v>
      </c>
      <c r="P152" s="150" t="str">
        <f>G$6</f>
        <v/>
      </c>
      <c r="Q152" s="150">
        <f>G38</f>
        <v>0</v>
      </c>
      <c r="R152" s="150" t="str">
        <f t="shared" si="66"/>
        <v>年</v>
      </c>
      <c r="S152" s="160">
        <f>K38</f>
        <v>0</v>
      </c>
      <c r="T152" s="150"/>
      <c r="U152" s="150"/>
      <c r="V152" s="150"/>
      <c r="W152" s="150"/>
      <c r="X152" s="150"/>
      <c r="Y152" s="150"/>
      <c r="Z152" s="150"/>
      <c r="AA152" s="150"/>
      <c r="AB152" s="150"/>
      <c r="AC152" s="150"/>
      <c r="AD152" s="150"/>
      <c r="AE152" s="150"/>
      <c r="AF152" s="150"/>
      <c r="AG152" s="150"/>
      <c r="AH152" s="150"/>
      <c r="AI152" s="151"/>
      <c r="AJ152" s="151"/>
      <c r="AK152" s="150"/>
      <c r="AL152" s="150"/>
    </row>
    <row r="153" spans="1:38" ht="15.75" customHeight="1" x14ac:dyDescent="0.2">
      <c r="A153" s="150"/>
      <c r="B153" s="150" t="str">
        <f>IF(COUNTA(D39:E39)=0,"×",C39)</f>
        <v>×</v>
      </c>
      <c r="C153" s="159">
        <f>H39</f>
        <v>0</v>
      </c>
      <c r="D153" s="150" t="str">
        <f t="shared" si="65"/>
        <v/>
      </c>
      <c r="E153" s="154"/>
      <c r="F153" s="150" t="str">
        <f>IF(F39=""," －",F39)</f>
        <v xml:space="preserve"> －</v>
      </c>
      <c r="G153" s="150"/>
      <c r="H153" s="155"/>
      <c r="I153" s="154"/>
      <c r="J153" s="150"/>
      <c r="K153" s="150"/>
      <c r="L153" s="150"/>
      <c r="M153" s="150"/>
      <c r="N153" s="150">
        <f>D39</f>
        <v>0</v>
      </c>
      <c r="O153" s="150">
        <f>E39</f>
        <v>0</v>
      </c>
      <c r="P153" s="150" t="str">
        <f t="shared" ref="P153" si="90">G$6</f>
        <v/>
      </c>
      <c r="Q153" s="150">
        <f>G39</f>
        <v>0</v>
      </c>
      <c r="R153" s="150" t="str">
        <f t="shared" si="66"/>
        <v>年</v>
      </c>
      <c r="S153" s="160">
        <f>I39</f>
        <v>0</v>
      </c>
      <c r="T153" s="150"/>
      <c r="U153" s="150"/>
      <c r="V153" s="150"/>
      <c r="W153" s="150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1"/>
      <c r="AJ153" s="151"/>
      <c r="AK153" s="150"/>
      <c r="AL153" s="150"/>
    </row>
    <row r="154" spans="1:38" ht="15.75" customHeight="1" x14ac:dyDescent="0.2">
      <c r="A154" s="150"/>
      <c r="B154" s="150" t="str">
        <f>B153</f>
        <v>×</v>
      </c>
      <c r="C154" s="159">
        <f>J39</f>
        <v>0</v>
      </c>
      <c r="D154" s="150" t="str">
        <f t="shared" si="65"/>
        <v/>
      </c>
      <c r="E154" s="154"/>
      <c r="F154" s="150" t="str">
        <f>IF(F39=""," －",F39)</f>
        <v xml:space="preserve"> －</v>
      </c>
      <c r="G154" s="150"/>
      <c r="H154" s="155"/>
      <c r="I154" s="154"/>
      <c r="J154" s="150"/>
      <c r="K154" s="150"/>
      <c r="L154" s="150"/>
      <c r="M154" s="150"/>
      <c r="N154" s="150">
        <f>D39</f>
        <v>0</v>
      </c>
      <c r="O154" s="150">
        <f>E39</f>
        <v>0</v>
      </c>
      <c r="P154" s="150" t="str">
        <f>G$6</f>
        <v/>
      </c>
      <c r="Q154" s="150">
        <f>G39</f>
        <v>0</v>
      </c>
      <c r="R154" s="150" t="str">
        <f t="shared" si="66"/>
        <v>年</v>
      </c>
      <c r="S154" s="160">
        <f>K39</f>
        <v>0</v>
      </c>
      <c r="T154" s="150"/>
      <c r="U154" s="150"/>
      <c r="V154" s="150"/>
      <c r="W154" s="150"/>
      <c r="X154" s="150"/>
      <c r="Y154" s="150"/>
      <c r="Z154" s="150"/>
      <c r="AA154" s="150"/>
      <c r="AB154" s="150"/>
      <c r="AC154" s="150"/>
      <c r="AD154" s="150"/>
      <c r="AE154" s="150"/>
      <c r="AF154" s="150"/>
      <c r="AG154" s="150"/>
      <c r="AH154" s="150"/>
      <c r="AI154" s="151"/>
      <c r="AJ154" s="151"/>
      <c r="AK154" s="150"/>
      <c r="AL154" s="150"/>
    </row>
    <row r="155" spans="1:38" ht="15.75" customHeight="1" x14ac:dyDescent="0.2">
      <c r="A155" s="150"/>
      <c r="B155" s="150" t="str">
        <f>IF(COUNTA(D40:E40)=0,"×",C40)</f>
        <v>×</v>
      </c>
      <c r="C155" s="159">
        <f>H40</f>
        <v>0</v>
      </c>
      <c r="D155" s="150" t="str">
        <f t="shared" si="65"/>
        <v/>
      </c>
      <c r="E155" s="154"/>
      <c r="F155" s="150" t="str">
        <f>IF(F40=""," －",F40)</f>
        <v xml:space="preserve"> －</v>
      </c>
      <c r="G155" s="150"/>
      <c r="H155" s="155"/>
      <c r="I155" s="154"/>
      <c r="J155" s="150"/>
      <c r="K155" s="150"/>
      <c r="L155" s="150"/>
      <c r="M155" s="150"/>
      <c r="N155" s="150">
        <f>D40</f>
        <v>0</v>
      </c>
      <c r="O155" s="150">
        <f>E40</f>
        <v>0</v>
      </c>
      <c r="P155" s="150" t="str">
        <f t="shared" ref="P155" si="91">G$6</f>
        <v/>
      </c>
      <c r="Q155" s="150">
        <f>G40</f>
        <v>0</v>
      </c>
      <c r="R155" s="150" t="str">
        <f t="shared" si="66"/>
        <v>年</v>
      </c>
      <c r="S155" s="160">
        <f>I40</f>
        <v>0</v>
      </c>
      <c r="T155" s="150"/>
      <c r="U155" s="150"/>
      <c r="V155" s="150"/>
      <c r="W155" s="150"/>
      <c r="X155" s="150"/>
      <c r="Y155" s="150"/>
      <c r="Z155" s="150"/>
      <c r="AA155" s="150"/>
      <c r="AB155" s="150"/>
      <c r="AC155" s="150"/>
      <c r="AD155" s="150"/>
      <c r="AE155" s="150"/>
      <c r="AF155" s="150"/>
      <c r="AG155" s="150"/>
      <c r="AH155" s="150"/>
      <c r="AI155" s="151"/>
      <c r="AJ155" s="151"/>
      <c r="AK155" s="150"/>
      <c r="AL155" s="150"/>
    </row>
    <row r="156" spans="1:38" ht="15.75" customHeight="1" x14ac:dyDescent="0.2">
      <c r="A156" s="150"/>
      <c r="B156" s="150" t="str">
        <f>B155</f>
        <v>×</v>
      </c>
      <c r="C156" s="159">
        <f>J40</f>
        <v>0</v>
      </c>
      <c r="D156" s="150" t="str">
        <f t="shared" si="65"/>
        <v/>
      </c>
      <c r="E156" s="154"/>
      <c r="F156" s="150" t="str">
        <f>IF(F40=""," －",F40)</f>
        <v xml:space="preserve"> －</v>
      </c>
      <c r="G156" s="150"/>
      <c r="H156" s="155"/>
      <c r="I156" s="154"/>
      <c r="J156" s="150"/>
      <c r="K156" s="150"/>
      <c r="L156" s="150"/>
      <c r="M156" s="150"/>
      <c r="N156" s="150">
        <f>D40</f>
        <v>0</v>
      </c>
      <c r="O156" s="150">
        <f>E40</f>
        <v>0</v>
      </c>
      <c r="P156" s="150" t="str">
        <f>G$6</f>
        <v/>
      </c>
      <c r="Q156" s="150">
        <f>G40</f>
        <v>0</v>
      </c>
      <c r="R156" s="150" t="str">
        <f t="shared" si="66"/>
        <v>年</v>
      </c>
      <c r="S156" s="160">
        <f>K40</f>
        <v>0</v>
      </c>
      <c r="T156" s="150"/>
      <c r="U156" s="150"/>
      <c r="V156" s="150"/>
      <c r="W156" s="150"/>
      <c r="X156" s="150"/>
      <c r="Y156" s="150"/>
      <c r="Z156" s="150"/>
      <c r="AA156" s="150"/>
      <c r="AB156" s="150"/>
      <c r="AC156" s="150"/>
      <c r="AD156" s="150"/>
      <c r="AE156" s="150"/>
      <c r="AF156" s="150"/>
      <c r="AG156" s="150"/>
      <c r="AH156" s="150"/>
      <c r="AI156" s="151"/>
      <c r="AJ156" s="151"/>
      <c r="AK156" s="150"/>
      <c r="AL156" s="150"/>
    </row>
    <row r="157" spans="1:38" ht="15.75" customHeight="1" x14ac:dyDescent="0.2">
      <c r="A157" s="150"/>
      <c r="B157" s="150" t="str">
        <f>IF(COUNTA(D41:E41)=0,"×",C41)</f>
        <v>×</v>
      </c>
      <c r="C157" s="159">
        <f>H41</f>
        <v>0</v>
      </c>
      <c r="D157" s="150" t="str">
        <f t="shared" si="65"/>
        <v/>
      </c>
      <c r="E157" s="154"/>
      <c r="F157" s="150" t="str">
        <f>IF(F41=""," －",F41)</f>
        <v xml:space="preserve"> －</v>
      </c>
      <c r="G157" s="150"/>
      <c r="H157" s="155"/>
      <c r="I157" s="154"/>
      <c r="J157" s="150"/>
      <c r="K157" s="150"/>
      <c r="L157" s="150"/>
      <c r="M157" s="150"/>
      <c r="N157" s="150">
        <f>D41</f>
        <v>0</v>
      </c>
      <c r="O157" s="150">
        <f>E41</f>
        <v>0</v>
      </c>
      <c r="P157" s="150" t="str">
        <f t="shared" ref="P157" si="92">G$6</f>
        <v/>
      </c>
      <c r="Q157" s="150">
        <f>G41</f>
        <v>0</v>
      </c>
      <c r="R157" s="150" t="str">
        <f t="shared" si="66"/>
        <v>年</v>
      </c>
      <c r="S157" s="160">
        <f>I41</f>
        <v>0</v>
      </c>
      <c r="T157" s="150"/>
      <c r="U157" s="150"/>
      <c r="V157" s="150"/>
      <c r="W157" s="150"/>
      <c r="X157" s="150"/>
      <c r="Y157" s="150"/>
      <c r="Z157" s="150"/>
      <c r="AA157" s="150"/>
      <c r="AB157" s="150"/>
      <c r="AC157" s="150"/>
      <c r="AD157" s="150"/>
      <c r="AE157" s="150"/>
      <c r="AF157" s="150"/>
      <c r="AG157" s="150"/>
      <c r="AH157" s="150"/>
      <c r="AI157" s="151"/>
      <c r="AJ157" s="151"/>
      <c r="AK157" s="150"/>
      <c r="AL157" s="150"/>
    </row>
    <row r="158" spans="1:38" ht="15.75" customHeight="1" x14ac:dyDescent="0.2">
      <c r="A158" s="150"/>
      <c r="B158" s="150" t="str">
        <f>B157</f>
        <v>×</v>
      </c>
      <c r="C158" s="159">
        <f>J41</f>
        <v>0</v>
      </c>
      <c r="D158" s="150" t="str">
        <f t="shared" si="65"/>
        <v/>
      </c>
      <c r="E158" s="154"/>
      <c r="F158" s="150" t="str">
        <f>IF(F41=""," －",F41)</f>
        <v xml:space="preserve"> －</v>
      </c>
      <c r="G158" s="150"/>
      <c r="H158" s="155"/>
      <c r="I158" s="154"/>
      <c r="J158" s="150"/>
      <c r="K158" s="150"/>
      <c r="L158" s="150"/>
      <c r="M158" s="150"/>
      <c r="N158" s="150">
        <f>D41</f>
        <v>0</v>
      </c>
      <c r="O158" s="150">
        <f>E41</f>
        <v>0</v>
      </c>
      <c r="P158" s="150" t="str">
        <f>G$6</f>
        <v/>
      </c>
      <c r="Q158" s="150">
        <f>G41</f>
        <v>0</v>
      </c>
      <c r="R158" s="150" t="str">
        <f t="shared" si="66"/>
        <v>年</v>
      </c>
      <c r="S158" s="160">
        <f>K41</f>
        <v>0</v>
      </c>
      <c r="T158" s="150"/>
      <c r="U158" s="150"/>
      <c r="V158" s="150"/>
      <c r="W158" s="150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1"/>
      <c r="AJ158" s="151"/>
      <c r="AK158" s="150"/>
      <c r="AL158" s="150"/>
    </row>
    <row r="159" spans="1:38" ht="15.75" customHeight="1" x14ac:dyDescent="0.2">
      <c r="A159" s="150"/>
      <c r="B159" s="150" t="str">
        <f>IF(COUNTA(D42:E42)=0,"×",C42)</f>
        <v>×</v>
      </c>
      <c r="C159" s="159">
        <f>H42</f>
        <v>0</v>
      </c>
      <c r="D159" s="150" t="str">
        <f t="shared" si="65"/>
        <v/>
      </c>
      <c r="E159" s="154"/>
      <c r="F159" s="150" t="str">
        <f>IF(F42=""," －",F42)</f>
        <v xml:space="preserve"> －</v>
      </c>
      <c r="G159" s="150"/>
      <c r="H159" s="155"/>
      <c r="I159" s="154"/>
      <c r="J159" s="150"/>
      <c r="K159" s="150"/>
      <c r="L159" s="150"/>
      <c r="M159" s="150"/>
      <c r="N159" s="150">
        <f>D42</f>
        <v>0</v>
      </c>
      <c r="O159" s="150">
        <f>E42</f>
        <v>0</v>
      </c>
      <c r="P159" s="150" t="str">
        <f t="shared" ref="P159" si="93">G$6</f>
        <v/>
      </c>
      <c r="Q159" s="150">
        <f>G42</f>
        <v>0</v>
      </c>
      <c r="R159" s="150" t="str">
        <f t="shared" si="66"/>
        <v>年</v>
      </c>
      <c r="S159" s="160">
        <f>I42</f>
        <v>0</v>
      </c>
      <c r="T159" s="150"/>
      <c r="U159" s="150"/>
      <c r="V159" s="150"/>
      <c r="W159" s="150"/>
      <c r="X159" s="150"/>
      <c r="Y159" s="150"/>
      <c r="Z159" s="150"/>
      <c r="AA159" s="150"/>
      <c r="AB159" s="150"/>
      <c r="AC159" s="150"/>
      <c r="AD159" s="150"/>
      <c r="AE159" s="150"/>
      <c r="AF159" s="150"/>
      <c r="AG159" s="150"/>
      <c r="AH159" s="150"/>
      <c r="AI159" s="151"/>
      <c r="AJ159" s="151"/>
      <c r="AK159" s="150"/>
      <c r="AL159" s="150"/>
    </row>
    <row r="160" spans="1:38" ht="15.75" customHeight="1" x14ac:dyDescent="0.2">
      <c r="A160" s="150"/>
      <c r="B160" s="150" t="str">
        <f>B159</f>
        <v>×</v>
      </c>
      <c r="C160" s="159">
        <f>J42</f>
        <v>0</v>
      </c>
      <c r="D160" s="150" t="str">
        <f t="shared" si="65"/>
        <v/>
      </c>
      <c r="E160" s="154"/>
      <c r="F160" s="150" t="str">
        <f>IF(F42=""," －",F42)</f>
        <v xml:space="preserve"> －</v>
      </c>
      <c r="G160" s="150"/>
      <c r="H160" s="155"/>
      <c r="I160" s="154"/>
      <c r="J160" s="150"/>
      <c r="K160" s="150"/>
      <c r="L160" s="150"/>
      <c r="M160" s="150"/>
      <c r="N160" s="150">
        <f>D42</f>
        <v>0</v>
      </c>
      <c r="O160" s="150">
        <f>E42</f>
        <v>0</v>
      </c>
      <c r="P160" s="150" t="str">
        <f>G$6</f>
        <v/>
      </c>
      <c r="Q160" s="150">
        <f>G42</f>
        <v>0</v>
      </c>
      <c r="R160" s="150" t="str">
        <f t="shared" si="66"/>
        <v>年</v>
      </c>
      <c r="S160" s="160">
        <f>K42</f>
        <v>0</v>
      </c>
      <c r="T160" s="150"/>
      <c r="U160" s="150"/>
      <c r="V160" s="150"/>
      <c r="W160" s="150"/>
      <c r="X160" s="150"/>
      <c r="Y160" s="150"/>
      <c r="Z160" s="150"/>
      <c r="AA160" s="150"/>
      <c r="AB160" s="150"/>
      <c r="AC160" s="150"/>
      <c r="AD160" s="150"/>
      <c r="AE160" s="150"/>
      <c r="AF160" s="150"/>
      <c r="AG160" s="150"/>
      <c r="AH160" s="150"/>
      <c r="AI160" s="151"/>
      <c r="AJ160" s="151"/>
      <c r="AK160" s="150"/>
      <c r="AL160" s="150"/>
    </row>
    <row r="161" spans="1:38" ht="15.75" customHeight="1" x14ac:dyDescent="0.2">
      <c r="A161" s="150"/>
      <c r="B161" s="150" t="str">
        <f>IF(COUNTA(D43:E43)=0,"×",C43)</f>
        <v>×</v>
      </c>
      <c r="C161" s="159">
        <f>H43</f>
        <v>0</v>
      </c>
      <c r="D161" s="150" t="str">
        <f t="shared" si="65"/>
        <v/>
      </c>
      <c r="E161" s="154"/>
      <c r="F161" s="150" t="str">
        <f>IF(F43=""," －",F43)</f>
        <v xml:space="preserve"> －</v>
      </c>
      <c r="G161" s="150"/>
      <c r="H161" s="155"/>
      <c r="I161" s="154"/>
      <c r="J161" s="150"/>
      <c r="K161" s="150"/>
      <c r="L161" s="150"/>
      <c r="M161" s="150"/>
      <c r="N161" s="150">
        <f>D43</f>
        <v>0</v>
      </c>
      <c r="O161" s="150">
        <f>E43</f>
        <v>0</v>
      </c>
      <c r="P161" s="150" t="str">
        <f t="shared" ref="P161" si="94">G$6</f>
        <v/>
      </c>
      <c r="Q161" s="150">
        <f>G43</f>
        <v>0</v>
      </c>
      <c r="R161" s="150" t="str">
        <f t="shared" si="66"/>
        <v>年</v>
      </c>
      <c r="S161" s="160">
        <f>I43</f>
        <v>0</v>
      </c>
      <c r="T161" s="150"/>
      <c r="U161" s="150"/>
      <c r="V161" s="150"/>
      <c r="W161" s="150"/>
      <c r="X161" s="150"/>
      <c r="Y161" s="150"/>
      <c r="Z161" s="150"/>
      <c r="AA161" s="150"/>
      <c r="AB161" s="150"/>
      <c r="AC161" s="150"/>
      <c r="AD161" s="150"/>
      <c r="AE161" s="150"/>
      <c r="AF161" s="150"/>
      <c r="AG161" s="150"/>
      <c r="AH161" s="150"/>
      <c r="AI161" s="151"/>
      <c r="AJ161" s="151"/>
      <c r="AK161" s="150"/>
      <c r="AL161" s="150"/>
    </row>
    <row r="162" spans="1:38" ht="15.75" customHeight="1" x14ac:dyDescent="0.2">
      <c r="A162" s="150"/>
      <c r="B162" s="150" t="str">
        <f>B161</f>
        <v>×</v>
      </c>
      <c r="C162" s="159">
        <f>J43</f>
        <v>0</v>
      </c>
      <c r="D162" s="150" t="str">
        <f t="shared" si="65"/>
        <v/>
      </c>
      <c r="E162" s="154"/>
      <c r="F162" s="150" t="str">
        <f>IF(F43=""," －",F43)</f>
        <v xml:space="preserve"> －</v>
      </c>
      <c r="G162" s="150"/>
      <c r="H162" s="155"/>
      <c r="I162" s="154"/>
      <c r="J162" s="150"/>
      <c r="K162" s="150"/>
      <c r="L162" s="150"/>
      <c r="M162" s="150"/>
      <c r="N162" s="150">
        <f>D43</f>
        <v>0</v>
      </c>
      <c r="O162" s="150">
        <f>E43</f>
        <v>0</v>
      </c>
      <c r="P162" s="150" t="str">
        <f>G$6</f>
        <v/>
      </c>
      <c r="Q162" s="150">
        <f>G43</f>
        <v>0</v>
      </c>
      <c r="R162" s="150" t="str">
        <f t="shared" si="66"/>
        <v>年</v>
      </c>
      <c r="S162" s="160">
        <f>K43</f>
        <v>0</v>
      </c>
      <c r="T162" s="150"/>
      <c r="U162" s="150"/>
      <c r="V162" s="150"/>
      <c r="W162" s="150"/>
      <c r="X162" s="150"/>
      <c r="Y162" s="150"/>
      <c r="Z162" s="150"/>
      <c r="AA162" s="150"/>
      <c r="AB162" s="150"/>
      <c r="AC162" s="150"/>
      <c r="AD162" s="150"/>
      <c r="AE162" s="150"/>
      <c r="AF162" s="150"/>
      <c r="AG162" s="150"/>
      <c r="AH162" s="150"/>
      <c r="AI162" s="151"/>
      <c r="AJ162" s="151"/>
      <c r="AK162" s="150"/>
      <c r="AL162" s="150"/>
    </row>
    <row r="163" spans="1:38" ht="15.75" customHeight="1" x14ac:dyDescent="0.2">
      <c r="A163" s="150"/>
      <c r="B163" s="150" t="str">
        <f>IF(COUNTA(D44:E44)=0,"×",C44)</f>
        <v>×</v>
      </c>
      <c r="C163" s="159">
        <f>H44</f>
        <v>0</v>
      </c>
      <c r="D163" s="150" t="str">
        <f t="shared" si="65"/>
        <v/>
      </c>
      <c r="E163" s="154"/>
      <c r="F163" s="150" t="str">
        <f>IF(F44=""," －",F44)</f>
        <v xml:space="preserve"> －</v>
      </c>
      <c r="G163" s="150"/>
      <c r="H163" s="155"/>
      <c r="I163" s="154"/>
      <c r="J163" s="150"/>
      <c r="K163" s="150"/>
      <c r="L163" s="150"/>
      <c r="M163" s="150"/>
      <c r="N163" s="150">
        <f>D44</f>
        <v>0</v>
      </c>
      <c r="O163" s="150">
        <f>E44</f>
        <v>0</v>
      </c>
      <c r="P163" s="150" t="str">
        <f t="shared" ref="P163" si="95">G$6</f>
        <v/>
      </c>
      <c r="Q163" s="150">
        <f>G44</f>
        <v>0</v>
      </c>
      <c r="R163" s="150" t="str">
        <f t="shared" si="66"/>
        <v>年</v>
      </c>
      <c r="S163" s="160">
        <f>I44</f>
        <v>0</v>
      </c>
      <c r="T163" s="150"/>
      <c r="U163" s="150"/>
      <c r="V163" s="150"/>
      <c r="W163" s="150"/>
      <c r="X163" s="150"/>
      <c r="Y163" s="150"/>
      <c r="Z163" s="150"/>
      <c r="AA163" s="150"/>
      <c r="AB163" s="150"/>
      <c r="AC163" s="150"/>
      <c r="AD163" s="150"/>
      <c r="AE163" s="150"/>
      <c r="AF163" s="150"/>
      <c r="AG163" s="150"/>
      <c r="AH163" s="150"/>
      <c r="AI163" s="151"/>
      <c r="AJ163" s="151"/>
      <c r="AK163" s="150"/>
      <c r="AL163" s="150"/>
    </row>
    <row r="164" spans="1:38" ht="15.75" customHeight="1" x14ac:dyDescent="0.2">
      <c r="A164" s="150"/>
      <c r="B164" s="150" t="str">
        <f>B163</f>
        <v>×</v>
      </c>
      <c r="C164" s="159">
        <f>J44</f>
        <v>0</v>
      </c>
      <c r="D164" s="150" t="str">
        <f t="shared" si="65"/>
        <v/>
      </c>
      <c r="E164" s="154"/>
      <c r="F164" s="150" t="str">
        <f>IF(F44=""," －",F44)</f>
        <v xml:space="preserve"> －</v>
      </c>
      <c r="G164" s="150"/>
      <c r="H164" s="155"/>
      <c r="I164" s="154"/>
      <c r="J164" s="150"/>
      <c r="K164" s="150"/>
      <c r="L164" s="150"/>
      <c r="M164" s="150"/>
      <c r="N164" s="150">
        <f>D44</f>
        <v>0</v>
      </c>
      <c r="O164" s="150">
        <f>E44</f>
        <v>0</v>
      </c>
      <c r="P164" s="150" t="str">
        <f>G$6</f>
        <v/>
      </c>
      <c r="Q164" s="150">
        <f>G44</f>
        <v>0</v>
      </c>
      <c r="R164" s="150" t="str">
        <f t="shared" si="66"/>
        <v>年</v>
      </c>
      <c r="S164" s="160">
        <f>K44</f>
        <v>0</v>
      </c>
      <c r="T164" s="150"/>
      <c r="U164" s="150"/>
      <c r="V164" s="150"/>
      <c r="W164" s="150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1"/>
      <c r="AJ164" s="151"/>
      <c r="AK164" s="150"/>
      <c r="AL164" s="150"/>
    </row>
    <row r="165" spans="1:38" ht="15.75" customHeight="1" x14ac:dyDescent="0.2">
      <c r="A165" s="150"/>
      <c r="B165" s="150" t="str">
        <f>IF(COUNTA(D45:E45)=0,"×",C45)</f>
        <v>×</v>
      </c>
      <c r="C165" s="159">
        <f>H45</f>
        <v>0</v>
      </c>
      <c r="D165" s="150" t="str">
        <f t="shared" si="65"/>
        <v/>
      </c>
      <c r="E165" s="154"/>
      <c r="F165" s="150" t="str">
        <f>IF(F45=""," －",F45)</f>
        <v xml:space="preserve"> －</v>
      </c>
      <c r="G165" s="150"/>
      <c r="H165" s="155"/>
      <c r="I165" s="154"/>
      <c r="J165" s="150"/>
      <c r="K165" s="150"/>
      <c r="L165" s="150"/>
      <c r="M165" s="150"/>
      <c r="N165" s="150">
        <f>D45</f>
        <v>0</v>
      </c>
      <c r="O165" s="150">
        <f>E45</f>
        <v>0</v>
      </c>
      <c r="P165" s="150" t="str">
        <f t="shared" ref="P165" si="96">G$6</f>
        <v/>
      </c>
      <c r="Q165" s="150">
        <f>G45</f>
        <v>0</v>
      </c>
      <c r="R165" s="150" t="str">
        <f t="shared" si="66"/>
        <v>年</v>
      </c>
      <c r="S165" s="160">
        <f>I45</f>
        <v>0</v>
      </c>
      <c r="T165" s="150"/>
      <c r="U165" s="150"/>
      <c r="V165" s="150"/>
      <c r="W165" s="150"/>
      <c r="X165" s="150"/>
      <c r="Y165" s="150"/>
      <c r="Z165" s="150"/>
      <c r="AA165" s="150"/>
      <c r="AB165" s="150"/>
      <c r="AC165" s="150"/>
      <c r="AD165" s="150"/>
      <c r="AE165" s="150"/>
      <c r="AF165" s="150"/>
      <c r="AG165" s="150"/>
      <c r="AH165" s="150"/>
      <c r="AI165" s="151"/>
      <c r="AJ165" s="151"/>
      <c r="AK165" s="150"/>
      <c r="AL165" s="150"/>
    </row>
    <row r="166" spans="1:38" ht="15.75" customHeight="1" x14ac:dyDescent="0.2">
      <c r="A166" s="150"/>
      <c r="B166" s="150" t="str">
        <f>B165</f>
        <v>×</v>
      </c>
      <c r="C166" s="159">
        <f>J45</f>
        <v>0</v>
      </c>
      <c r="D166" s="150" t="str">
        <f t="shared" ref="D166:D200" si="97">IF(B166="×","",C$6)</f>
        <v/>
      </c>
      <c r="E166" s="154"/>
      <c r="F166" s="150" t="str">
        <f>IF(F45=""," －",F45)</f>
        <v xml:space="preserve"> －</v>
      </c>
      <c r="G166" s="150"/>
      <c r="H166" s="155"/>
      <c r="I166" s="154"/>
      <c r="J166" s="150"/>
      <c r="K166" s="150"/>
      <c r="L166" s="150"/>
      <c r="M166" s="150"/>
      <c r="N166" s="150">
        <f>D45</f>
        <v>0</v>
      </c>
      <c r="O166" s="150">
        <f>E45</f>
        <v>0</v>
      </c>
      <c r="P166" s="150" t="str">
        <f>G$6</f>
        <v/>
      </c>
      <c r="Q166" s="150">
        <f>G45</f>
        <v>0</v>
      </c>
      <c r="R166" s="150" t="str">
        <f t="shared" ref="R166:R200" si="98">IF(Q166&lt;=6,"年","才")</f>
        <v>年</v>
      </c>
      <c r="S166" s="160">
        <f>K45</f>
        <v>0</v>
      </c>
      <c r="T166" s="150"/>
      <c r="U166" s="150"/>
      <c r="V166" s="150"/>
      <c r="W166" s="150"/>
      <c r="X166" s="150"/>
      <c r="Y166" s="150"/>
      <c r="Z166" s="150"/>
      <c r="AA166" s="150"/>
      <c r="AB166" s="150"/>
      <c r="AC166" s="150"/>
      <c r="AD166" s="150"/>
      <c r="AE166" s="150"/>
      <c r="AF166" s="150"/>
      <c r="AG166" s="150"/>
      <c r="AH166" s="150"/>
      <c r="AI166" s="151"/>
      <c r="AJ166" s="151"/>
      <c r="AK166" s="150"/>
      <c r="AL166" s="150"/>
    </row>
    <row r="167" spans="1:38" ht="15.75" customHeight="1" x14ac:dyDescent="0.2">
      <c r="A167" s="150"/>
      <c r="B167" s="150" t="str">
        <f>IF(COUNTA(D46:E46)=0,"×",C46)</f>
        <v>×</v>
      </c>
      <c r="C167" s="159">
        <f>H46</f>
        <v>0</v>
      </c>
      <c r="D167" s="150" t="str">
        <f t="shared" si="97"/>
        <v/>
      </c>
      <c r="E167" s="154"/>
      <c r="F167" s="150" t="str">
        <f>IF(F46=""," －",F46)</f>
        <v xml:space="preserve"> －</v>
      </c>
      <c r="G167" s="150"/>
      <c r="H167" s="155"/>
      <c r="I167" s="154"/>
      <c r="J167" s="150"/>
      <c r="K167" s="150"/>
      <c r="L167" s="150"/>
      <c r="M167" s="150"/>
      <c r="N167" s="150">
        <f>D46</f>
        <v>0</v>
      </c>
      <c r="O167" s="150">
        <f>E46</f>
        <v>0</v>
      </c>
      <c r="P167" s="150" t="str">
        <f t="shared" ref="P167" si="99">G$6</f>
        <v/>
      </c>
      <c r="Q167" s="150">
        <f>G46</f>
        <v>0</v>
      </c>
      <c r="R167" s="150" t="str">
        <f t="shared" si="98"/>
        <v>年</v>
      </c>
      <c r="S167" s="160">
        <f>I46</f>
        <v>0</v>
      </c>
      <c r="T167" s="150"/>
      <c r="U167" s="150"/>
      <c r="V167" s="150"/>
      <c r="W167" s="150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1"/>
      <c r="AJ167" s="151"/>
      <c r="AK167" s="150"/>
      <c r="AL167" s="150"/>
    </row>
    <row r="168" spans="1:38" ht="15.75" customHeight="1" x14ac:dyDescent="0.2">
      <c r="A168" s="150"/>
      <c r="B168" s="150" t="str">
        <f>B167</f>
        <v>×</v>
      </c>
      <c r="C168" s="159">
        <f>J46</f>
        <v>0</v>
      </c>
      <c r="D168" s="150" t="str">
        <f t="shared" si="97"/>
        <v/>
      </c>
      <c r="E168" s="154"/>
      <c r="F168" s="150" t="str">
        <f>IF(F46=""," －",F46)</f>
        <v xml:space="preserve"> －</v>
      </c>
      <c r="G168" s="150"/>
      <c r="H168" s="155"/>
      <c r="I168" s="154"/>
      <c r="J168" s="150"/>
      <c r="K168" s="150"/>
      <c r="L168" s="150"/>
      <c r="M168" s="150"/>
      <c r="N168" s="150">
        <f>D46</f>
        <v>0</v>
      </c>
      <c r="O168" s="150">
        <f>E46</f>
        <v>0</v>
      </c>
      <c r="P168" s="150" t="str">
        <f>G$6</f>
        <v/>
      </c>
      <c r="Q168" s="150">
        <f>G46</f>
        <v>0</v>
      </c>
      <c r="R168" s="150" t="str">
        <f t="shared" si="98"/>
        <v>年</v>
      </c>
      <c r="S168" s="160">
        <f>K46</f>
        <v>0</v>
      </c>
      <c r="T168" s="150"/>
      <c r="U168" s="150"/>
      <c r="V168" s="150"/>
      <c r="W168" s="150"/>
      <c r="X168" s="150"/>
      <c r="Y168" s="150"/>
      <c r="Z168" s="150"/>
      <c r="AA168" s="150"/>
      <c r="AB168" s="150"/>
      <c r="AC168" s="150"/>
      <c r="AD168" s="150"/>
      <c r="AE168" s="150"/>
      <c r="AF168" s="150"/>
      <c r="AG168" s="150"/>
      <c r="AH168" s="150"/>
      <c r="AI168" s="151"/>
      <c r="AJ168" s="151"/>
      <c r="AK168" s="150"/>
      <c r="AL168" s="150"/>
    </row>
    <row r="169" spans="1:38" ht="15.75" customHeight="1" x14ac:dyDescent="0.2">
      <c r="A169" s="150"/>
      <c r="B169" s="150" t="str">
        <f>IF(COUNTA(D47:E47)=0,"×",C47)</f>
        <v>×</v>
      </c>
      <c r="C169" s="159">
        <f>H47</f>
        <v>0</v>
      </c>
      <c r="D169" s="150" t="str">
        <f t="shared" si="97"/>
        <v/>
      </c>
      <c r="E169" s="154"/>
      <c r="F169" s="150" t="str">
        <f>IF(F47=""," －",F47)</f>
        <v xml:space="preserve"> －</v>
      </c>
      <c r="G169" s="150"/>
      <c r="H169" s="155"/>
      <c r="I169" s="154"/>
      <c r="J169" s="150"/>
      <c r="K169" s="150"/>
      <c r="L169" s="150"/>
      <c r="M169" s="150"/>
      <c r="N169" s="150">
        <f>D47</f>
        <v>0</v>
      </c>
      <c r="O169" s="150">
        <f>E47</f>
        <v>0</v>
      </c>
      <c r="P169" s="150" t="str">
        <f t="shared" ref="P169" si="100">G$6</f>
        <v/>
      </c>
      <c r="Q169" s="150">
        <f>G47</f>
        <v>0</v>
      </c>
      <c r="R169" s="150" t="str">
        <f t="shared" si="98"/>
        <v>年</v>
      </c>
      <c r="S169" s="160">
        <f>I47</f>
        <v>0</v>
      </c>
      <c r="T169" s="150"/>
      <c r="U169" s="150"/>
      <c r="V169" s="150"/>
      <c r="W169" s="150"/>
      <c r="X169" s="150"/>
      <c r="Y169" s="150"/>
      <c r="Z169" s="150"/>
      <c r="AA169" s="150"/>
      <c r="AB169" s="150"/>
      <c r="AC169" s="150"/>
      <c r="AD169" s="150"/>
      <c r="AE169" s="150"/>
      <c r="AF169" s="150"/>
      <c r="AG169" s="150"/>
      <c r="AH169" s="150"/>
      <c r="AI169" s="151"/>
      <c r="AJ169" s="151"/>
      <c r="AK169" s="150"/>
      <c r="AL169" s="150"/>
    </row>
    <row r="170" spans="1:38" ht="15.75" customHeight="1" x14ac:dyDescent="0.2">
      <c r="A170" s="150"/>
      <c r="B170" s="150" t="str">
        <f>B169</f>
        <v>×</v>
      </c>
      <c r="C170" s="159">
        <f>J47</f>
        <v>0</v>
      </c>
      <c r="D170" s="150" t="str">
        <f t="shared" si="97"/>
        <v/>
      </c>
      <c r="E170" s="154"/>
      <c r="F170" s="150" t="str">
        <f>IF(F47=""," －",F47)</f>
        <v xml:space="preserve"> －</v>
      </c>
      <c r="G170" s="150"/>
      <c r="H170" s="155"/>
      <c r="I170" s="154"/>
      <c r="J170" s="150"/>
      <c r="K170" s="150"/>
      <c r="L170" s="150"/>
      <c r="M170" s="150"/>
      <c r="N170" s="150">
        <f>D47</f>
        <v>0</v>
      </c>
      <c r="O170" s="150">
        <f>E47</f>
        <v>0</v>
      </c>
      <c r="P170" s="150" t="str">
        <f>G$6</f>
        <v/>
      </c>
      <c r="Q170" s="150">
        <f>G47</f>
        <v>0</v>
      </c>
      <c r="R170" s="150" t="str">
        <f t="shared" si="98"/>
        <v>年</v>
      </c>
      <c r="S170" s="160">
        <f>K47</f>
        <v>0</v>
      </c>
      <c r="T170" s="150"/>
      <c r="U170" s="150"/>
      <c r="V170" s="150"/>
      <c r="W170" s="150"/>
      <c r="X170" s="150"/>
      <c r="Y170" s="150"/>
      <c r="Z170" s="150"/>
      <c r="AA170" s="150"/>
      <c r="AB170" s="150"/>
      <c r="AC170" s="150"/>
      <c r="AD170" s="150"/>
      <c r="AE170" s="150"/>
      <c r="AF170" s="150"/>
      <c r="AG170" s="150"/>
      <c r="AH170" s="150"/>
      <c r="AI170" s="151"/>
      <c r="AJ170" s="151"/>
      <c r="AK170" s="150"/>
      <c r="AL170" s="150"/>
    </row>
    <row r="171" spans="1:38" ht="15.75" customHeight="1" x14ac:dyDescent="0.2">
      <c r="A171" s="150"/>
      <c r="B171" s="150" t="str">
        <f>IF(COUNTA(D48:E48)=0,"×",C48)</f>
        <v>×</v>
      </c>
      <c r="C171" s="159">
        <f>H48</f>
        <v>0</v>
      </c>
      <c r="D171" s="150" t="str">
        <f t="shared" si="97"/>
        <v/>
      </c>
      <c r="E171" s="154"/>
      <c r="F171" s="150" t="str">
        <f>IF(F48=""," －",F48)</f>
        <v xml:space="preserve"> －</v>
      </c>
      <c r="G171" s="150"/>
      <c r="H171" s="155"/>
      <c r="I171" s="154"/>
      <c r="J171" s="150"/>
      <c r="K171" s="150"/>
      <c r="L171" s="150"/>
      <c r="M171" s="150"/>
      <c r="N171" s="150">
        <f>D48</f>
        <v>0</v>
      </c>
      <c r="O171" s="150">
        <f>E48</f>
        <v>0</v>
      </c>
      <c r="P171" s="150" t="str">
        <f t="shared" ref="P171:P200" si="101">G$6</f>
        <v/>
      </c>
      <c r="Q171" s="150">
        <f>G48</f>
        <v>0</v>
      </c>
      <c r="R171" s="150" t="str">
        <f t="shared" si="98"/>
        <v>年</v>
      </c>
      <c r="S171" s="160">
        <f>I48</f>
        <v>0</v>
      </c>
      <c r="T171" s="150"/>
      <c r="U171" s="150"/>
      <c r="V171" s="150"/>
      <c r="W171" s="150"/>
      <c r="X171" s="150"/>
      <c r="Y171" s="150"/>
      <c r="Z171" s="150"/>
      <c r="AA171" s="150"/>
      <c r="AB171" s="150"/>
      <c r="AC171" s="150"/>
      <c r="AD171" s="150"/>
      <c r="AE171" s="150"/>
      <c r="AF171" s="150"/>
      <c r="AG171" s="150"/>
      <c r="AH171" s="150"/>
      <c r="AI171" s="151"/>
      <c r="AJ171" s="151"/>
      <c r="AK171" s="150"/>
      <c r="AL171" s="150"/>
    </row>
    <row r="172" spans="1:38" ht="15.75" customHeight="1" x14ac:dyDescent="0.2">
      <c r="A172" s="150"/>
      <c r="B172" s="150" t="str">
        <f>B171</f>
        <v>×</v>
      </c>
      <c r="C172" s="159">
        <f>J48</f>
        <v>0</v>
      </c>
      <c r="D172" s="150" t="str">
        <f t="shared" si="97"/>
        <v/>
      </c>
      <c r="E172" s="154"/>
      <c r="F172" s="150" t="str">
        <f>IF(F48=""," －",F48)</f>
        <v xml:space="preserve"> －</v>
      </c>
      <c r="G172" s="150"/>
      <c r="H172" s="155"/>
      <c r="I172" s="154"/>
      <c r="J172" s="150"/>
      <c r="K172" s="150"/>
      <c r="L172" s="150"/>
      <c r="M172" s="150"/>
      <c r="N172" s="150">
        <f>D48</f>
        <v>0</v>
      </c>
      <c r="O172" s="150">
        <f>E48</f>
        <v>0</v>
      </c>
      <c r="P172" s="150" t="str">
        <f t="shared" si="101"/>
        <v/>
      </c>
      <c r="Q172" s="150">
        <f>G48</f>
        <v>0</v>
      </c>
      <c r="R172" s="150" t="str">
        <f t="shared" si="98"/>
        <v>年</v>
      </c>
      <c r="S172" s="160">
        <f>K48</f>
        <v>0</v>
      </c>
      <c r="T172" s="150"/>
      <c r="U172" s="150"/>
      <c r="V172" s="150"/>
      <c r="W172" s="150"/>
      <c r="X172" s="150"/>
      <c r="Y172" s="150"/>
      <c r="Z172" s="150"/>
      <c r="AA172" s="150"/>
      <c r="AB172" s="150"/>
      <c r="AC172" s="150"/>
      <c r="AD172" s="150"/>
      <c r="AE172" s="150"/>
      <c r="AF172" s="150"/>
      <c r="AG172" s="150"/>
      <c r="AH172" s="150"/>
      <c r="AI172" s="151"/>
      <c r="AJ172" s="151"/>
      <c r="AK172" s="150"/>
      <c r="AL172" s="150"/>
    </row>
    <row r="173" spans="1:38" ht="15.75" customHeight="1" x14ac:dyDescent="0.2">
      <c r="A173" s="150"/>
      <c r="B173" s="150" t="str">
        <f>IF(COUNTA(D49:E49)=0,"×",C49)</f>
        <v>×</v>
      </c>
      <c r="C173" s="159">
        <f>H49</f>
        <v>0</v>
      </c>
      <c r="D173" s="150" t="str">
        <f t="shared" si="97"/>
        <v/>
      </c>
      <c r="E173" s="154"/>
      <c r="F173" s="150" t="str">
        <f>IF(F49=""," －",F49)</f>
        <v xml:space="preserve"> －</v>
      </c>
      <c r="G173" s="150"/>
      <c r="H173" s="155"/>
      <c r="I173" s="154"/>
      <c r="J173" s="150"/>
      <c r="K173" s="150"/>
      <c r="L173" s="150"/>
      <c r="M173" s="150"/>
      <c r="N173" s="150">
        <f>D49</f>
        <v>0</v>
      </c>
      <c r="O173" s="150">
        <f>E49</f>
        <v>0</v>
      </c>
      <c r="P173" s="150" t="str">
        <f t="shared" si="101"/>
        <v/>
      </c>
      <c r="Q173" s="150">
        <f>G49</f>
        <v>0</v>
      </c>
      <c r="R173" s="150" t="str">
        <f t="shared" si="98"/>
        <v>年</v>
      </c>
      <c r="S173" s="160">
        <f>I49</f>
        <v>0</v>
      </c>
      <c r="T173" s="150"/>
      <c r="U173" s="150"/>
      <c r="V173" s="150"/>
      <c r="W173" s="150"/>
      <c r="X173" s="150"/>
      <c r="Y173" s="150"/>
      <c r="Z173" s="150"/>
      <c r="AA173" s="150"/>
      <c r="AB173" s="150"/>
      <c r="AC173" s="150"/>
      <c r="AD173" s="150"/>
      <c r="AE173" s="150"/>
      <c r="AF173" s="150"/>
      <c r="AG173" s="150"/>
      <c r="AH173" s="150"/>
      <c r="AI173" s="151"/>
      <c r="AJ173" s="151"/>
      <c r="AK173" s="150"/>
      <c r="AL173" s="150"/>
    </row>
    <row r="174" spans="1:38" ht="15.75" customHeight="1" x14ac:dyDescent="0.2">
      <c r="A174" s="150"/>
      <c r="B174" s="150" t="str">
        <f>B173</f>
        <v>×</v>
      </c>
      <c r="C174" s="159">
        <f>J49</f>
        <v>0</v>
      </c>
      <c r="D174" s="150" t="str">
        <f t="shared" si="97"/>
        <v/>
      </c>
      <c r="E174" s="154"/>
      <c r="F174" s="150" t="str">
        <f>IF(F49=""," －",F49)</f>
        <v xml:space="preserve"> －</v>
      </c>
      <c r="G174" s="150"/>
      <c r="H174" s="155"/>
      <c r="I174" s="154"/>
      <c r="J174" s="150"/>
      <c r="K174" s="150"/>
      <c r="L174" s="150"/>
      <c r="M174" s="150"/>
      <c r="N174" s="150">
        <f>D49</f>
        <v>0</v>
      </c>
      <c r="O174" s="150">
        <f>E49</f>
        <v>0</v>
      </c>
      <c r="P174" s="150" t="str">
        <f t="shared" si="101"/>
        <v/>
      </c>
      <c r="Q174" s="150">
        <f>G49</f>
        <v>0</v>
      </c>
      <c r="R174" s="150" t="str">
        <f t="shared" si="98"/>
        <v>年</v>
      </c>
      <c r="S174" s="160">
        <f>K49</f>
        <v>0</v>
      </c>
      <c r="T174" s="150"/>
      <c r="U174" s="150"/>
      <c r="V174" s="150"/>
      <c r="W174" s="150"/>
      <c r="X174" s="150"/>
      <c r="Y174" s="150"/>
      <c r="Z174" s="150"/>
      <c r="AA174" s="150"/>
      <c r="AB174" s="150"/>
      <c r="AC174" s="150"/>
      <c r="AD174" s="150"/>
      <c r="AE174" s="150"/>
      <c r="AF174" s="150"/>
      <c r="AG174" s="150"/>
      <c r="AH174" s="150"/>
      <c r="AI174" s="151"/>
      <c r="AJ174" s="151"/>
      <c r="AK174" s="150"/>
      <c r="AL174" s="150"/>
    </row>
    <row r="175" spans="1:38" ht="15.75" customHeight="1" x14ac:dyDescent="0.2">
      <c r="A175" s="150"/>
      <c r="B175" s="150" t="str">
        <f>IF(COUNTA(D50:E50)=0,"×",C50)</f>
        <v>×</v>
      </c>
      <c r="C175" s="159">
        <f>H50</f>
        <v>0</v>
      </c>
      <c r="D175" s="150" t="str">
        <f t="shared" si="97"/>
        <v/>
      </c>
      <c r="E175" s="154"/>
      <c r="F175" s="150" t="str">
        <f>IF(F50=""," －",F50)</f>
        <v xml:space="preserve"> －</v>
      </c>
      <c r="G175" s="150"/>
      <c r="H175" s="155"/>
      <c r="I175" s="154"/>
      <c r="J175" s="150"/>
      <c r="K175" s="150"/>
      <c r="L175" s="150"/>
      <c r="M175" s="150"/>
      <c r="N175" s="150">
        <f>D50</f>
        <v>0</v>
      </c>
      <c r="O175" s="150">
        <f>E50</f>
        <v>0</v>
      </c>
      <c r="P175" s="150" t="str">
        <f t="shared" si="101"/>
        <v/>
      </c>
      <c r="Q175" s="150">
        <f>G50</f>
        <v>0</v>
      </c>
      <c r="R175" s="150" t="str">
        <f t="shared" si="98"/>
        <v>年</v>
      </c>
      <c r="S175" s="160">
        <f>I50</f>
        <v>0</v>
      </c>
      <c r="T175" s="150"/>
      <c r="U175" s="150"/>
      <c r="V175" s="150"/>
      <c r="W175" s="150"/>
      <c r="X175" s="150"/>
      <c r="Y175" s="150"/>
      <c r="Z175" s="150"/>
      <c r="AA175" s="150"/>
      <c r="AB175" s="150"/>
      <c r="AC175" s="150"/>
      <c r="AD175" s="150"/>
      <c r="AE175" s="150"/>
      <c r="AF175" s="150"/>
      <c r="AG175" s="150"/>
      <c r="AH175" s="150"/>
      <c r="AI175" s="151"/>
      <c r="AJ175" s="151"/>
      <c r="AK175" s="150"/>
      <c r="AL175" s="150"/>
    </row>
    <row r="176" spans="1:38" ht="15.75" customHeight="1" x14ac:dyDescent="0.2">
      <c r="A176" s="150"/>
      <c r="B176" s="150" t="str">
        <f>B175</f>
        <v>×</v>
      </c>
      <c r="C176" s="159">
        <f>J50</f>
        <v>0</v>
      </c>
      <c r="D176" s="150" t="str">
        <f t="shared" si="97"/>
        <v/>
      </c>
      <c r="E176" s="154"/>
      <c r="F176" s="150" t="str">
        <f>IF(F50=""," －",F50)</f>
        <v xml:space="preserve"> －</v>
      </c>
      <c r="G176" s="150"/>
      <c r="H176" s="155"/>
      <c r="I176" s="154"/>
      <c r="J176" s="150"/>
      <c r="K176" s="150"/>
      <c r="L176" s="150"/>
      <c r="M176" s="150"/>
      <c r="N176" s="150">
        <f>D50</f>
        <v>0</v>
      </c>
      <c r="O176" s="150">
        <f>E50</f>
        <v>0</v>
      </c>
      <c r="P176" s="150" t="str">
        <f t="shared" si="101"/>
        <v/>
      </c>
      <c r="Q176" s="150">
        <f>G50</f>
        <v>0</v>
      </c>
      <c r="R176" s="150" t="str">
        <f t="shared" si="98"/>
        <v>年</v>
      </c>
      <c r="S176" s="160">
        <f>K50</f>
        <v>0</v>
      </c>
      <c r="T176" s="150"/>
      <c r="U176" s="150"/>
      <c r="V176" s="150"/>
      <c r="W176" s="150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1"/>
      <c r="AJ176" s="151"/>
      <c r="AK176" s="150"/>
      <c r="AL176" s="150"/>
    </row>
    <row r="177" spans="1:38" ht="15.75" customHeight="1" x14ac:dyDescent="0.2">
      <c r="A177" s="150"/>
      <c r="B177" s="150" t="str">
        <f>IF(COUNTA(D51:E51)=0,"×",C51)</f>
        <v>×</v>
      </c>
      <c r="C177" s="159">
        <f>H51</f>
        <v>0</v>
      </c>
      <c r="D177" s="150" t="str">
        <f t="shared" si="97"/>
        <v/>
      </c>
      <c r="E177" s="154"/>
      <c r="F177" s="150" t="str">
        <f>IF(F51=""," －",F51)</f>
        <v xml:space="preserve"> －</v>
      </c>
      <c r="G177" s="150"/>
      <c r="H177" s="155"/>
      <c r="I177" s="154"/>
      <c r="J177" s="150"/>
      <c r="K177" s="150"/>
      <c r="L177" s="150"/>
      <c r="M177" s="150"/>
      <c r="N177" s="150">
        <f>D51</f>
        <v>0</v>
      </c>
      <c r="O177" s="150">
        <f>E51</f>
        <v>0</v>
      </c>
      <c r="P177" s="150" t="str">
        <f t="shared" si="101"/>
        <v/>
      </c>
      <c r="Q177" s="150">
        <f>G51</f>
        <v>0</v>
      </c>
      <c r="R177" s="150" t="str">
        <f t="shared" si="98"/>
        <v>年</v>
      </c>
      <c r="S177" s="160">
        <f>I51</f>
        <v>0</v>
      </c>
      <c r="T177" s="150"/>
      <c r="U177" s="150"/>
      <c r="V177" s="150"/>
      <c r="W177" s="150"/>
      <c r="X177" s="150"/>
      <c r="Y177" s="150"/>
      <c r="Z177" s="150"/>
      <c r="AA177" s="150"/>
      <c r="AB177" s="150"/>
      <c r="AC177" s="150"/>
      <c r="AD177" s="150"/>
      <c r="AE177" s="150"/>
      <c r="AF177" s="150"/>
      <c r="AG177" s="150"/>
      <c r="AH177" s="150"/>
      <c r="AI177" s="151"/>
      <c r="AJ177" s="151"/>
      <c r="AK177" s="150"/>
      <c r="AL177" s="150"/>
    </row>
    <row r="178" spans="1:38" ht="15.75" customHeight="1" x14ac:dyDescent="0.2">
      <c r="A178" s="150"/>
      <c r="B178" s="150" t="str">
        <f>B177</f>
        <v>×</v>
      </c>
      <c r="C178" s="159">
        <f>J51</f>
        <v>0</v>
      </c>
      <c r="D178" s="150" t="str">
        <f t="shared" si="97"/>
        <v/>
      </c>
      <c r="E178" s="154"/>
      <c r="F178" s="150" t="str">
        <f>IF(F51=""," －",F51)</f>
        <v xml:space="preserve"> －</v>
      </c>
      <c r="G178" s="150"/>
      <c r="H178" s="155"/>
      <c r="I178" s="154"/>
      <c r="J178" s="150"/>
      <c r="K178" s="150"/>
      <c r="L178" s="150"/>
      <c r="M178" s="150"/>
      <c r="N178" s="150">
        <f>D51</f>
        <v>0</v>
      </c>
      <c r="O178" s="150">
        <f>E51</f>
        <v>0</v>
      </c>
      <c r="P178" s="150" t="str">
        <f t="shared" si="101"/>
        <v/>
      </c>
      <c r="Q178" s="150">
        <f>G51</f>
        <v>0</v>
      </c>
      <c r="R178" s="150" t="str">
        <f t="shared" si="98"/>
        <v>年</v>
      </c>
      <c r="S178" s="160">
        <f>K51</f>
        <v>0</v>
      </c>
      <c r="T178" s="150"/>
      <c r="U178" s="150"/>
      <c r="V178" s="150"/>
      <c r="W178" s="150"/>
      <c r="X178" s="150"/>
      <c r="Y178" s="150"/>
      <c r="Z178" s="150"/>
      <c r="AA178" s="150"/>
      <c r="AB178" s="150"/>
      <c r="AC178" s="150"/>
      <c r="AD178" s="150"/>
      <c r="AE178" s="150"/>
      <c r="AF178" s="150"/>
      <c r="AG178" s="150"/>
      <c r="AH178" s="150"/>
      <c r="AI178" s="151"/>
      <c r="AJ178" s="151"/>
      <c r="AK178" s="150"/>
      <c r="AL178" s="150"/>
    </row>
    <row r="179" spans="1:38" ht="15.75" customHeight="1" x14ac:dyDescent="0.2">
      <c r="A179" s="150"/>
      <c r="B179" s="150" t="str">
        <f>IF(COUNTA(D52:E52)=0,"×",C52)</f>
        <v>×</v>
      </c>
      <c r="C179" s="159">
        <f>H52</f>
        <v>0</v>
      </c>
      <c r="D179" s="150" t="str">
        <f t="shared" si="97"/>
        <v/>
      </c>
      <c r="E179" s="154"/>
      <c r="F179" s="150" t="str">
        <f>IF(F52=""," －",F52)</f>
        <v xml:space="preserve"> －</v>
      </c>
      <c r="G179" s="150"/>
      <c r="H179" s="155"/>
      <c r="I179" s="154"/>
      <c r="J179" s="150"/>
      <c r="K179" s="150"/>
      <c r="L179" s="150"/>
      <c r="M179" s="150"/>
      <c r="N179" s="150">
        <f>D52</f>
        <v>0</v>
      </c>
      <c r="O179" s="150">
        <f>E52</f>
        <v>0</v>
      </c>
      <c r="P179" s="150" t="str">
        <f t="shared" si="101"/>
        <v/>
      </c>
      <c r="Q179" s="150">
        <f>G52</f>
        <v>0</v>
      </c>
      <c r="R179" s="150" t="str">
        <f t="shared" si="98"/>
        <v>年</v>
      </c>
      <c r="S179" s="160">
        <f>I52</f>
        <v>0</v>
      </c>
      <c r="T179" s="150"/>
      <c r="U179" s="150"/>
      <c r="V179" s="150"/>
      <c r="W179" s="150"/>
      <c r="X179" s="150"/>
      <c r="Y179" s="150"/>
      <c r="Z179" s="150"/>
      <c r="AA179" s="150"/>
      <c r="AB179" s="150"/>
      <c r="AC179" s="150"/>
      <c r="AD179" s="150"/>
      <c r="AE179" s="150"/>
      <c r="AF179" s="150"/>
      <c r="AG179" s="150"/>
      <c r="AH179" s="150"/>
      <c r="AI179" s="151"/>
      <c r="AJ179" s="151"/>
      <c r="AK179" s="150"/>
      <c r="AL179" s="150"/>
    </row>
    <row r="180" spans="1:38" ht="15.75" customHeight="1" x14ac:dyDescent="0.2">
      <c r="A180" s="150"/>
      <c r="B180" s="150" t="str">
        <f>B179</f>
        <v>×</v>
      </c>
      <c r="C180" s="159">
        <f>J52</f>
        <v>0</v>
      </c>
      <c r="D180" s="150" t="str">
        <f t="shared" si="97"/>
        <v/>
      </c>
      <c r="E180" s="154"/>
      <c r="F180" s="150" t="str">
        <f>IF(F52=""," －",F52)</f>
        <v xml:space="preserve"> －</v>
      </c>
      <c r="G180" s="150"/>
      <c r="H180" s="155"/>
      <c r="I180" s="154"/>
      <c r="J180" s="150"/>
      <c r="K180" s="150"/>
      <c r="L180" s="150"/>
      <c r="M180" s="150"/>
      <c r="N180" s="150">
        <f>D52</f>
        <v>0</v>
      </c>
      <c r="O180" s="150">
        <f>E52</f>
        <v>0</v>
      </c>
      <c r="P180" s="150" t="str">
        <f t="shared" si="101"/>
        <v/>
      </c>
      <c r="Q180" s="150">
        <f>G52</f>
        <v>0</v>
      </c>
      <c r="R180" s="150" t="str">
        <f t="shared" si="98"/>
        <v>年</v>
      </c>
      <c r="S180" s="160">
        <f>K52</f>
        <v>0</v>
      </c>
      <c r="T180" s="150"/>
      <c r="U180" s="150"/>
      <c r="V180" s="150"/>
      <c r="W180" s="150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1"/>
      <c r="AJ180" s="151"/>
      <c r="AK180" s="150"/>
      <c r="AL180" s="150"/>
    </row>
    <row r="181" spans="1:38" ht="15.75" customHeight="1" x14ac:dyDescent="0.2">
      <c r="A181" s="150"/>
      <c r="B181" s="150" t="str">
        <f>IF(COUNTA(D53:E53)=0,"×",C53)</f>
        <v>×</v>
      </c>
      <c r="C181" s="159">
        <f>H53</f>
        <v>0</v>
      </c>
      <c r="D181" s="150" t="str">
        <f t="shared" si="97"/>
        <v/>
      </c>
      <c r="E181" s="154"/>
      <c r="F181" s="150" t="str">
        <f>IF(F53=""," －",F53)</f>
        <v xml:space="preserve"> －</v>
      </c>
      <c r="G181" s="150"/>
      <c r="H181" s="155"/>
      <c r="I181" s="154"/>
      <c r="J181" s="150"/>
      <c r="K181" s="150"/>
      <c r="L181" s="150"/>
      <c r="M181" s="150"/>
      <c r="N181" s="150">
        <f>D53</f>
        <v>0</v>
      </c>
      <c r="O181" s="150">
        <f>E53</f>
        <v>0</v>
      </c>
      <c r="P181" s="150" t="str">
        <f t="shared" si="101"/>
        <v/>
      </c>
      <c r="Q181" s="150">
        <f>G53</f>
        <v>0</v>
      </c>
      <c r="R181" s="150" t="str">
        <f t="shared" si="98"/>
        <v>年</v>
      </c>
      <c r="S181" s="160">
        <f>I53</f>
        <v>0</v>
      </c>
      <c r="T181" s="150"/>
      <c r="U181" s="150"/>
      <c r="V181" s="150"/>
      <c r="W181" s="150"/>
      <c r="X181" s="150"/>
      <c r="Y181" s="150"/>
      <c r="Z181" s="150"/>
      <c r="AA181" s="150"/>
      <c r="AB181" s="150"/>
      <c r="AC181" s="150"/>
      <c r="AD181" s="150"/>
      <c r="AE181" s="150"/>
      <c r="AF181" s="150"/>
      <c r="AG181" s="150"/>
      <c r="AH181" s="150"/>
      <c r="AI181" s="151"/>
      <c r="AJ181" s="151"/>
      <c r="AK181" s="150"/>
      <c r="AL181" s="150"/>
    </row>
    <row r="182" spans="1:38" ht="15.75" customHeight="1" x14ac:dyDescent="0.2">
      <c r="A182" s="150"/>
      <c r="B182" s="150" t="str">
        <f>B181</f>
        <v>×</v>
      </c>
      <c r="C182" s="159">
        <f>J53</f>
        <v>0</v>
      </c>
      <c r="D182" s="150" t="str">
        <f t="shared" si="97"/>
        <v/>
      </c>
      <c r="E182" s="154"/>
      <c r="F182" s="150" t="str">
        <f>IF(F53=""," －",F53)</f>
        <v xml:space="preserve"> －</v>
      </c>
      <c r="G182" s="150"/>
      <c r="H182" s="155"/>
      <c r="I182" s="154"/>
      <c r="J182" s="150"/>
      <c r="K182" s="150"/>
      <c r="L182" s="150"/>
      <c r="M182" s="150"/>
      <c r="N182" s="150">
        <f>D53</f>
        <v>0</v>
      </c>
      <c r="O182" s="150">
        <f>E53</f>
        <v>0</v>
      </c>
      <c r="P182" s="150" t="str">
        <f t="shared" si="101"/>
        <v/>
      </c>
      <c r="Q182" s="150">
        <f>G53</f>
        <v>0</v>
      </c>
      <c r="R182" s="150" t="str">
        <f t="shared" si="98"/>
        <v>年</v>
      </c>
      <c r="S182" s="160">
        <f>K53</f>
        <v>0</v>
      </c>
      <c r="T182" s="150"/>
      <c r="U182" s="150"/>
      <c r="V182" s="150"/>
      <c r="W182" s="150"/>
      <c r="X182" s="150"/>
      <c r="Y182" s="150"/>
      <c r="Z182" s="150"/>
      <c r="AA182" s="150"/>
      <c r="AB182" s="150"/>
      <c r="AC182" s="150"/>
      <c r="AD182" s="150"/>
      <c r="AE182" s="150"/>
      <c r="AF182" s="150"/>
      <c r="AG182" s="150"/>
      <c r="AH182" s="150"/>
      <c r="AI182" s="151"/>
      <c r="AJ182" s="151"/>
      <c r="AK182" s="150"/>
      <c r="AL182" s="150"/>
    </row>
    <row r="183" spans="1:38" ht="15.75" customHeight="1" x14ac:dyDescent="0.2">
      <c r="A183" s="150"/>
      <c r="B183" s="150" t="str">
        <f>IF(COUNTA(D54:E54)=0,"×",C54)</f>
        <v>×</v>
      </c>
      <c r="C183" s="159">
        <f>H54</f>
        <v>0</v>
      </c>
      <c r="D183" s="150" t="str">
        <f t="shared" si="97"/>
        <v/>
      </c>
      <c r="E183" s="154"/>
      <c r="F183" s="150" t="str">
        <f>IF(F54=""," －",F54)</f>
        <v xml:space="preserve"> －</v>
      </c>
      <c r="G183" s="150"/>
      <c r="H183" s="155"/>
      <c r="I183" s="154"/>
      <c r="J183" s="150"/>
      <c r="K183" s="150"/>
      <c r="L183" s="150"/>
      <c r="M183" s="150"/>
      <c r="N183" s="150">
        <f>D54</f>
        <v>0</v>
      </c>
      <c r="O183" s="150">
        <f>E54</f>
        <v>0</v>
      </c>
      <c r="P183" s="150" t="str">
        <f t="shared" si="101"/>
        <v/>
      </c>
      <c r="Q183" s="150">
        <f>G54</f>
        <v>0</v>
      </c>
      <c r="R183" s="150" t="str">
        <f t="shared" si="98"/>
        <v>年</v>
      </c>
      <c r="S183" s="160">
        <f>I54</f>
        <v>0</v>
      </c>
      <c r="T183" s="150"/>
      <c r="U183" s="150"/>
      <c r="V183" s="150"/>
      <c r="W183" s="150"/>
      <c r="X183" s="150"/>
      <c r="Y183" s="150"/>
      <c r="Z183" s="150"/>
      <c r="AA183" s="150"/>
      <c r="AB183" s="150"/>
      <c r="AC183" s="150"/>
      <c r="AD183" s="150"/>
      <c r="AE183" s="150"/>
      <c r="AF183" s="150"/>
      <c r="AG183" s="150"/>
      <c r="AH183" s="150"/>
      <c r="AI183" s="151"/>
      <c r="AJ183" s="151"/>
      <c r="AK183" s="150"/>
      <c r="AL183" s="150"/>
    </row>
    <row r="184" spans="1:38" ht="15.75" customHeight="1" x14ac:dyDescent="0.2">
      <c r="A184" s="150"/>
      <c r="B184" s="150" t="str">
        <f>B183</f>
        <v>×</v>
      </c>
      <c r="C184" s="159">
        <f>J54</f>
        <v>0</v>
      </c>
      <c r="D184" s="150" t="str">
        <f t="shared" si="97"/>
        <v/>
      </c>
      <c r="E184" s="154"/>
      <c r="F184" s="150" t="str">
        <f>IF(F54=""," －",F54)</f>
        <v xml:space="preserve"> －</v>
      </c>
      <c r="G184" s="150"/>
      <c r="H184" s="155"/>
      <c r="I184" s="154"/>
      <c r="J184" s="150"/>
      <c r="K184" s="150"/>
      <c r="L184" s="150"/>
      <c r="M184" s="150"/>
      <c r="N184" s="150">
        <f>D54</f>
        <v>0</v>
      </c>
      <c r="O184" s="150">
        <f>E54</f>
        <v>0</v>
      </c>
      <c r="P184" s="150" t="str">
        <f t="shared" si="101"/>
        <v/>
      </c>
      <c r="Q184" s="150">
        <f>G54</f>
        <v>0</v>
      </c>
      <c r="R184" s="150" t="str">
        <f t="shared" si="98"/>
        <v>年</v>
      </c>
      <c r="S184" s="160">
        <f>K54</f>
        <v>0</v>
      </c>
      <c r="T184" s="150"/>
      <c r="U184" s="150"/>
      <c r="V184" s="150"/>
      <c r="W184" s="150"/>
      <c r="X184" s="150"/>
      <c r="Y184" s="150"/>
      <c r="Z184" s="150"/>
      <c r="AA184" s="150"/>
      <c r="AB184" s="150"/>
      <c r="AC184" s="150"/>
      <c r="AD184" s="150"/>
      <c r="AE184" s="150"/>
      <c r="AF184" s="150"/>
      <c r="AG184" s="150"/>
      <c r="AH184" s="150"/>
      <c r="AI184" s="151"/>
      <c r="AJ184" s="151"/>
      <c r="AK184" s="150"/>
      <c r="AL184" s="150"/>
    </row>
    <row r="185" spans="1:38" ht="15.75" customHeight="1" x14ac:dyDescent="0.2">
      <c r="A185" s="150"/>
      <c r="B185" s="150" t="str">
        <f>IF(COUNTA(D55:E55)=0,"×",C55)</f>
        <v>×</v>
      </c>
      <c r="C185" s="159">
        <f>H55</f>
        <v>0</v>
      </c>
      <c r="D185" s="150" t="str">
        <f t="shared" si="97"/>
        <v/>
      </c>
      <c r="E185" s="154"/>
      <c r="F185" s="150" t="str">
        <f>IF(F55=""," －",F55)</f>
        <v xml:space="preserve"> －</v>
      </c>
      <c r="G185" s="150"/>
      <c r="H185" s="155"/>
      <c r="I185" s="154"/>
      <c r="J185" s="150"/>
      <c r="K185" s="150"/>
      <c r="L185" s="150"/>
      <c r="M185" s="150"/>
      <c r="N185" s="150">
        <f>D55</f>
        <v>0</v>
      </c>
      <c r="O185" s="150">
        <f>E55</f>
        <v>0</v>
      </c>
      <c r="P185" s="150" t="str">
        <f t="shared" si="101"/>
        <v/>
      </c>
      <c r="Q185" s="150">
        <f>G55</f>
        <v>0</v>
      </c>
      <c r="R185" s="150" t="str">
        <f t="shared" si="98"/>
        <v>年</v>
      </c>
      <c r="S185" s="160">
        <f>I55</f>
        <v>0</v>
      </c>
      <c r="T185" s="150"/>
      <c r="U185" s="150"/>
      <c r="V185" s="150"/>
      <c r="W185" s="150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1"/>
      <c r="AJ185" s="151"/>
      <c r="AK185" s="150"/>
      <c r="AL185" s="150"/>
    </row>
    <row r="186" spans="1:38" ht="15.75" customHeight="1" x14ac:dyDescent="0.2">
      <c r="A186" s="150"/>
      <c r="B186" s="150" t="str">
        <f>B185</f>
        <v>×</v>
      </c>
      <c r="C186" s="159">
        <f>J55</f>
        <v>0</v>
      </c>
      <c r="D186" s="150" t="str">
        <f t="shared" si="97"/>
        <v/>
      </c>
      <c r="E186" s="154"/>
      <c r="F186" s="150" t="str">
        <f>IF(F55=""," －",F55)</f>
        <v xml:space="preserve"> －</v>
      </c>
      <c r="G186" s="150"/>
      <c r="H186" s="155"/>
      <c r="I186" s="154"/>
      <c r="J186" s="150"/>
      <c r="K186" s="150"/>
      <c r="L186" s="150"/>
      <c r="M186" s="150"/>
      <c r="N186" s="150">
        <f>D55</f>
        <v>0</v>
      </c>
      <c r="O186" s="150">
        <f>E55</f>
        <v>0</v>
      </c>
      <c r="P186" s="150" t="str">
        <f t="shared" si="101"/>
        <v/>
      </c>
      <c r="Q186" s="150">
        <f>G55</f>
        <v>0</v>
      </c>
      <c r="R186" s="150" t="str">
        <f t="shared" si="98"/>
        <v>年</v>
      </c>
      <c r="S186" s="160">
        <f>K55</f>
        <v>0</v>
      </c>
      <c r="T186" s="150"/>
      <c r="U186" s="150"/>
      <c r="V186" s="150"/>
      <c r="W186" s="150"/>
      <c r="X186" s="150"/>
      <c r="Y186" s="150"/>
      <c r="Z186" s="150"/>
      <c r="AA186" s="150"/>
      <c r="AB186" s="150"/>
      <c r="AC186" s="150"/>
      <c r="AD186" s="150"/>
      <c r="AE186" s="150"/>
      <c r="AF186" s="150"/>
      <c r="AG186" s="150"/>
      <c r="AH186" s="150"/>
      <c r="AI186" s="151"/>
      <c r="AJ186" s="151"/>
      <c r="AK186" s="150"/>
      <c r="AL186" s="150"/>
    </row>
    <row r="187" spans="1:38" ht="15.75" customHeight="1" x14ac:dyDescent="0.2">
      <c r="A187" s="150"/>
      <c r="B187" s="150" t="str">
        <f>IF(COUNTA(D56:E56)=0,"×",C56)</f>
        <v>×</v>
      </c>
      <c r="C187" s="159">
        <f>H56</f>
        <v>0</v>
      </c>
      <c r="D187" s="150" t="str">
        <f t="shared" si="97"/>
        <v/>
      </c>
      <c r="E187" s="154"/>
      <c r="F187" s="150" t="str">
        <f>IF(F56=""," －",F56)</f>
        <v xml:space="preserve"> －</v>
      </c>
      <c r="G187" s="150"/>
      <c r="H187" s="155"/>
      <c r="I187" s="154"/>
      <c r="J187" s="150"/>
      <c r="K187" s="150"/>
      <c r="L187" s="150"/>
      <c r="M187" s="150"/>
      <c r="N187" s="150">
        <f>D56</f>
        <v>0</v>
      </c>
      <c r="O187" s="150">
        <f>E56</f>
        <v>0</v>
      </c>
      <c r="P187" s="150" t="str">
        <f t="shared" si="101"/>
        <v/>
      </c>
      <c r="Q187" s="150">
        <f>G56</f>
        <v>0</v>
      </c>
      <c r="R187" s="150" t="str">
        <f t="shared" si="98"/>
        <v>年</v>
      </c>
      <c r="S187" s="160">
        <f>I56</f>
        <v>0</v>
      </c>
      <c r="T187" s="150"/>
      <c r="U187" s="150"/>
      <c r="V187" s="150"/>
      <c r="W187" s="150"/>
      <c r="X187" s="150"/>
      <c r="Y187" s="150"/>
      <c r="Z187" s="150"/>
      <c r="AA187" s="150"/>
      <c r="AB187" s="150"/>
      <c r="AC187" s="150"/>
      <c r="AD187" s="150"/>
      <c r="AE187" s="150"/>
      <c r="AF187" s="150"/>
      <c r="AG187" s="150"/>
      <c r="AH187" s="150"/>
      <c r="AI187" s="151"/>
      <c r="AJ187" s="151"/>
      <c r="AK187" s="150"/>
      <c r="AL187" s="150"/>
    </row>
    <row r="188" spans="1:38" ht="15.75" customHeight="1" x14ac:dyDescent="0.2">
      <c r="A188" s="150"/>
      <c r="B188" s="150" t="str">
        <f>B187</f>
        <v>×</v>
      </c>
      <c r="C188" s="159">
        <f>J56</f>
        <v>0</v>
      </c>
      <c r="D188" s="150" t="str">
        <f t="shared" si="97"/>
        <v/>
      </c>
      <c r="E188" s="154"/>
      <c r="F188" s="150" t="str">
        <f>IF(F56=""," －",F56)</f>
        <v xml:space="preserve"> －</v>
      </c>
      <c r="G188" s="150"/>
      <c r="H188" s="155"/>
      <c r="I188" s="154"/>
      <c r="J188" s="150"/>
      <c r="K188" s="150"/>
      <c r="L188" s="150"/>
      <c r="M188" s="150"/>
      <c r="N188" s="150">
        <f>D56</f>
        <v>0</v>
      </c>
      <c r="O188" s="150">
        <f>E56</f>
        <v>0</v>
      </c>
      <c r="P188" s="150" t="str">
        <f t="shared" si="101"/>
        <v/>
      </c>
      <c r="Q188" s="150">
        <f>G56</f>
        <v>0</v>
      </c>
      <c r="R188" s="150" t="str">
        <f t="shared" si="98"/>
        <v>年</v>
      </c>
      <c r="S188" s="160">
        <f>K56</f>
        <v>0</v>
      </c>
      <c r="T188" s="150"/>
      <c r="U188" s="150"/>
      <c r="V188" s="150"/>
      <c r="W188" s="150"/>
      <c r="X188" s="150"/>
      <c r="Y188" s="150"/>
      <c r="Z188" s="150"/>
      <c r="AA188" s="150"/>
      <c r="AB188" s="150"/>
      <c r="AC188" s="150"/>
      <c r="AD188" s="150"/>
      <c r="AE188" s="150"/>
      <c r="AF188" s="150"/>
      <c r="AG188" s="150"/>
      <c r="AH188" s="150"/>
      <c r="AI188" s="151"/>
      <c r="AJ188" s="151"/>
      <c r="AK188" s="150"/>
      <c r="AL188" s="150"/>
    </row>
    <row r="189" spans="1:38" ht="15.75" customHeight="1" x14ac:dyDescent="0.2">
      <c r="A189" s="150"/>
      <c r="B189" s="150" t="str">
        <f>IF(COUNTA(D57:E57)=0,"×",C57)</f>
        <v>×</v>
      </c>
      <c r="C189" s="159">
        <f>H57</f>
        <v>0</v>
      </c>
      <c r="D189" s="150" t="str">
        <f t="shared" si="97"/>
        <v/>
      </c>
      <c r="E189" s="154"/>
      <c r="F189" s="150" t="str">
        <f>IF(F57=""," －",F57)</f>
        <v xml:space="preserve"> －</v>
      </c>
      <c r="G189" s="150"/>
      <c r="H189" s="155"/>
      <c r="I189" s="154"/>
      <c r="J189" s="150"/>
      <c r="K189" s="150"/>
      <c r="L189" s="150"/>
      <c r="M189" s="150"/>
      <c r="N189" s="150">
        <f>D57</f>
        <v>0</v>
      </c>
      <c r="O189" s="150">
        <f>E57</f>
        <v>0</v>
      </c>
      <c r="P189" s="150" t="str">
        <f t="shared" si="101"/>
        <v/>
      </c>
      <c r="Q189" s="150">
        <f>G57</f>
        <v>0</v>
      </c>
      <c r="R189" s="150" t="str">
        <f t="shared" si="98"/>
        <v>年</v>
      </c>
      <c r="S189" s="160">
        <f>I57</f>
        <v>0</v>
      </c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0"/>
      <c r="AE189" s="150"/>
      <c r="AF189" s="150"/>
      <c r="AG189" s="150"/>
      <c r="AH189" s="150"/>
      <c r="AI189" s="151"/>
      <c r="AJ189" s="151"/>
      <c r="AK189" s="150"/>
      <c r="AL189" s="150"/>
    </row>
    <row r="190" spans="1:38" ht="15.75" customHeight="1" x14ac:dyDescent="0.2">
      <c r="A190" s="150"/>
      <c r="B190" s="150" t="str">
        <f>B189</f>
        <v>×</v>
      </c>
      <c r="C190" s="159">
        <f>J57</f>
        <v>0</v>
      </c>
      <c r="D190" s="150" t="str">
        <f t="shared" si="97"/>
        <v/>
      </c>
      <c r="E190" s="154"/>
      <c r="F190" s="150" t="str">
        <f>IF(F57=""," －",F57)</f>
        <v xml:space="preserve"> －</v>
      </c>
      <c r="G190" s="150"/>
      <c r="H190" s="155"/>
      <c r="I190" s="154"/>
      <c r="J190" s="150"/>
      <c r="K190" s="150"/>
      <c r="L190" s="150"/>
      <c r="M190" s="150"/>
      <c r="N190" s="150">
        <f>D57</f>
        <v>0</v>
      </c>
      <c r="O190" s="150">
        <f>E57</f>
        <v>0</v>
      </c>
      <c r="P190" s="150" t="str">
        <f t="shared" si="101"/>
        <v/>
      </c>
      <c r="Q190" s="150">
        <f>G57</f>
        <v>0</v>
      </c>
      <c r="R190" s="150" t="str">
        <f t="shared" si="98"/>
        <v>年</v>
      </c>
      <c r="S190" s="160">
        <f>K57</f>
        <v>0</v>
      </c>
      <c r="T190" s="150"/>
      <c r="U190" s="150"/>
      <c r="V190" s="150"/>
      <c r="W190" s="150"/>
      <c r="X190" s="150"/>
      <c r="Y190" s="150"/>
      <c r="Z190" s="150"/>
      <c r="AA190" s="150"/>
      <c r="AB190" s="150"/>
      <c r="AC190" s="150"/>
      <c r="AD190" s="150"/>
      <c r="AE190" s="150"/>
      <c r="AF190" s="150"/>
      <c r="AG190" s="150"/>
      <c r="AH190" s="150"/>
      <c r="AI190" s="151"/>
      <c r="AJ190" s="151"/>
      <c r="AK190" s="150"/>
      <c r="AL190" s="150"/>
    </row>
    <row r="191" spans="1:38" ht="15.75" customHeight="1" x14ac:dyDescent="0.2">
      <c r="A191" s="150"/>
      <c r="B191" s="150" t="str">
        <f>IF(COUNTA(D58:E58)=0,"×",C58)</f>
        <v>×</v>
      </c>
      <c r="C191" s="159">
        <f>H58</f>
        <v>0</v>
      </c>
      <c r="D191" s="150" t="str">
        <f t="shared" si="97"/>
        <v/>
      </c>
      <c r="E191" s="154"/>
      <c r="F191" s="150" t="str">
        <f>IF(F58=""," －",F58)</f>
        <v xml:space="preserve"> －</v>
      </c>
      <c r="G191" s="150"/>
      <c r="H191" s="155"/>
      <c r="I191" s="154"/>
      <c r="J191" s="150"/>
      <c r="K191" s="150"/>
      <c r="L191" s="150"/>
      <c r="M191" s="150"/>
      <c r="N191" s="150">
        <f>D58</f>
        <v>0</v>
      </c>
      <c r="O191" s="150">
        <f>E58</f>
        <v>0</v>
      </c>
      <c r="P191" s="150" t="str">
        <f t="shared" si="101"/>
        <v/>
      </c>
      <c r="Q191" s="150">
        <f>G58</f>
        <v>0</v>
      </c>
      <c r="R191" s="150" t="str">
        <f t="shared" si="98"/>
        <v>年</v>
      </c>
      <c r="S191" s="160">
        <f>I58</f>
        <v>0</v>
      </c>
      <c r="T191" s="150"/>
      <c r="U191" s="150"/>
      <c r="V191" s="150"/>
      <c r="W191" s="150"/>
      <c r="X191" s="150"/>
      <c r="Y191" s="150"/>
      <c r="Z191" s="150"/>
      <c r="AA191" s="150"/>
      <c r="AB191" s="150"/>
      <c r="AC191" s="150"/>
      <c r="AD191" s="150"/>
      <c r="AE191" s="150"/>
      <c r="AF191" s="150"/>
      <c r="AG191" s="150"/>
      <c r="AH191" s="150"/>
      <c r="AI191" s="151"/>
      <c r="AJ191" s="151"/>
      <c r="AK191" s="150"/>
      <c r="AL191" s="150"/>
    </row>
    <row r="192" spans="1:38" ht="15.75" customHeight="1" x14ac:dyDescent="0.2">
      <c r="A192" s="150"/>
      <c r="B192" s="150" t="str">
        <f>B191</f>
        <v>×</v>
      </c>
      <c r="C192" s="159">
        <f>J58</f>
        <v>0</v>
      </c>
      <c r="D192" s="150" t="str">
        <f t="shared" si="97"/>
        <v/>
      </c>
      <c r="E192" s="154"/>
      <c r="F192" s="150" t="str">
        <f>IF(F58=""," －",F58)</f>
        <v xml:space="preserve"> －</v>
      </c>
      <c r="G192" s="150"/>
      <c r="H192" s="155"/>
      <c r="I192" s="154"/>
      <c r="J192" s="150"/>
      <c r="K192" s="150"/>
      <c r="L192" s="150"/>
      <c r="M192" s="150"/>
      <c r="N192" s="150">
        <f>D58</f>
        <v>0</v>
      </c>
      <c r="O192" s="150">
        <f>E58</f>
        <v>0</v>
      </c>
      <c r="P192" s="150" t="str">
        <f t="shared" si="101"/>
        <v/>
      </c>
      <c r="Q192" s="150">
        <f>G58</f>
        <v>0</v>
      </c>
      <c r="R192" s="150" t="str">
        <f t="shared" si="98"/>
        <v>年</v>
      </c>
      <c r="S192" s="160">
        <f>K58</f>
        <v>0</v>
      </c>
      <c r="T192" s="150"/>
      <c r="U192" s="150"/>
      <c r="V192" s="150"/>
      <c r="W192" s="150"/>
      <c r="X192" s="150"/>
      <c r="Y192" s="150"/>
      <c r="Z192" s="150"/>
      <c r="AA192" s="150"/>
      <c r="AB192" s="150"/>
      <c r="AC192" s="150"/>
      <c r="AD192" s="150"/>
      <c r="AE192" s="150"/>
      <c r="AF192" s="150"/>
      <c r="AG192" s="150"/>
      <c r="AH192" s="150"/>
      <c r="AI192" s="151"/>
      <c r="AJ192" s="151"/>
      <c r="AK192" s="150"/>
      <c r="AL192" s="150"/>
    </row>
    <row r="193" spans="1:38" ht="15.75" customHeight="1" x14ac:dyDescent="0.2">
      <c r="A193" s="150"/>
      <c r="B193" s="150" t="str">
        <f>IF(COUNTA(D59:E59)=0,"×",C59)</f>
        <v>×</v>
      </c>
      <c r="C193" s="159">
        <f>H59</f>
        <v>0</v>
      </c>
      <c r="D193" s="150" t="str">
        <f t="shared" si="97"/>
        <v/>
      </c>
      <c r="E193" s="154"/>
      <c r="F193" s="150" t="str">
        <f>IF(F59=""," －",F59)</f>
        <v xml:space="preserve"> －</v>
      </c>
      <c r="G193" s="150"/>
      <c r="H193" s="155"/>
      <c r="I193" s="154"/>
      <c r="J193" s="150"/>
      <c r="K193" s="150"/>
      <c r="L193" s="150"/>
      <c r="M193" s="150"/>
      <c r="N193" s="150">
        <f>D59</f>
        <v>0</v>
      </c>
      <c r="O193" s="150">
        <f>E59</f>
        <v>0</v>
      </c>
      <c r="P193" s="150" t="str">
        <f t="shared" si="101"/>
        <v/>
      </c>
      <c r="Q193" s="150">
        <f>G59</f>
        <v>0</v>
      </c>
      <c r="R193" s="150" t="str">
        <f t="shared" si="98"/>
        <v>年</v>
      </c>
      <c r="S193" s="160">
        <f>I59</f>
        <v>0</v>
      </c>
      <c r="T193" s="150"/>
      <c r="U193" s="150"/>
      <c r="V193" s="150"/>
      <c r="W193" s="150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1"/>
      <c r="AJ193" s="151"/>
      <c r="AK193" s="150"/>
      <c r="AL193" s="150"/>
    </row>
    <row r="194" spans="1:38" ht="15.75" customHeight="1" x14ac:dyDescent="0.2">
      <c r="A194" s="150"/>
      <c r="B194" s="150" t="str">
        <f>B193</f>
        <v>×</v>
      </c>
      <c r="C194" s="159">
        <f>J59</f>
        <v>0</v>
      </c>
      <c r="D194" s="150" t="str">
        <f t="shared" si="97"/>
        <v/>
      </c>
      <c r="E194" s="154"/>
      <c r="F194" s="150" t="str">
        <f>IF(F59=""," －",F59)</f>
        <v xml:space="preserve"> －</v>
      </c>
      <c r="G194" s="150"/>
      <c r="H194" s="155"/>
      <c r="I194" s="154"/>
      <c r="J194" s="150"/>
      <c r="K194" s="150"/>
      <c r="L194" s="150"/>
      <c r="M194" s="150"/>
      <c r="N194" s="150">
        <f>D59</f>
        <v>0</v>
      </c>
      <c r="O194" s="150">
        <f>E59</f>
        <v>0</v>
      </c>
      <c r="P194" s="150" t="str">
        <f t="shared" si="101"/>
        <v/>
      </c>
      <c r="Q194" s="150">
        <f>G59</f>
        <v>0</v>
      </c>
      <c r="R194" s="150" t="str">
        <f t="shared" si="98"/>
        <v>年</v>
      </c>
      <c r="S194" s="160">
        <f>K59</f>
        <v>0</v>
      </c>
      <c r="T194" s="150"/>
      <c r="U194" s="150"/>
      <c r="V194" s="150"/>
      <c r="W194" s="150"/>
      <c r="X194" s="150"/>
      <c r="Y194" s="150"/>
      <c r="Z194" s="150"/>
      <c r="AA194" s="150"/>
      <c r="AB194" s="150"/>
      <c r="AC194" s="150"/>
      <c r="AD194" s="150"/>
      <c r="AE194" s="150"/>
      <c r="AF194" s="150"/>
      <c r="AG194" s="150"/>
      <c r="AH194" s="150"/>
      <c r="AI194" s="151"/>
      <c r="AJ194" s="151"/>
      <c r="AK194" s="150"/>
      <c r="AL194" s="150"/>
    </row>
    <row r="195" spans="1:38" ht="15.75" customHeight="1" x14ac:dyDescent="0.2">
      <c r="A195" s="150"/>
      <c r="B195" s="150" t="str">
        <f>IF(COUNTA(D60:E60)=0,"×",C60)</f>
        <v>×</v>
      </c>
      <c r="C195" s="159">
        <f>H60</f>
        <v>0</v>
      </c>
      <c r="D195" s="150" t="str">
        <f t="shared" si="97"/>
        <v/>
      </c>
      <c r="E195" s="154"/>
      <c r="F195" s="150" t="str">
        <f>IF(F60=""," －",F60)</f>
        <v xml:space="preserve"> －</v>
      </c>
      <c r="G195" s="150"/>
      <c r="H195" s="155"/>
      <c r="I195" s="154"/>
      <c r="J195" s="150"/>
      <c r="K195" s="150"/>
      <c r="L195" s="150"/>
      <c r="M195" s="150"/>
      <c r="N195" s="150">
        <f>D60</f>
        <v>0</v>
      </c>
      <c r="O195" s="150">
        <f>E60</f>
        <v>0</v>
      </c>
      <c r="P195" s="150" t="str">
        <f t="shared" si="101"/>
        <v/>
      </c>
      <c r="Q195" s="150">
        <f>G60</f>
        <v>0</v>
      </c>
      <c r="R195" s="150" t="str">
        <f t="shared" si="98"/>
        <v>年</v>
      </c>
      <c r="S195" s="160">
        <f>I60</f>
        <v>0</v>
      </c>
      <c r="T195" s="150"/>
      <c r="U195" s="150"/>
      <c r="V195" s="150"/>
      <c r="W195" s="150"/>
      <c r="X195" s="150"/>
      <c r="Y195" s="150"/>
      <c r="Z195" s="150"/>
      <c r="AA195" s="150"/>
      <c r="AB195" s="150"/>
      <c r="AC195" s="150"/>
      <c r="AD195" s="150"/>
      <c r="AE195" s="150"/>
      <c r="AF195" s="150"/>
      <c r="AG195" s="150"/>
      <c r="AH195" s="150"/>
      <c r="AI195" s="151"/>
      <c r="AJ195" s="151"/>
      <c r="AK195" s="150"/>
      <c r="AL195" s="150"/>
    </row>
    <row r="196" spans="1:38" ht="15.75" customHeight="1" x14ac:dyDescent="0.2">
      <c r="A196" s="150"/>
      <c r="B196" s="150" t="str">
        <f>B195</f>
        <v>×</v>
      </c>
      <c r="C196" s="159">
        <f>J60</f>
        <v>0</v>
      </c>
      <c r="D196" s="150" t="str">
        <f t="shared" si="97"/>
        <v/>
      </c>
      <c r="E196" s="154"/>
      <c r="F196" s="150" t="str">
        <f>IF(F60=""," －",F60)</f>
        <v xml:space="preserve"> －</v>
      </c>
      <c r="G196" s="150"/>
      <c r="H196" s="155"/>
      <c r="I196" s="154"/>
      <c r="J196" s="150"/>
      <c r="K196" s="150"/>
      <c r="L196" s="150"/>
      <c r="M196" s="150"/>
      <c r="N196" s="150">
        <f>D60</f>
        <v>0</v>
      </c>
      <c r="O196" s="150">
        <f>E60</f>
        <v>0</v>
      </c>
      <c r="P196" s="150" t="str">
        <f t="shared" si="101"/>
        <v/>
      </c>
      <c r="Q196" s="150">
        <f>G60</f>
        <v>0</v>
      </c>
      <c r="R196" s="150" t="str">
        <f t="shared" si="98"/>
        <v>年</v>
      </c>
      <c r="S196" s="160">
        <f>K60</f>
        <v>0</v>
      </c>
      <c r="T196" s="150"/>
      <c r="U196" s="150"/>
      <c r="V196" s="150"/>
      <c r="W196" s="150"/>
      <c r="X196" s="150"/>
      <c r="Y196" s="150"/>
      <c r="Z196" s="150"/>
      <c r="AA196" s="150"/>
      <c r="AB196" s="150"/>
      <c r="AC196" s="150"/>
      <c r="AD196" s="150"/>
      <c r="AE196" s="150"/>
      <c r="AF196" s="150"/>
      <c r="AG196" s="150"/>
      <c r="AH196" s="150"/>
      <c r="AI196" s="151"/>
      <c r="AJ196" s="151"/>
      <c r="AK196" s="150"/>
      <c r="AL196" s="150"/>
    </row>
    <row r="197" spans="1:38" ht="15.75" customHeight="1" x14ac:dyDescent="0.2">
      <c r="A197" s="150"/>
      <c r="B197" s="150" t="str">
        <f>IF(COUNTA(D61:E61)=0,"×",C61)</f>
        <v>×</v>
      </c>
      <c r="C197" s="159">
        <f>H61</f>
        <v>0</v>
      </c>
      <c r="D197" s="150" t="str">
        <f t="shared" si="97"/>
        <v/>
      </c>
      <c r="E197" s="154"/>
      <c r="F197" s="150" t="str">
        <f>IF(F61=""," －",F61)</f>
        <v xml:space="preserve"> －</v>
      </c>
      <c r="G197" s="150"/>
      <c r="H197" s="155"/>
      <c r="I197" s="154"/>
      <c r="J197" s="150"/>
      <c r="K197" s="150"/>
      <c r="L197" s="150"/>
      <c r="M197" s="150"/>
      <c r="N197" s="150">
        <f>D61</f>
        <v>0</v>
      </c>
      <c r="O197" s="150">
        <f>E61</f>
        <v>0</v>
      </c>
      <c r="P197" s="150" t="str">
        <f t="shared" si="101"/>
        <v/>
      </c>
      <c r="Q197" s="150">
        <f>G61</f>
        <v>0</v>
      </c>
      <c r="R197" s="150" t="str">
        <f t="shared" si="98"/>
        <v>年</v>
      </c>
      <c r="S197" s="160">
        <f>I61</f>
        <v>0</v>
      </c>
      <c r="T197" s="150"/>
      <c r="U197" s="150"/>
      <c r="V197" s="150"/>
      <c r="W197" s="150"/>
      <c r="X197" s="150"/>
      <c r="Y197" s="150"/>
      <c r="Z197" s="150"/>
      <c r="AA197" s="150"/>
      <c r="AB197" s="150"/>
      <c r="AC197" s="150"/>
      <c r="AD197" s="150"/>
      <c r="AE197" s="150"/>
      <c r="AF197" s="150"/>
      <c r="AG197" s="150"/>
      <c r="AH197" s="150"/>
      <c r="AI197" s="151"/>
      <c r="AJ197" s="151"/>
      <c r="AK197" s="150"/>
      <c r="AL197" s="150"/>
    </row>
    <row r="198" spans="1:38" ht="15.75" customHeight="1" x14ac:dyDescent="0.2">
      <c r="A198" s="150"/>
      <c r="B198" s="150" t="str">
        <f>B197</f>
        <v>×</v>
      </c>
      <c r="C198" s="159">
        <f>J61</f>
        <v>0</v>
      </c>
      <c r="D198" s="150" t="str">
        <f t="shared" si="97"/>
        <v/>
      </c>
      <c r="E198" s="154"/>
      <c r="F198" s="150" t="str">
        <f>IF(F61=""," －",F61)</f>
        <v xml:space="preserve"> －</v>
      </c>
      <c r="G198" s="150"/>
      <c r="H198" s="155"/>
      <c r="I198" s="154"/>
      <c r="J198" s="150"/>
      <c r="K198" s="150"/>
      <c r="L198" s="150"/>
      <c r="M198" s="150"/>
      <c r="N198" s="150">
        <f>D61</f>
        <v>0</v>
      </c>
      <c r="O198" s="150">
        <f>E61</f>
        <v>0</v>
      </c>
      <c r="P198" s="150" t="str">
        <f t="shared" si="101"/>
        <v/>
      </c>
      <c r="Q198" s="150">
        <f>G61</f>
        <v>0</v>
      </c>
      <c r="R198" s="150" t="str">
        <f t="shared" si="98"/>
        <v>年</v>
      </c>
      <c r="S198" s="160">
        <f>K61</f>
        <v>0</v>
      </c>
      <c r="T198" s="150"/>
      <c r="U198" s="150"/>
      <c r="V198" s="150"/>
      <c r="W198" s="150"/>
      <c r="X198" s="150"/>
      <c r="Y198" s="150"/>
      <c r="Z198" s="150"/>
      <c r="AA198" s="150"/>
      <c r="AB198" s="150"/>
      <c r="AC198" s="150"/>
      <c r="AD198" s="150"/>
      <c r="AE198" s="150"/>
      <c r="AF198" s="150"/>
      <c r="AG198" s="150"/>
      <c r="AH198" s="150"/>
      <c r="AI198" s="151"/>
      <c r="AJ198" s="151"/>
      <c r="AK198" s="150"/>
      <c r="AL198" s="150"/>
    </row>
    <row r="199" spans="1:38" ht="15.75" customHeight="1" x14ac:dyDescent="0.2">
      <c r="A199" s="150"/>
      <c r="B199" s="150" t="str">
        <f>IF(COUNTA(D62:E62)=0,"×",C62)</f>
        <v>×</v>
      </c>
      <c r="C199" s="159">
        <f>H62</f>
        <v>0</v>
      </c>
      <c r="D199" s="150" t="str">
        <f t="shared" si="97"/>
        <v/>
      </c>
      <c r="E199" s="154"/>
      <c r="F199" s="150" t="str">
        <f>IF(F62=""," －",F62)</f>
        <v xml:space="preserve"> －</v>
      </c>
      <c r="G199" s="150"/>
      <c r="H199" s="155"/>
      <c r="I199" s="154"/>
      <c r="J199" s="150"/>
      <c r="K199" s="150"/>
      <c r="L199" s="150"/>
      <c r="M199" s="150"/>
      <c r="N199" s="150">
        <f>D62</f>
        <v>0</v>
      </c>
      <c r="O199" s="150">
        <f>E62</f>
        <v>0</v>
      </c>
      <c r="P199" s="150" t="str">
        <f t="shared" si="101"/>
        <v/>
      </c>
      <c r="Q199" s="150">
        <f>G62</f>
        <v>0</v>
      </c>
      <c r="R199" s="150" t="str">
        <f t="shared" si="98"/>
        <v>年</v>
      </c>
      <c r="S199" s="160">
        <f>I62</f>
        <v>0</v>
      </c>
      <c r="T199" s="150"/>
      <c r="U199" s="150"/>
      <c r="V199" s="150"/>
      <c r="W199" s="150"/>
      <c r="X199" s="150"/>
      <c r="Y199" s="150"/>
      <c r="Z199" s="150"/>
      <c r="AA199" s="150"/>
      <c r="AB199" s="150"/>
      <c r="AC199" s="150"/>
      <c r="AD199" s="150"/>
      <c r="AE199" s="150"/>
      <c r="AF199" s="150"/>
      <c r="AG199" s="150"/>
      <c r="AH199" s="150"/>
      <c r="AI199" s="151"/>
      <c r="AJ199" s="151"/>
      <c r="AK199" s="150"/>
      <c r="AL199" s="150"/>
    </row>
    <row r="200" spans="1:38" ht="15.75" customHeight="1" x14ac:dyDescent="0.2">
      <c r="A200" s="150"/>
      <c r="B200" s="150" t="str">
        <f>B199</f>
        <v>×</v>
      </c>
      <c r="C200" s="161">
        <f>J62</f>
        <v>0</v>
      </c>
      <c r="D200" s="162" t="str">
        <f t="shared" si="97"/>
        <v/>
      </c>
      <c r="E200" s="154"/>
      <c r="F200" s="150" t="str">
        <f>IF(F62=""," －",F62)</f>
        <v xml:space="preserve"> －</v>
      </c>
      <c r="G200" s="150"/>
      <c r="H200" s="155"/>
      <c r="I200" s="163"/>
      <c r="J200" s="164"/>
      <c r="K200" s="164"/>
      <c r="L200" s="164"/>
      <c r="M200" s="164"/>
      <c r="N200" s="164">
        <f>D62</f>
        <v>0</v>
      </c>
      <c r="O200" s="164">
        <f>E62</f>
        <v>0</v>
      </c>
      <c r="P200" s="164" t="str">
        <f t="shared" si="101"/>
        <v/>
      </c>
      <c r="Q200" s="164">
        <f>G62</f>
        <v>0</v>
      </c>
      <c r="R200" s="164" t="str">
        <f t="shared" si="98"/>
        <v>年</v>
      </c>
      <c r="S200" s="165">
        <f>K62</f>
        <v>0</v>
      </c>
      <c r="T200" s="164"/>
      <c r="U200" s="164"/>
      <c r="V200" s="164"/>
      <c r="W200" s="164"/>
      <c r="X200" s="164"/>
      <c r="Y200" s="164"/>
      <c r="Z200" s="164"/>
      <c r="AA200" s="164"/>
      <c r="AB200" s="164"/>
      <c r="AC200" s="164"/>
      <c r="AD200" s="164"/>
      <c r="AE200" s="164"/>
      <c r="AF200" s="164"/>
      <c r="AG200" s="164"/>
      <c r="AH200" s="164"/>
      <c r="AI200" s="166"/>
      <c r="AJ200" s="166"/>
      <c r="AK200" s="150"/>
      <c r="AL200" s="150"/>
    </row>
    <row r="201" spans="1:38" ht="15.75" customHeight="1" x14ac:dyDescent="0.2">
      <c r="T201" s="150"/>
      <c r="AI201" s="61"/>
      <c r="AJ201" s="61"/>
    </row>
    <row r="202" spans="1:38" ht="15.75" customHeight="1" x14ac:dyDescent="0.2">
      <c r="T202" s="150"/>
      <c r="AI202" s="61"/>
      <c r="AJ202" s="61"/>
    </row>
    <row r="203" spans="1:38" ht="15.75" customHeight="1" x14ac:dyDescent="0.2">
      <c r="A203" s="146" t="s">
        <v>192</v>
      </c>
      <c r="B203" s="146" t="s">
        <v>192</v>
      </c>
      <c r="C203" s="146" t="s">
        <v>192</v>
      </c>
      <c r="D203" s="146" t="s">
        <v>192</v>
      </c>
      <c r="E203" s="146" t="s">
        <v>192</v>
      </c>
      <c r="F203" s="146" t="s">
        <v>192</v>
      </c>
      <c r="G203" s="146" t="s">
        <v>192</v>
      </c>
      <c r="H203" s="146" t="s">
        <v>192</v>
      </c>
      <c r="I203" s="146" t="s">
        <v>192</v>
      </c>
      <c r="J203" s="146" t="s">
        <v>192</v>
      </c>
      <c r="K203" s="146" t="s">
        <v>192</v>
      </c>
      <c r="L203" s="146" t="s">
        <v>192</v>
      </c>
      <c r="M203" s="146" t="s">
        <v>192</v>
      </c>
      <c r="N203" s="146" t="s">
        <v>192</v>
      </c>
      <c r="O203" s="146" t="s">
        <v>192</v>
      </c>
      <c r="P203" s="146" t="s">
        <v>192</v>
      </c>
      <c r="Q203" s="146" t="s">
        <v>192</v>
      </c>
      <c r="R203" s="146" t="s">
        <v>192</v>
      </c>
      <c r="S203" s="146" t="s">
        <v>192</v>
      </c>
      <c r="T203" s="146" t="s">
        <v>192</v>
      </c>
      <c r="U203" s="146" t="s">
        <v>192</v>
      </c>
      <c r="V203" s="146" t="s">
        <v>192</v>
      </c>
      <c r="W203" s="146" t="s">
        <v>192</v>
      </c>
      <c r="X203" s="146" t="s">
        <v>192</v>
      </c>
      <c r="Y203" s="146" t="s">
        <v>192</v>
      </c>
      <c r="Z203" s="146" t="s">
        <v>192</v>
      </c>
      <c r="AA203" s="146" t="s">
        <v>192</v>
      </c>
      <c r="AB203" s="146" t="s">
        <v>192</v>
      </c>
      <c r="AC203" s="146" t="s">
        <v>192</v>
      </c>
      <c r="AD203" s="146" t="s">
        <v>192</v>
      </c>
      <c r="AE203" s="146" t="s">
        <v>192</v>
      </c>
      <c r="AF203" s="146" t="s">
        <v>192</v>
      </c>
      <c r="AG203" s="146" t="s">
        <v>192</v>
      </c>
      <c r="AH203" s="146" t="s">
        <v>192</v>
      </c>
      <c r="AI203" s="146" t="s">
        <v>192</v>
      </c>
      <c r="AJ203" s="146" t="s">
        <v>192</v>
      </c>
      <c r="AK203" s="146" t="s">
        <v>192</v>
      </c>
      <c r="AL203" s="146" t="s">
        <v>192</v>
      </c>
    </row>
  </sheetData>
  <sheetProtection algorithmName="SHA-512" hashValue="bxwje+OdMaZZxsQPe5BcTgqWmt4vgkrzfceJesSCUXSfVoCtdoDJWAF2+/21ktmKDalLzNox/C3fa2jVikyXtg==" saltValue="3h27AE6Omak7PZKTK5Usxg==" spinCount="100000" sheet="1" objects="1" scenarios="1"/>
  <mergeCells count="10">
    <mergeCell ref="L6:N6"/>
    <mergeCell ref="C6:C7"/>
    <mergeCell ref="G10:G11"/>
    <mergeCell ref="H10:I10"/>
    <mergeCell ref="J10:K10"/>
    <mergeCell ref="L10:M10"/>
    <mergeCell ref="C10:C11"/>
    <mergeCell ref="D10:D11"/>
    <mergeCell ref="E10:E11"/>
    <mergeCell ref="G6:I6"/>
  </mergeCells>
  <phoneticPr fontId="1"/>
  <conditionalFormatting sqref="I13:I62 K13:K62">
    <cfRule type="cellIs" dxfId="65" priority="3" operator="notEqual">
      <formula>0</formula>
    </cfRule>
  </conditionalFormatting>
  <conditionalFormatting sqref="I13:I62">
    <cfRule type="cellIs" dxfId="64" priority="2" operator="equal">
      <formula>0</formula>
    </cfRule>
  </conditionalFormatting>
  <conditionalFormatting sqref="K13:K62">
    <cfRule type="cellIs" dxfId="63" priority="1" operator="equal">
      <formula>0</formula>
    </cfRule>
  </conditionalFormatting>
  <dataValidations count="4">
    <dataValidation type="list" allowBlank="1" showInputMessage="1" showErrorMessage="1" sqref="L13:L62" xr:uid="{00000000-0002-0000-0200-000001000000}">
      <formula1>$U$8:$U$22</formula1>
    </dataValidation>
    <dataValidation type="list" allowBlank="1" showInputMessage="1" showErrorMessage="1" sqref="M13:M62" xr:uid="{00000000-0002-0000-0200-000002000000}">
      <formula1>$W$8:$W$13</formula1>
    </dataValidation>
    <dataValidation type="list" allowBlank="1" showInputMessage="1" showErrorMessage="1" sqref="F13:F62" xr:uid="{00000000-0002-0000-0200-000003000000}">
      <formula1>$Y$8:$Y$13</formula1>
    </dataValidation>
    <dataValidation type="list" allowBlank="1" showInputMessage="1" showErrorMessage="1" sqref="H13:H62 J13:J62" xr:uid="{E67906C0-B22B-4307-BCF0-50156C8D6737}">
      <formula1>$S$8:$S$13</formula1>
    </dataValidation>
  </dataValidations>
  <pageMargins left="0.39370078740157483" right="0.39370078740157483" top="0.39370078740157483" bottom="0.19685039370078741" header="0.31496062992125984" footer="0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66FF"/>
  </sheetPr>
  <dimension ref="A1:BS203"/>
  <sheetViews>
    <sheetView showGridLines="0" view="pageBreakPreview" zoomScaleNormal="100" zoomScaleSheetLayoutView="100" workbookViewId="0">
      <selection activeCell="D13" sqref="D13"/>
    </sheetView>
  </sheetViews>
  <sheetFormatPr defaultColWidth="3.5546875" defaultRowHeight="17.25" customHeight="1" x14ac:dyDescent="0.2"/>
  <cols>
    <col min="1" max="2" width="3.5546875" style="1"/>
    <col min="3" max="3" width="6.44140625" style="1" customWidth="1"/>
    <col min="4" max="4" width="11.109375" style="1" customWidth="1"/>
    <col min="5" max="5" width="15.5546875" style="1" customWidth="1"/>
    <col min="6" max="6" width="3.5546875" style="1"/>
    <col min="7" max="7" width="5.44140625" style="1" bestFit="1" customWidth="1"/>
    <col min="8" max="8" width="7.44140625" style="1" bestFit="1" customWidth="1"/>
    <col min="9" max="9" width="9.44140625" style="1" bestFit="1" customWidth="1"/>
    <col min="10" max="10" width="7.44140625" style="1" bestFit="1" customWidth="1"/>
    <col min="11" max="11" width="9.44140625" style="1" bestFit="1" customWidth="1"/>
    <col min="12" max="12" width="7.44140625" style="1" bestFit="1" customWidth="1"/>
    <col min="13" max="13" width="9.44140625" style="1" bestFit="1" customWidth="1"/>
    <col min="14" max="27" width="3.5546875" style="1"/>
    <col min="28" max="28" width="6.5546875" style="1" customWidth="1"/>
    <col min="29" max="30" width="15.5546875" style="1" customWidth="1"/>
    <col min="31" max="47" width="10.5546875" style="1" customWidth="1"/>
    <col min="48" max="16384" width="3.5546875" style="1"/>
  </cols>
  <sheetData>
    <row r="1" spans="2:49" ht="6" customHeight="1" x14ac:dyDescent="0.2"/>
    <row r="2" spans="2:49" ht="6" customHeight="1" x14ac:dyDescent="0.2"/>
    <row r="3" spans="2:49" ht="6" customHeight="1" x14ac:dyDescent="0.2"/>
    <row r="4" spans="2:49" ht="15" customHeight="1" x14ac:dyDescent="0.2">
      <c r="B4" s="1" t="str">
        <f>"  "&amp;団体!C4&amp;" 申込"</f>
        <v xml:space="preserve">  令和 ７年度 第２７回 「谷口睦生」記念陸上記録会 申込</v>
      </c>
    </row>
    <row r="5" spans="2:49" ht="15" customHeight="1" thickBot="1" x14ac:dyDescent="0.25"/>
    <row r="6" spans="2:49" ht="15" customHeight="1" thickTop="1" thickBot="1" x14ac:dyDescent="0.25">
      <c r="C6" s="344" t="s">
        <v>10</v>
      </c>
      <c r="F6" s="2" t="s">
        <v>31</v>
      </c>
      <c r="G6" s="337" t="str">
        <f>IF(団体!I12="","",団体!I12)</f>
        <v/>
      </c>
      <c r="H6" s="338"/>
      <c r="I6" s="339"/>
      <c r="K6" s="2" t="s">
        <v>32</v>
      </c>
      <c r="L6" s="322" t="str">
        <f>IF(団体!I18="","",団体!I18)</f>
        <v/>
      </c>
      <c r="M6" s="323"/>
      <c r="N6" s="324"/>
      <c r="R6" s="3" t="s">
        <v>40</v>
      </c>
      <c r="Z6" s="1" t="s">
        <v>206</v>
      </c>
    </row>
    <row r="7" spans="2:49" ht="15" customHeight="1" thickTop="1" x14ac:dyDescent="0.2">
      <c r="C7" s="344"/>
      <c r="D7" s="4"/>
      <c r="E7" s="4"/>
      <c r="G7" s="4"/>
    </row>
    <row r="8" spans="2:49" ht="15" customHeight="1" x14ac:dyDescent="0.2">
      <c r="D8" s="38"/>
      <c r="E8" s="4"/>
      <c r="G8" s="4"/>
      <c r="M8" s="4"/>
      <c r="S8" s="3" t="s">
        <v>39</v>
      </c>
      <c r="U8" s="3" t="s">
        <v>38</v>
      </c>
      <c r="W8" s="3" t="s">
        <v>55</v>
      </c>
      <c r="Y8" s="3" t="s">
        <v>102</v>
      </c>
      <c r="AA8" s="1" t="str">
        <f>IF(OR(RIGHT(G6,1)=Y8,RIGHT(G6,1)=Y9,RIGHT(G6,1)=Y10),RIGHT(G6,1),"")</f>
        <v/>
      </c>
    </row>
    <row r="9" spans="2:49" ht="15" customHeight="1" thickBot="1" x14ac:dyDescent="0.25">
      <c r="D9" s="38"/>
      <c r="E9" s="4"/>
      <c r="G9" s="4"/>
      <c r="H9" s="4"/>
      <c r="M9" s="4" t="s">
        <v>65</v>
      </c>
      <c r="S9" s="3" t="s">
        <v>253</v>
      </c>
      <c r="U9" s="3" t="s">
        <v>44</v>
      </c>
      <c r="W9" s="3" t="s">
        <v>56</v>
      </c>
      <c r="Y9" s="3" t="s">
        <v>36</v>
      </c>
    </row>
    <row r="10" spans="2:49" ht="15" customHeight="1" x14ac:dyDescent="0.2">
      <c r="C10" s="345" t="s">
        <v>33</v>
      </c>
      <c r="D10" s="347" t="s">
        <v>34</v>
      </c>
      <c r="E10" s="349" t="s">
        <v>20</v>
      </c>
      <c r="F10" s="22" t="s">
        <v>25</v>
      </c>
      <c r="G10" s="351" t="s">
        <v>24</v>
      </c>
      <c r="H10" s="340" t="s">
        <v>21</v>
      </c>
      <c r="I10" s="341"/>
      <c r="J10" s="340" t="s">
        <v>23</v>
      </c>
      <c r="K10" s="341"/>
      <c r="L10" s="342" t="s">
        <v>28</v>
      </c>
      <c r="M10" s="343"/>
      <c r="N10" s="352" t="s">
        <v>64</v>
      </c>
      <c r="O10" s="353"/>
      <c r="S10" s="3" t="s">
        <v>37</v>
      </c>
      <c r="U10" s="3" t="s">
        <v>45</v>
      </c>
      <c r="W10" s="3" t="s">
        <v>57</v>
      </c>
      <c r="Y10" s="3" t="s">
        <v>103</v>
      </c>
      <c r="AE10" s="61" t="s">
        <v>136</v>
      </c>
      <c r="AF10" s="61"/>
      <c r="AG10" s="61"/>
      <c r="AH10" s="61"/>
      <c r="AI10" s="61"/>
    </row>
    <row r="11" spans="2:49" ht="15" customHeight="1" thickBot="1" x14ac:dyDescent="0.25">
      <c r="C11" s="346"/>
      <c r="D11" s="348"/>
      <c r="E11" s="350"/>
      <c r="F11" s="23" t="s">
        <v>26</v>
      </c>
      <c r="G11" s="348"/>
      <c r="H11" s="24" t="s">
        <v>27</v>
      </c>
      <c r="I11" s="25" t="s">
        <v>22</v>
      </c>
      <c r="J11" s="24" t="s">
        <v>27</v>
      </c>
      <c r="K11" s="25" t="s">
        <v>22</v>
      </c>
      <c r="L11" s="26" t="s">
        <v>29</v>
      </c>
      <c r="M11" s="27" t="s">
        <v>30</v>
      </c>
      <c r="N11" s="354"/>
      <c r="O11" s="353"/>
      <c r="S11" s="3" t="s">
        <v>42</v>
      </c>
      <c r="U11" s="3" t="s">
        <v>46</v>
      </c>
      <c r="W11" s="3" t="s">
        <v>58</v>
      </c>
      <c r="Y11" s="3" t="s">
        <v>104</v>
      </c>
      <c r="AE11" s="61" t="s">
        <v>37</v>
      </c>
      <c r="AF11" s="61" t="s">
        <v>41</v>
      </c>
      <c r="AG11" s="61" t="s">
        <v>133</v>
      </c>
      <c r="AH11" s="61" t="s">
        <v>134</v>
      </c>
      <c r="AI11" s="61" t="s">
        <v>135</v>
      </c>
      <c r="AJ11" s="61" t="s">
        <v>154</v>
      </c>
      <c r="AM11" s="114"/>
      <c r="AN11" s="114"/>
      <c r="AO11" s="114"/>
      <c r="AP11" s="114"/>
      <c r="AQ11" s="114"/>
      <c r="AR11" s="114"/>
      <c r="AS11" s="114" t="s">
        <v>68</v>
      </c>
      <c r="AT11" s="114"/>
      <c r="AU11" s="114" t="s">
        <v>69</v>
      </c>
      <c r="AV11" s="114"/>
      <c r="AW11" s="114"/>
    </row>
    <row r="12" spans="2:49" ht="15" customHeight="1" thickBot="1" x14ac:dyDescent="0.25">
      <c r="C12" s="28" t="s">
        <v>35</v>
      </c>
      <c r="D12" s="29" t="s">
        <v>62</v>
      </c>
      <c r="E12" s="30" t="s">
        <v>63</v>
      </c>
      <c r="F12" s="31" t="s">
        <v>36</v>
      </c>
      <c r="G12" s="31">
        <v>2</v>
      </c>
      <c r="H12" s="32" t="s">
        <v>37</v>
      </c>
      <c r="I12" s="33">
        <v>14.5</v>
      </c>
      <c r="J12" s="32" t="s">
        <v>39</v>
      </c>
      <c r="K12" s="33">
        <v>5.33</v>
      </c>
      <c r="L12" s="34" t="s">
        <v>38</v>
      </c>
      <c r="M12" s="35" t="s">
        <v>59</v>
      </c>
      <c r="N12" s="354"/>
      <c r="O12" s="353"/>
      <c r="S12" s="3" t="s">
        <v>41</v>
      </c>
      <c r="U12" s="3" t="s">
        <v>47</v>
      </c>
      <c r="W12" s="3" t="s">
        <v>235</v>
      </c>
      <c r="Y12" s="3" t="s">
        <v>105</v>
      </c>
      <c r="AE12" s="61"/>
      <c r="AF12" s="61"/>
      <c r="AG12" s="61"/>
      <c r="AH12" s="61"/>
      <c r="AI12" s="61"/>
      <c r="AM12" s="114" t="s">
        <v>246</v>
      </c>
      <c r="AN12" s="114"/>
      <c r="AO12" s="114"/>
      <c r="AP12" s="114"/>
      <c r="AQ12" s="114"/>
      <c r="AR12" s="114"/>
      <c r="AS12" s="114" t="str">
        <f>IF(COUNTA(女子!H13:H62)=COUNTA(女子!I13:I62),"",-1)</f>
        <v/>
      </c>
      <c r="AT12" s="114"/>
      <c r="AU12" s="116" t="str">
        <f>IF(AS12=-1,"女子１種目に自己記録の未入力があります","")</f>
        <v/>
      </c>
      <c r="AV12" s="114"/>
      <c r="AW12" s="114"/>
    </row>
    <row r="13" spans="2:49" ht="15" customHeight="1" thickTop="1" x14ac:dyDescent="0.2">
      <c r="C13" s="19">
        <v>1</v>
      </c>
      <c r="D13" s="118"/>
      <c r="E13" s="119"/>
      <c r="F13" s="120" t="str">
        <f>IF(D13="","",AA$8)</f>
        <v/>
      </c>
      <c r="G13" s="120"/>
      <c r="H13" s="121"/>
      <c r="I13" s="122"/>
      <c r="J13" s="121"/>
      <c r="K13" s="122"/>
      <c r="L13" s="123"/>
      <c r="M13" s="124"/>
      <c r="N13" s="174"/>
      <c r="O13" s="175"/>
      <c r="S13" s="3" t="s">
        <v>43</v>
      </c>
      <c r="U13" s="3" t="s">
        <v>48</v>
      </c>
      <c r="W13" s="3" t="s">
        <v>236</v>
      </c>
      <c r="Y13" s="3" t="str">
        <f>""</f>
        <v/>
      </c>
      <c r="AD13" s="42" t="str">
        <f>IF(D13="","未入力",SUBSTITUTE(SUBSTITUTE(D13,"　","")," ",""))</f>
        <v>未入力</v>
      </c>
      <c r="AE13" s="60"/>
      <c r="AF13" s="60"/>
      <c r="AG13" s="60"/>
      <c r="AH13" s="60"/>
      <c r="AI13" s="60"/>
      <c r="AJ13" s="145" t="str">
        <f>IF(AND(L13="",M13=""),"",L13&amp;M13)</f>
        <v/>
      </c>
      <c r="AK13" s="61">
        <f>C13</f>
        <v>1</v>
      </c>
      <c r="AM13" s="114" t="s">
        <v>247</v>
      </c>
      <c r="AN13" s="114"/>
      <c r="AO13" s="114"/>
      <c r="AP13" s="114"/>
      <c r="AQ13" s="114"/>
      <c r="AR13" s="114"/>
      <c r="AS13" s="114" t="str">
        <f>IF(COUNTA(女子!J13:J62)=COUNTA(女子!K13:K62),"",-1)</f>
        <v/>
      </c>
      <c r="AT13" s="114"/>
      <c r="AU13" s="116" t="str">
        <f>IF(AS13=-1,"女子２種目に自己記録の未入力があります","")</f>
        <v/>
      </c>
      <c r="AV13" s="114"/>
      <c r="AW13" s="114"/>
    </row>
    <row r="14" spans="2:49" ht="15" customHeight="1" x14ac:dyDescent="0.2">
      <c r="C14" s="20">
        <v>2</v>
      </c>
      <c r="D14" s="125"/>
      <c r="E14" s="126"/>
      <c r="F14" s="127" t="str">
        <f t="shared" ref="F14:F25" si="0">IF(D14="","",AA$8)</f>
        <v/>
      </c>
      <c r="G14" s="127"/>
      <c r="H14" s="128"/>
      <c r="I14" s="129"/>
      <c r="J14" s="128"/>
      <c r="K14" s="129"/>
      <c r="L14" s="130"/>
      <c r="M14" s="131"/>
      <c r="N14" s="174"/>
      <c r="O14" s="176"/>
      <c r="U14" s="3" t="s">
        <v>49</v>
      </c>
      <c r="W14" s="3"/>
      <c r="Y14" s="1" t="str">
        <f>""</f>
        <v/>
      </c>
      <c r="AD14" s="42" t="str">
        <f t="shared" ref="AD14:AD62" si="1">IF(D14="","未入力",SUBSTITUTE(SUBSTITUTE(D14,"　","")," ",""))</f>
        <v>未入力</v>
      </c>
      <c r="AE14" s="60"/>
      <c r="AF14" s="60"/>
      <c r="AG14" s="60"/>
      <c r="AH14" s="60"/>
      <c r="AI14" s="60"/>
      <c r="AJ14" s="145" t="str">
        <f t="shared" ref="AJ14:AJ62" si="2">IF(AND(L14="",M14=""),"",L14&amp;M14)</f>
        <v/>
      </c>
      <c r="AK14" s="61">
        <f t="shared" ref="AK14:AK62" si="3">C14</f>
        <v>2</v>
      </c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</row>
    <row r="15" spans="2:49" ht="15" customHeight="1" x14ac:dyDescent="0.2">
      <c r="C15" s="20">
        <v>3</v>
      </c>
      <c r="D15" s="125"/>
      <c r="E15" s="126"/>
      <c r="F15" s="127" t="str">
        <f t="shared" si="0"/>
        <v/>
      </c>
      <c r="G15" s="127"/>
      <c r="H15" s="128"/>
      <c r="I15" s="129"/>
      <c r="J15" s="128"/>
      <c r="K15" s="129"/>
      <c r="L15" s="130"/>
      <c r="M15" s="131"/>
      <c r="N15" s="174"/>
      <c r="O15" s="176"/>
      <c r="U15" s="3" t="s">
        <v>50</v>
      </c>
      <c r="W15" s="3"/>
      <c r="AD15" s="42" t="str">
        <f t="shared" si="1"/>
        <v>未入力</v>
      </c>
      <c r="AE15" s="60"/>
      <c r="AF15" s="60"/>
      <c r="AG15" s="60"/>
      <c r="AH15" s="60"/>
      <c r="AI15" s="60"/>
      <c r="AJ15" s="145" t="str">
        <f t="shared" si="2"/>
        <v/>
      </c>
      <c r="AK15" s="61">
        <f t="shared" si="3"/>
        <v>3</v>
      </c>
      <c r="AM15" s="114"/>
      <c r="AN15" s="114"/>
      <c r="AO15" s="114"/>
      <c r="AP15" s="114"/>
      <c r="AQ15" s="114"/>
      <c r="AR15" s="114"/>
      <c r="AS15" s="114"/>
      <c r="AT15" s="114"/>
      <c r="AU15" s="116"/>
      <c r="AV15" s="114"/>
      <c r="AW15" s="114"/>
    </row>
    <row r="16" spans="2:49" ht="15" customHeight="1" x14ac:dyDescent="0.2">
      <c r="C16" s="20">
        <v>4</v>
      </c>
      <c r="D16" s="125"/>
      <c r="E16" s="126"/>
      <c r="F16" s="127" t="str">
        <f t="shared" si="0"/>
        <v/>
      </c>
      <c r="G16" s="127"/>
      <c r="H16" s="128"/>
      <c r="I16" s="129"/>
      <c r="J16" s="128"/>
      <c r="K16" s="129"/>
      <c r="L16" s="130"/>
      <c r="M16" s="131"/>
      <c r="N16" s="174"/>
      <c r="O16" s="176"/>
      <c r="U16" s="3" t="s">
        <v>51</v>
      </c>
      <c r="W16" s="3"/>
      <c r="AD16" s="42" t="str">
        <f t="shared" si="1"/>
        <v>未入力</v>
      </c>
      <c r="AE16" s="60"/>
      <c r="AF16" s="60"/>
      <c r="AG16" s="60"/>
      <c r="AH16" s="60"/>
      <c r="AI16" s="60"/>
      <c r="AJ16" s="145" t="str">
        <f t="shared" si="2"/>
        <v/>
      </c>
      <c r="AK16" s="61">
        <f t="shared" si="3"/>
        <v>4</v>
      </c>
      <c r="AM16" s="114"/>
      <c r="AN16" s="114"/>
      <c r="AO16" s="114"/>
      <c r="AP16" s="114"/>
      <c r="AQ16" s="114"/>
      <c r="AR16" s="114"/>
      <c r="AS16" s="114"/>
      <c r="AT16" s="114"/>
      <c r="AU16" s="116"/>
      <c r="AV16" s="114"/>
      <c r="AW16" s="114"/>
    </row>
    <row r="17" spans="3:37" ht="15" customHeight="1" x14ac:dyDescent="0.2">
      <c r="C17" s="20">
        <v>5</v>
      </c>
      <c r="D17" s="125"/>
      <c r="E17" s="126"/>
      <c r="F17" s="127" t="str">
        <f t="shared" si="0"/>
        <v/>
      </c>
      <c r="G17" s="127"/>
      <c r="H17" s="128"/>
      <c r="I17" s="129"/>
      <c r="J17" s="128"/>
      <c r="K17" s="129"/>
      <c r="L17" s="130"/>
      <c r="M17" s="131"/>
      <c r="N17" s="174"/>
      <c r="O17" s="176"/>
      <c r="U17" s="3" t="s">
        <v>52</v>
      </c>
      <c r="W17" s="3"/>
      <c r="AD17" s="42" t="str">
        <f t="shared" si="1"/>
        <v>未入力</v>
      </c>
      <c r="AE17" s="60"/>
      <c r="AF17" s="60"/>
      <c r="AG17" s="60"/>
      <c r="AH17" s="60"/>
      <c r="AI17" s="60"/>
      <c r="AJ17" s="145" t="str">
        <f t="shared" si="2"/>
        <v/>
      </c>
      <c r="AK17" s="61">
        <f t="shared" si="3"/>
        <v>5</v>
      </c>
    </row>
    <row r="18" spans="3:37" ht="15" customHeight="1" x14ac:dyDescent="0.2">
      <c r="C18" s="20">
        <v>6</v>
      </c>
      <c r="D18" s="125"/>
      <c r="E18" s="126"/>
      <c r="F18" s="127" t="str">
        <f t="shared" si="0"/>
        <v/>
      </c>
      <c r="G18" s="127"/>
      <c r="H18" s="128"/>
      <c r="I18" s="129"/>
      <c r="J18" s="128"/>
      <c r="K18" s="129"/>
      <c r="L18" s="130"/>
      <c r="M18" s="131"/>
      <c r="N18" s="174"/>
      <c r="O18" s="176"/>
      <c r="U18" s="3" t="s">
        <v>53</v>
      </c>
      <c r="W18" s="3"/>
      <c r="AD18" s="42" t="str">
        <f t="shared" si="1"/>
        <v>未入力</v>
      </c>
      <c r="AE18" s="60"/>
      <c r="AF18" s="60"/>
      <c r="AG18" s="60"/>
      <c r="AH18" s="60"/>
      <c r="AI18" s="60"/>
      <c r="AJ18" s="145" t="str">
        <f t="shared" si="2"/>
        <v/>
      </c>
      <c r="AK18" s="61">
        <f t="shared" si="3"/>
        <v>6</v>
      </c>
    </row>
    <row r="19" spans="3:37" ht="15" customHeight="1" x14ac:dyDescent="0.2">
      <c r="C19" s="20">
        <v>7</v>
      </c>
      <c r="D19" s="125"/>
      <c r="E19" s="126"/>
      <c r="F19" s="127" t="str">
        <f t="shared" si="0"/>
        <v/>
      </c>
      <c r="G19" s="127"/>
      <c r="H19" s="128"/>
      <c r="I19" s="129"/>
      <c r="J19" s="128"/>
      <c r="K19" s="129"/>
      <c r="L19" s="130"/>
      <c r="M19" s="131"/>
      <c r="N19" s="174"/>
      <c r="O19" s="176"/>
      <c r="U19" s="3" t="s">
        <v>54</v>
      </c>
      <c r="W19" s="3"/>
      <c r="AD19" s="42" t="str">
        <f t="shared" si="1"/>
        <v>未入力</v>
      </c>
      <c r="AE19" s="60"/>
      <c r="AF19" s="60"/>
      <c r="AG19" s="60"/>
      <c r="AH19" s="60"/>
      <c r="AI19" s="60"/>
      <c r="AJ19" s="145" t="str">
        <f t="shared" si="2"/>
        <v/>
      </c>
      <c r="AK19" s="61">
        <f t="shared" si="3"/>
        <v>7</v>
      </c>
    </row>
    <row r="20" spans="3:37" ht="15" customHeight="1" x14ac:dyDescent="0.2">
      <c r="C20" s="20">
        <v>8</v>
      </c>
      <c r="D20" s="125"/>
      <c r="E20" s="126"/>
      <c r="F20" s="127" t="str">
        <f t="shared" si="0"/>
        <v/>
      </c>
      <c r="G20" s="127"/>
      <c r="H20" s="128"/>
      <c r="I20" s="129"/>
      <c r="J20" s="128"/>
      <c r="K20" s="129"/>
      <c r="L20" s="130"/>
      <c r="M20" s="131"/>
      <c r="N20" s="174"/>
      <c r="O20" s="176"/>
      <c r="U20" s="3"/>
      <c r="W20" s="3"/>
      <c r="AD20" s="42" t="str">
        <f t="shared" si="1"/>
        <v>未入力</v>
      </c>
      <c r="AE20" s="60"/>
      <c r="AF20" s="60"/>
      <c r="AG20" s="60"/>
      <c r="AH20" s="60"/>
      <c r="AI20" s="60"/>
      <c r="AJ20" s="145" t="str">
        <f t="shared" si="2"/>
        <v/>
      </c>
      <c r="AK20" s="61">
        <f t="shared" si="3"/>
        <v>8</v>
      </c>
    </row>
    <row r="21" spans="3:37" ht="15" customHeight="1" x14ac:dyDescent="0.2">
      <c r="C21" s="20">
        <v>9</v>
      </c>
      <c r="D21" s="125"/>
      <c r="E21" s="126"/>
      <c r="F21" s="127" t="str">
        <f t="shared" si="0"/>
        <v/>
      </c>
      <c r="G21" s="127"/>
      <c r="H21" s="128"/>
      <c r="I21" s="129"/>
      <c r="J21" s="128"/>
      <c r="K21" s="129"/>
      <c r="L21" s="130"/>
      <c r="M21" s="131"/>
      <c r="N21" s="174"/>
      <c r="O21" s="176"/>
      <c r="U21" s="3"/>
      <c r="W21" s="3"/>
      <c r="AD21" s="42" t="str">
        <f t="shared" si="1"/>
        <v>未入力</v>
      </c>
      <c r="AE21" s="60"/>
      <c r="AF21" s="60"/>
      <c r="AG21" s="60"/>
      <c r="AH21" s="60"/>
      <c r="AI21" s="60"/>
      <c r="AJ21" s="145" t="str">
        <f t="shared" si="2"/>
        <v/>
      </c>
      <c r="AK21" s="61">
        <f t="shared" si="3"/>
        <v>9</v>
      </c>
    </row>
    <row r="22" spans="3:37" ht="15" customHeight="1" x14ac:dyDescent="0.2">
      <c r="C22" s="20">
        <v>10</v>
      </c>
      <c r="D22" s="125"/>
      <c r="E22" s="126"/>
      <c r="F22" s="127" t="str">
        <f t="shared" si="0"/>
        <v/>
      </c>
      <c r="G22" s="127"/>
      <c r="H22" s="128"/>
      <c r="I22" s="129"/>
      <c r="J22" s="128"/>
      <c r="K22" s="129"/>
      <c r="L22" s="130"/>
      <c r="M22" s="131"/>
      <c r="N22" s="174"/>
      <c r="O22" s="176"/>
      <c r="U22" s="3"/>
      <c r="W22" s="3"/>
      <c r="AD22" s="42" t="str">
        <f t="shared" si="1"/>
        <v>未入力</v>
      </c>
      <c r="AE22" s="60"/>
      <c r="AF22" s="60"/>
      <c r="AG22" s="60"/>
      <c r="AH22" s="60"/>
      <c r="AI22" s="60"/>
      <c r="AJ22" s="145" t="str">
        <f t="shared" si="2"/>
        <v/>
      </c>
      <c r="AK22" s="61">
        <f t="shared" si="3"/>
        <v>10</v>
      </c>
    </row>
    <row r="23" spans="3:37" ht="15" customHeight="1" x14ac:dyDescent="0.2">
      <c r="C23" s="20">
        <v>11</v>
      </c>
      <c r="D23" s="125"/>
      <c r="E23" s="126"/>
      <c r="F23" s="127" t="str">
        <f t="shared" si="0"/>
        <v/>
      </c>
      <c r="G23" s="127"/>
      <c r="H23" s="128"/>
      <c r="I23" s="129"/>
      <c r="J23" s="128"/>
      <c r="K23" s="129"/>
      <c r="L23" s="130"/>
      <c r="M23" s="131"/>
      <c r="N23" s="174"/>
      <c r="O23" s="176"/>
      <c r="W23" s="3"/>
      <c r="AD23" s="42" t="str">
        <f t="shared" si="1"/>
        <v>未入力</v>
      </c>
      <c r="AE23" s="60"/>
      <c r="AF23" s="60"/>
      <c r="AG23" s="60"/>
      <c r="AH23" s="60"/>
      <c r="AI23" s="60"/>
      <c r="AJ23" s="145" t="str">
        <f t="shared" si="2"/>
        <v/>
      </c>
      <c r="AK23" s="61">
        <f t="shared" si="3"/>
        <v>11</v>
      </c>
    </row>
    <row r="24" spans="3:37" ht="15" customHeight="1" x14ac:dyDescent="0.2">
      <c r="C24" s="20">
        <v>12</v>
      </c>
      <c r="D24" s="125"/>
      <c r="E24" s="126"/>
      <c r="F24" s="127" t="str">
        <f t="shared" si="0"/>
        <v/>
      </c>
      <c r="G24" s="127"/>
      <c r="H24" s="128"/>
      <c r="I24" s="129"/>
      <c r="J24" s="128"/>
      <c r="K24" s="129"/>
      <c r="L24" s="130"/>
      <c r="M24" s="131"/>
      <c r="N24" s="174"/>
      <c r="O24" s="176"/>
      <c r="W24" s="3"/>
      <c r="AD24" s="42" t="str">
        <f t="shared" si="1"/>
        <v>未入力</v>
      </c>
      <c r="AE24" s="60"/>
      <c r="AF24" s="60"/>
      <c r="AG24" s="60"/>
      <c r="AH24" s="60"/>
      <c r="AI24" s="60"/>
      <c r="AJ24" s="145" t="str">
        <f t="shared" si="2"/>
        <v/>
      </c>
      <c r="AK24" s="61">
        <f t="shared" si="3"/>
        <v>12</v>
      </c>
    </row>
    <row r="25" spans="3:37" ht="15" customHeight="1" x14ac:dyDescent="0.2">
      <c r="C25" s="20">
        <v>13</v>
      </c>
      <c r="D25" s="125"/>
      <c r="E25" s="126"/>
      <c r="F25" s="127" t="str">
        <f t="shared" si="0"/>
        <v/>
      </c>
      <c r="G25" s="127"/>
      <c r="H25" s="128"/>
      <c r="I25" s="129"/>
      <c r="J25" s="128"/>
      <c r="K25" s="129"/>
      <c r="L25" s="130"/>
      <c r="M25" s="131"/>
      <c r="N25" s="174"/>
      <c r="O25" s="176"/>
      <c r="W25" s="3"/>
      <c r="AD25" s="42" t="str">
        <f t="shared" si="1"/>
        <v>未入力</v>
      </c>
      <c r="AE25" s="60"/>
      <c r="AF25" s="60"/>
      <c r="AG25" s="60"/>
      <c r="AH25" s="60"/>
      <c r="AI25" s="60"/>
      <c r="AJ25" s="145" t="str">
        <f t="shared" si="2"/>
        <v/>
      </c>
      <c r="AK25" s="61">
        <f t="shared" si="3"/>
        <v>13</v>
      </c>
    </row>
    <row r="26" spans="3:37" ht="15" customHeight="1" x14ac:dyDescent="0.2">
      <c r="C26" s="20">
        <v>14</v>
      </c>
      <c r="D26" s="125"/>
      <c r="E26" s="126"/>
      <c r="F26" s="127" t="str">
        <f>IF(D26="","",AA$8)</f>
        <v/>
      </c>
      <c r="G26" s="127"/>
      <c r="H26" s="128"/>
      <c r="I26" s="129"/>
      <c r="J26" s="128"/>
      <c r="K26" s="129"/>
      <c r="L26" s="130"/>
      <c r="M26" s="131"/>
      <c r="N26" s="174"/>
      <c r="O26" s="176"/>
      <c r="W26" s="3"/>
      <c r="AD26" s="42" t="str">
        <f t="shared" si="1"/>
        <v>未入力</v>
      </c>
      <c r="AE26" s="60"/>
      <c r="AF26" s="60"/>
      <c r="AG26" s="60"/>
      <c r="AH26" s="60"/>
      <c r="AI26" s="60"/>
      <c r="AJ26" s="145" t="str">
        <f t="shared" si="2"/>
        <v/>
      </c>
      <c r="AK26" s="61">
        <f t="shared" si="3"/>
        <v>14</v>
      </c>
    </row>
    <row r="27" spans="3:37" ht="15" customHeight="1" x14ac:dyDescent="0.2">
      <c r="C27" s="20">
        <v>15</v>
      </c>
      <c r="D27" s="125"/>
      <c r="E27" s="126"/>
      <c r="F27" s="127" t="str">
        <f t="shared" ref="F27:F62" si="4">IF(D27="","",AA$8)</f>
        <v/>
      </c>
      <c r="G27" s="127"/>
      <c r="H27" s="128"/>
      <c r="I27" s="129"/>
      <c r="J27" s="128"/>
      <c r="K27" s="129"/>
      <c r="L27" s="130"/>
      <c r="M27" s="131"/>
      <c r="N27" s="174"/>
      <c r="O27" s="176"/>
      <c r="W27" s="3"/>
      <c r="AD27" s="42" t="str">
        <f t="shared" si="1"/>
        <v>未入力</v>
      </c>
      <c r="AE27" s="60"/>
      <c r="AF27" s="60"/>
      <c r="AG27" s="60"/>
      <c r="AH27" s="60"/>
      <c r="AI27" s="60"/>
      <c r="AJ27" s="145" t="str">
        <f t="shared" si="2"/>
        <v/>
      </c>
      <c r="AK27" s="61">
        <f t="shared" si="3"/>
        <v>15</v>
      </c>
    </row>
    <row r="28" spans="3:37" ht="15" customHeight="1" x14ac:dyDescent="0.2">
      <c r="C28" s="20">
        <v>16</v>
      </c>
      <c r="D28" s="125"/>
      <c r="E28" s="126"/>
      <c r="F28" s="127" t="str">
        <f t="shared" si="4"/>
        <v/>
      </c>
      <c r="G28" s="127"/>
      <c r="H28" s="128"/>
      <c r="I28" s="129"/>
      <c r="J28" s="128"/>
      <c r="K28" s="129"/>
      <c r="L28" s="130"/>
      <c r="M28" s="131"/>
      <c r="N28" s="174"/>
      <c r="O28" s="176"/>
      <c r="W28" s="3"/>
      <c r="AD28" s="42" t="str">
        <f t="shared" si="1"/>
        <v>未入力</v>
      </c>
      <c r="AE28" s="60"/>
      <c r="AF28" s="60"/>
      <c r="AG28" s="60"/>
      <c r="AH28" s="60"/>
      <c r="AI28" s="60"/>
      <c r="AJ28" s="145" t="str">
        <f t="shared" si="2"/>
        <v/>
      </c>
      <c r="AK28" s="61">
        <f t="shared" si="3"/>
        <v>16</v>
      </c>
    </row>
    <row r="29" spans="3:37" ht="15" customHeight="1" x14ac:dyDescent="0.2">
      <c r="C29" s="20">
        <v>17</v>
      </c>
      <c r="D29" s="125"/>
      <c r="E29" s="126"/>
      <c r="F29" s="127" t="str">
        <f t="shared" si="4"/>
        <v/>
      </c>
      <c r="G29" s="127"/>
      <c r="H29" s="128"/>
      <c r="I29" s="129"/>
      <c r="J29" s="128"/>
      <c r="K29" s="129"/>
      <c r="L29" s="130"/>
      <c r="M29" s="131"/>
      <c r="N29" s="174"/>
      <c r="O29" s="176"/>
      <c r="W29" s="3"/>
      <c r="AD29" s="42" t="str">
        <f t="shared" si="1"/>
        <v>未入力</v>
      </c>
      <c r="AE29" s="60"/>
      <c r="AF29" s="60"/>
      <c r="AG29" s="60"/>
      <c r="AH29" s="60"/>
      <c r="AI29" s="60"/>
      <c r="AJ29" s="145" t="str">
        <f t="shared" si="2"/>
        <v/>
      </c>
      <c r="AK29" s="61">
        <f t="shared" si="3"/>
        <v>17</v>
      </c>
    </row>
    <row r="30" spans="3:37" ht="15" customHeight="1" x14ac:dyDescent="0.2">
      <c r="C30" s="20">
        <v>18</v>
      </c>
      <c r="D30" s="125"/>
      <c r="E30" s="126"/>
      <c r="F30" s="127" t="str">
        <f t="shared" si="4"/>
        <v/>
      </c>
      <c r="G30" s="127"/>
      <c r="H30" s="128"/>
      <c r="I30" s="129"/>
      <c r="J30" s="128"/>
      <c r="K30" s="129"/>
      <c r="L30" s="130"/>
      <c r="M30" s="131"/>
      <c r="N30" s="174"/>
      <c r="O30" s="176"/>
      <c r="W30" s="3"/>
      <c r="AD30" s="42" t="str">
        <f t="shared" si="1"/>
        <v>未入力</v>
      </c>
      <c r="AE30" s="60"/>
      <c r="AF30" s="60"/>
      <c r="AG30" s="60"/>
      <c r="AH30" s="60"/>
      <c r="AI30" s="60"/>
      <c r="AJ30" s="145" t="str">
        <f t="shared" si="2"/>
        <v/>
      </c>
      <c r="AK30" s="61">
        <f t="shared" si="3"/>
        <v>18</v>
      </c>
    </row>
    <row r="31" spans="3:37" ht="15" customHeight="1" x14ac:dyDescent="0.2">
      <c r="C31" s="20">
        <v>19</v>
      </c>
      <c r="D31" s="125"/>
      <c r="E31" s="126"/>
      <c r="F31" s="127" t="str">
        <f t="shared" si="4"/>
        <v/>
      </c>
      <c r="G31" s="127"/>
      <c r="H31" s="128"/>
      <c r="I31" s="129"/>
      <c r="J31" s="128"/>
      <c r="K31" s="129"/>
      <c r="L31" s="130"/>
      <c r="M31" s="131"/>
      <c r="N31" s="174"/>
      <c r="O31" s="176"/>
      <c r="W31" s="3"/>
      <c r="AD31" s="42" t="str">
        <f t="shared" si="1"/>
        <v>未入力</v>
      </c>
      <c r="AE31" s="60"/>
      <c r="AF31" s="60"/>
      <c r="AG31" s="60"/>
      <c r="AH31" s="60"/>
      <c r="AI31" s="60"/>
      <c r="AJ31" s="145" t="str">
        <f t="shared" si="2"/>
        <v/>
      </c>
      <c r="AK31" s="61">
        <f t="shared" si="3"/>
        <v>19</v>
      </c>
    </row>
    <row r="32" spans="3:37" ht="15" customHeight="1" x14ac:dyDescent="0.2">
      <c r="C32" s="20">
        <v>20</v>
      </c>
      <c r="D32" s="125"/>
      <c r="E32" s="126"/>
      <c r="F32" s="127" t="str">
        <f t="shared" si="4"/>
        <v/>
      </c>
      <c r="G32" s="127"/>
      <c r="H32" s="128"/>
      <c r="I32" s="129"/>
      <c r="J32" s="128"/>
      <c r="K32" s="129"/>
      <c r="L32" s="130"/>
      <c r="M32" s="131"/>
      <c r="N32" s="174"/>
      <c r="O32" s="176"/>
      <c r="W32" s="3"/>
      <c r="AD32" s="42" t="str">
        <f t="shared" si="1"/>
        <v>未入力</v>
      </c>
      <c r="AE32" s="60"/>
      <c r="AF32" s="60"/>
      <c r="AG32" s="60"/>
      <c r="AH32" s="60"/>
      <c r="AI32" s="60"/>
      <c r="AJ32" s="145" t="str">
        <f t="shared" si="2"/>
        <v/>
      </c>
      <c r="AK32" s="61">
        <f t="shared" si="3"/>
        <v>20</v>
      </c>
    </row>
    <row r="33" spans="3:37" ht="15" customHeight="1" x14ac:dyDescent="0.2">
      <c r="C33" s="20">
        <v>21</v>
      </c>
      <c r="D33" s="125"/>
      <c r="E33" s="126"/>
      <c r="F33" s="127" t="str">
        <f t="shared" si="4"/>
        <v/>
      </c>
      <c r="G33" s="127"/>
      <c r="H33" s="128"/>
      <c r="I33" s="129"/>
      <c r="J33" s="128"/>
      <c r="K33" s="129"/>
      <c r="L33" s="130"/>
      <c r="M33" s="131"/>
      <c r="N33" s="174"/>
      <c r="O33" s="176"/>
      <c r="W33" s="3"/>
      <c r="AD33" s="42" t="str">
        <f t="shared" si="1"/>
        <v>未入力</v>
      </c>
      <c r="AE33" s="60"/>
      <c r="AF33" s="60"/>
      <c r="AG33" s="60"/>
      <c r="AH33" s="60"/>
      <c r="AI33" s="60"/>
      <c r="AJ33" s="145" t="str">
        <f t="shared" si="2"/>
        <v/>
      </c>
      <c r="AK33" s="61">
        <f t="shared" si="3"/>
        <v>21</v>
      </c>
    </row>
    <row r="34" spans="3:37" ht="15" customHeight="1" x14ac:dyDescent="0.2">
      <c r="C34" s="20">
        <v>22</v>
      </c>
      <c r="D34" s="125"/>
      <c r="E34" s="126"/>
      <c r="F34" s="127" t="str">
        <f t="shared" si="4"/>
        <v/>
      </c>
      <c r="G34" s="127"/>
      <c r="H34" s="128"/>
      <c r="I34" s="129"/>
      <c r="J34" s="128"/>
      <c r="K34" s="129"/>
      <c r="L34" s="130"/>
      <c r="M34" s="131"/>
      <c r="N34" s="174"/>
      <c r="O34" s="176"/>
      <c r="W34" s="3"/>
      <c r="AD34" s="42" t="str">
        <f t="shared" si="1"/>
        <v>未入力</v>
      </c>
      <c r="AE34" s="60"/>
      <c r="AF34" s="60"/>
      <c r="AG34" s="60"/>
      <c r="AH34" s="60"/>
      <c r="AI34" s="60"/>
      <c r="AJ34" s="145" t="str">
        <f t="shared" si="2"/>
        <v/>
      </c>
      <c r="AK34" s="61">
        <f t="shared" si="3"/>
        <v>22</v>
      </c>
    </row>
    <row r="35" spans="3:37" ht="15" customHeight="1" x14ac:dyDescent="0.2">
      <c r="C35" s="20">
        <v>23</v>
      </c>
      <c r="D35" s="125"/>
      <c r="E35" s="126"/>
      <c r="F35" s="127" t="str">
        <f t="shared" si="4"/>
        <v/>
      </c>
      <c r="G35" s="127"/>
      <c r="H35" s="128"/>
      <c r="I35" s="129"/>
      <c r="J35" s="128"/>
      <c r="K35" s="129"/>
      <c r="L35" s="130"/>
      <c r="M35" s="131"/>
      <c r="N35" s="174"/>
      <c r="O35" s="176"/>
      <c r="W35" s="3"/>
      <c r="AD35" s="42" t="str">
        <f t="shared" si="1"/>
        <v>未入力</v>
      </c>
      <c r="AE35" s="60"/>
      <c r="AF35" s="60"/>
      <c r="AG35" s="60"/>
      <c r="AH35" s="60"/>
      <c r="AI35" s="60"/>
      <c r="AJ35" s="145" t="str">
        <f t="shared" si="2"/>
        <v/>
      </c>
      <c r="AK35" s="61">
        <f t="shared" si="3"/>
        <v>23</v>
      </c>
    </row>
    <row r="36" spans="3:37" ht="15" customHeight="1" x14ac:dyDescent="0.2">
      <c r="C36" s="20">
        <v>24</v>
      </c>
      <c r="D36" s="125"/>
      <c r="E36" s="126"/>
      <c r="F36" s="127" t="str">
        <f t="shared" si="4"/>
        <v/>
      </c>
      <c r="G36" s="127"/>
      <c r="H36" s="128"/>
      <c r="I36" s="129"/>
      <c r="J36" s="128"/>
      <c r="K36" s="129"/>
      <c r="L36" s="130"/>
      <c r="M36" s="131"/>
      <c r="N36" s="174"/>
      <c r="O36" s="176"/>
      <c r="W36" s="3"/>
      <c r="AD36" s="42" t="str">
        <f t="shared" si="1"/>
        <v>未入力</v>
      </c>
      <c r="AE36" s="60"/>
      <c r="AF36" s="60"/>
      <c r="AG36" s="60"/>
      <c r="AH36" s="60"/>
      <c r="AI36" s="60"/>
      <c r="AJ36" s="145" t="str">
        <f t="shared" si="2"/>
        <v/>
      </c>
      <c r="AK36" s="61">
        <f t="shared" si="3"/>
        <v>24</v>
      </c>
    </row>
    <row r="37" spans="3:37" ht="15" customHeight="1" x14ac:dyDescent="0.2">
      <c r="C37" s="20">
        <v>25</v>
      </c>
      <c r="D37" s="125"/>
      <c r="E37" s="126"/>
      <c r="F37" s="127" t="str">
        <f t="shared" si="4"/>
        <v/>
      </c>
      <c r="G37" s="127"/>
      <c r="H37" s="128"/>
      <c r="I37" s="129"/>
      <c r="J37" s="128"/>
      <c r="K37" s="129"/>
      <c r="L37" s="130"/>
      <c r="M37" s="131"/>
      <c r="N37" s="174"/>
      <c r="O37" s="176"/>
      <c r="W37" s="3"/>
      <c r="AD37" s="42" t="str">
        <f t="shared" si="1"/>
        <v>未入力</v>
      </c>
      <c r="AE37" s="60"/>
      <c r="AF37" s="60"/>
      <c r="AG37" s="60"/>
      <c r="AH37" s="60"/>
      <c r="AI37" s="60"/>
      <c r="AJ37" s="145" t="str">
        <f t="shared" si="2"/>
        <v/>
      </c>
      <c r="AK37" s="61">
        <f t="shared" si="3"/>
        <v>25</v>
      </c>
    </row>
    <row r="38" spans="3:37" ht="15" customHeight="1" x14ac:dyDescent="0.2">
      <c r="C38" s="20">
        <v>26</v>
      </c>
      <c r="D38" s="125"/>
      <c r="E38" s="126"/>
      <c r="F38" s="127" t="str">
        <f t="shared" si="4"/>
        <v/>
      </c>
      <c r="G38" s="127"/>
      <c r="H38" s="128"/>
      <c r="I38" s="129"/>
      <c r="J38" s="128"/>
      <c r="K38" s="129"/>
      <c r="L38" s="130"/>
      <c r="M38" s="131"/>
      <c r="N38" s="174"/>
      <c r="O38" s="176"/>
      <c r="W38" s="3"/>
      <c r="AD38" s="42" t="str">
        <f t="shared" si="1"/>
        <v>未入力</v>
      </c>
      <c r="AE38" s="60"/>
      <c r="AF38" s="60"/>
      <c r="AG38" s="60"/>
      <c r="AH38" s="60"/>
      <c r="AI38" s="60"/>
      <c r="AJ38" s="145" t="str">
        <f t="shared" si="2"/>
        <v/>
      </c>
      <c r="AK38" s="61">
        <f t="shared" si="3"/>
        <v>26</v>
      </c>
    </row>
    <row r="39" spans="3:37" ht="15" customHeight="1" x14ac:dyDescent="0.2">
      <c r="C39" s="20">
        <v>27</v>
      </c>
      <c r="D39" s="125"/>
      <c r="E39" s="126"/>
      <c r="F39" s="127" t="str">
        <f t="shared" si="4"/>
        <v/>
      </c>
      <c r="G39" s="127"/>
      <c r="H39" s="128"/>
      <c r="I39" s="129"/>
      <c r="J39" s="128"/>
      <c r="K39" s="129"/>
      <c r="L39" s="130"/>
      <c r="M39" s="131"/>
      <c r="N39" s="174"/>
      <c r="O39" s="176"/>
      <c r="W39" s="3"/>
      <c r="AD39" s="42" t="str">
        <f t="shared" si="1"/>
        <v>未入力</v>
      </c>
      <c r="AE39" s="60"/>
      <c r="AF39" s="60"/>
      <c r="AG39" s="60"/>
      <c r="AH39" s="60"/>
      <c r="AI39" s="60"/>
      <c r="AJ39" s="145" t="str">
        <f t="shared" si="2"/>
        <v/>
      </c>
      <c r="AK39" s="61">
        <f t="shared" si="3"/>
        <v>27</v>
      </c>
    </row>
    <row r="40" spans="3:37" ht="15" customHeight="1" x14ac:dyDescent="0.2">
      <c r="C40" s="20">
        <v>28</v>
      </c>
      <c r="D40" s="125"/>
      <c r="E40" s="126"/>
      <c r="F40" s="127" t="str">
        <f t="shared" si="4"/>
        <v/>
      </c>
      <c r="G40" s="127"/>
      <c r="H40" s="128"/>
      <c r="I40" s="129"/>
      <c r="J40" s="128"/>
      <c r="K40" s="129"/>
      <c r="L40" s="130"/>
      <c r="M40" s="131"/>
      <c r="N40" s="174"/>
      <c r="O40" s="176"/>
      <c r="W40" s="3"/>
      <c r="AD40" s="42" t="str">
        <f t="shared" si="1"/>
        <v>未入力</v>
      </c>
      <c r="AE40" s="60"/>
      <c r="AF40" s="60"/>
      <c r="AG40" s="60"/>
      <c r="AH40" s="60"/>
      <c r="AI40" s="60"/>
      <c r="AJ40" s="145" t="str">
        <f t="shared" si="2"/>
        <v/>
      </c>
      <c r="AK40" s="61">
        <f t="shared" si="3"/>
        <v>28</v>
      </c>
    </row>
    <row r="41" spans="3:37" ht="15" customHeight="1" x14ac:dyDescent="0.2">
      <c r="C41" s="20">
        <v>29</v>
      </c>
      <c r="D41" s="125"/>
      <c r="E41" s="126"/>
      <c r="F41" s="127" t="str">
        <f t="shared" si="4"/>
        <v/>
      </c>
      <c r="G41" s="127"/>
      <c r="H41" s="128"/>
      <c r="I41" s="129"/>
      <c r="J41" s="128"/>
      <c r="K41" s="129"/>
      <c r="L41" s="130"/>
      <c r="M41" s="131"/>
      <c r="N41" s="174"/>
      <c r="O41" s="176"/>
      <c r="W41" s="3"/>
      <c r="AD41" s="42" t="str">
        <f t="shared" si="1"/>
        <v>未入力</v>
      </c>
      <c r="AE41" s="60"/>
      <c r="AF41" s="60"/>
      <c r="AG41" s="60"/>
      <c r="AH41" s="60"/>
      <c r="AI41" s="60"/>
      <c r="AJ41" s="145" t="str">
        <f t="shared" si="2"/>
        <v/>
      </c>
      <c r="AK41" s="61">
        <f t="shared" si="3"/>
        <v>29</v>
      </c>
    </row>
    <row r="42" spans="3:37" ht="15" customHeight="1" x14ac:dyDescent="0.2">
      <c r="C42" s="20">
        <v>30</v>
      </c>
      <c r="D42" s="125"/>
      <c r="E42" s="126"/>
      <c r="F42" s="127" t="str">
        <f t="shared" si="4"/>
        <v/>
      </c>
      <c r="G42" s="127"/>
      <c r="H42" s="128"/>
      <c r="I42" s="129"/>
      <c r="J42" s="128"/>
      <c r="K42" s="129"/>
      <c r="L42" s="130"/>
      <c r="M42" s="131"/>
      <c r="N42" s="174"/>
      <c r="O42" s="176"/>
      <c r="W42" s="3"/>
      <c r="AD42" s="42" t="str">
        <f t="shared" si="1"/>
        <v>未入力</v>
      </c>
      <c r="AE42" s="60"/>
      <c r="AF42" s="60"/>
      <c r="AG42" s="60"/>
      <c r="AH42" s="60"/>
      <c r="AI42" s="60"/>
      <c r="AJ42" s="145" t="str">
        <f t="shared" si="2"/>
        <v/>
      </c>
      <c r="AK42" s="61">
        <f t="shared" si="3"/>
        <v>30</v>
      </c>
    </row>
    <row r="43" spans="3:37" ht="15" customHeight="1" x14ac:dyDescent="0.2">
      <c r="C43" s="20">
        <v>31</v>
      </c>
      <c r="D43" s="125"/>
      <c r="E43" s="126"/>
      <c r="F43" s="127" t="str">
        <f t="shared" si="4"/>
        <v/>
      </c>
      <c r="G43" s="127"/>
      <c r="H43" s="128"/>
      <c r="I43" s="129"/>
      <c r="J43" s="128"/>
      <c r="K43" s="129"/>
      <c r="L43" s="130"/>
      <c r="M43" s="131"/>
      <c r="N43" s="174"/>
      <c r="O43" s="176"/>
      <c r="W43" s="3"/>
      <c r="AD43" s="42" t="str">
        <f t="shared" si="1"/>
        <v>未入力</v>
      </c>
      <c r="AE43" s="60"/>
      <c r="AF43" s="60"/>
      <c r="AG43" s="60"/>
      <c r="AH43" s="60"/>
      <c r="AI43" s="60"/>
      <c r="AJ43" s="145" t="str">
        <f t="shared" si="2"/>
        <v/>
      </c>
      <c r="AK43" s="61">
        <f t="shared" si="3"/>
        <v>31</v>
      </c>
    </row>
    <row r="44" spans="3:37" ht="15" customHeight="1" x14ac:dyDescent="0.2">
      <c r="C44" s="20">
        <v>32</v>
      </c>
      <c r="D44" s="125"/>
      <c r="E44" s="126"/>
      <c r="F44" s="127" t="str">
        <f t="shared" si="4"/>
        <v/>
      </c>
      <c r="G44" s="127"/>
      <c r="H44" s="128"/>
      <c r="I44" s="129"/>
      <c r="J44" s="128"/>
      <c r="K44" s="129"/>
      <c r="L44" s="130"/>
      <c r="M44" s="131"/>
      <c r="N44" s="174"/>
      <c r="O44" s="176"/>
      <c r="W44" s="3"/>
      <c r="AD44" s="42" t="str">
        <f t="shared" si="1"/>
        <v>未入力</v>
      </c>
      <c r="AE44" s="60"/>
      <c r="AF44" s="60"/>
      <c r="AG44" s="60"/>
      <c r="AH44" s="60"/>
      <c r="AI44" s="60"/>
      <c r="AJ44" s="145" t="str">
        <f t="shared" si="2"/>
        <v/>
      </c>
      <c r="AK44" s="61">
        <f t="shared" si="3"/>
        <v>32</v>
      </c>
    </row>
    <row r="45" spans="3:37" ht="15" customHeight="1" x14ac:dyDescent="0.2">
      <c r="C45" s="20">
        <v>33</v>
      </c>
      <c r="D45" s="125"/>
      <c r="E45" s="126"/>
      <c r="F45" s="127" t="str">
        <f t="shared" si="4"/>
        <v/>
      </c>
      <c r="G45" s="127"/>
      <c r="H45" s="128"/>
      <c r="I45" s="129"/>
      <c r="J45" s="128"/>
      <c r="K45" s="129"/>
      <c r="L45" s="130"/>
      <c r="M45" s="131"/>
      <c r="N45" s="174"/>
      <c r="O45" s="176"/>
      <c r="W45" s="3"/>
      <c r="AD45" s="42" t="str">
        <f t="shared" si="1"/>
        <v>未入力</v>
      </c>
      <c r="AE45" s="60"/>
      <c r="AF45" s="60"/>
      <c r="AG45" s="60"/>
      <c r="AH45" s="60"/>
      <c r="AI45" s="60"/>
      <c r="AJ45" s="145" t="str">
        <f t="shared" si="2"/>
        <v/>
      </c>
      <c r="AK45" s="61">
        <f t="shared" si="3"/>
        <v>33</v>
      </c>
    </row>
    <row r="46" spans="3:37" ht="15" customHeight="1" x14ac:dyDescent="0.2">
      <c r="C46" s="20">
        <v>34</v>
      </c>
      <c r="D46" s="125"/>
      <c r="E46" s="126"/>
      <c r="F46" s="127" t="str">
        <f t="shared" si="4"/>
        <v/>
      </c>
      <c r="G46" s="127"/>
      <c r="H46" s="128"/>
      <c r="I46" s="129"/>
      <c r="J46" s="128"/>
      <c r="K46" s="129"/>
      <c r="L46" s="130"/>
      <c r="M46" s="131"/>
      <c r="N46" s="174"/>
      <c r="O46" s="176"/>
      <c r="W46" s="3"/>
      <c r="AD46" s="42" t="str">
        <f t="shared" si="1"/>
        <v>未入力</v>
      </c>
      <c r="AE46" s="60"/>
      <c r="AF46" s="60"/>
      <c r="AG46" s="60"/>
      <c r="AH46" s="60"/>
      <c r="AI46" s="60"/>
      <c r="AJ46" s="145" t="str">
        <f t="shared" si="2"/>
        <v/>
      </c>
      <c r="AK46" s="61">
        <f t="shared" si="3"/>
        <v>34</v>
      </c>
    </row>
    <row r="47" spans="3:37" ht="15" customHeight="1" x14ac:dyDescent="0.2">
      <c r="C47" s="20">
        <v>35</v>
      </c>
      <c r="D47" s="125"/>
      <c r="E47" s="126"/>
      <c r="F47" s="127" t="str">
        <f t="shared" si="4"/>
        <v/>
      </c>
      <c r="G47" s="127"/>
      <c r="H47" s="128"/>
      <c r="I47" s="129"/>
      <c r="J47" s="128"/>
      <c r="K47" s="129"/>
      <c r="L47" s="130"/>
      <c r="M47" s="131"/>
      <c r="N47" s="174"/>
      <c r="O47" s="176"/>
      <c r="W47" s="3"/>
      <c r="AD47" s="42" t="str">
        <f t="shared" si="1"/>
        <v>未入力</v>
      </c>
      <c r="AE47" s="60"/>
      <c r="AF47" s="60"/>
      <c r="AG47" s="60"/>
      <c r="AH47" s="60"/>
      <c r="AI47" s="60"/>
      <c r="AJ47" s="145" t="str">
        <f t="shared" si="2"/>
        <v/>
      </c>
      <c r="AK47" s="61">
        <f t="shared" si="3"/>
        <v>35</v>
      </c>
    </row>
    <row r="48" spans="3:37" ht="15" customHeight="1" x14ac:dyDescent="0.2">
      <c r="C48" s="20">
        <v>36</v>
      </c>
      <c r="D48" s="125"/>
      <c r="E48" s="126"/>
      <c r="F48" s="127" t="str">
        <f t="shared" si="4"/>
        <v/>
      </c>
      <c r="G48" s="127"/>
      <c r="H48" s="128"/>
      <c r="I48" s="129"/>
      <c r="J48" s="128"/>
      <c r="K48" s="129"/>
      <c r="L48" s="130"/>
      <c r="M48" s="131"/>
      <c r="N48" s="174"/>
      <c r="O48" s="176"/>
      <c r="W48" s="3"/>
      <c r="AD48" s="42" t="str">
        <f t="shared" si="1"/>
        <v>未入力</v>
      </c>
      <c r="AE48" s="60"/>
      <c r="AF48" s="60"/>
      <c r="AG48" s="60"/>
      <c r="AH48" s="60"/>
      <c r="AI48" s="60"/>
      <c r="AJ48" s="145" t="str">
        <f t="shared" si="2"/>
        <v/>
      </c>
      <c r="AK48" s="61">
        <f t="shared" si="3"/>
        <v>36</v>
      </c>
    </row>
    <row r="49" spans="3:37" ht="15" customHeight="1" x14ac:dyDescent="0.2">
      <c r="C49" s="20">
        <v>37</v>
      </c>
      <c r="D49" s="125"/>
      <c r="E49" s="126"/>
      <c r="F49" s="127" t="str">
        <f t="shared" si="4"/>
        <v/>
      </c>
      <c r="G49" s="127"/>
      <c r="H49" s="128"/>
      <c r="I49" s="129"/>
      <c r="J49" s="128"/>
      <c r="K49" s="129"/>
      <c r="L49" s="130"/>
      <c r="M49" s="131"/>
      <c r="N49" s="174"/>
      <c r="O49" s="176"/>
      <c r="W49" s="3"/>
      <c r="AD49" s="42" t="str">
        <f t="shared" si="1"/>
        <v>未入力</v>
      </c>
      <c r="AE49" s="60"/>
      <c r="AF49" s="60"/>
      <c r="AG49" s="60"/>
      <c r="AH49" s="60"/>
      <c r="AI49" s="60"/>
      <c r="AJ49" s="145" t="str">
        <f t="shared" si="2"/>
        <v/>
      </c>
      <c r="AK49" s="61">
        <f t="shared" si="3"/>
        <v>37</v>
      </c>
    </row>
    <row r="50" spans="3:37" ht="15" customHeight="1" x14ac:dyDescent="0.2">
      <c r="C50" s="20">
        <v>38</v>
      </c>
      <c r="D50" s="125"/>
      <c r="E50" s="126"/>
      <c r="F50" s="127" t="str">
        <f t="shared" si="4"/>
        <v/>
      </c>
      <c r="G50" s="127"/>
      <c r="H50" s="128"/>
      <c r="I50" s="129"/>
      <c r="J50" s="128"/>
      <c r="K50" s="129"/>
      <c r="L50" s="130"/>
      <c r="M50" s="131"/>
      <c r="N50" s="174"/>
      <c r="O50" s="176"/>
      <c r="W50" s="3"/>
      <c r="AD50" s="42" t="str">
        <f t="shared" si="1"/>
        <v>未入力</v>
      </c>
      <c r="AE50" s="60"/>
      <c r="AF50" s="60"/>
      <c r="AG50" s="60"/>
      <c r="AH50" s="60"/>
      <c r="AI50" s="60"/>
      <c r="AJ50" s="145" t="str">
        <f t="shared" si="2"/>
        <v/>
      </c>
      <c r="AK50" s="61">
        <f t="shared" si="3"/>
        <v>38</v>
      </c>
    </row>
    <row r="51" spans="3:37" ht="15" customHeight="1" x14ac:dyDescent="0.2">
      <c r="C51" s="20">
        <v>39</v>
      </c>
      <c r="D51" s="125"/>
      <c r="E51" s="126"/>
      <c r="F51" s="127" t="str">
        <f t="shared" si="4"/>
        <v/>
      </c>
      <c r="G51" s="127"/>
      <c r="H51" s="128"/>
      <c r="I51" s="129"/>
      <c r="J51" s="128"/>
      <c r="K51" s="129"/>
      <c r="L51" s="130"/>
      <c r="M51" s="131"/>
      <c r="N51" s="174"/>
      <c r="O51" s="176"/>
      <c r="W51" s="3"/>
      <c r="AD51" s="42" t="str">
        <f t="shared" si="1"/>
        <v>未入力</v>
      </c>
      <c r="AE51" s="60"/>
      <c r="AF51" s="60"/>
      <c r="AG51" s="60"/>
      <c r="AH51" s="60"/>
      <c r="AI51" s="60"/>
      <c r="AJ51" s="145" t="str">
        <f t="shared" si="2"/>
        <v/>
      </c>
      <c r="AK51" s="61">
        <f t="shared" si="3"/>
        <v>39</v>
      </c>
    </row>
    <row r="52" spans="3:37" ht="15" customHeight="1" x14ac:dyDescent="0.2">
      <c r="C52" s="20">
        <v>40</v>
      </c>
      <c r="D52" s="125"/>
      <c r="E52" s="126"/>
      <c r="F52" s="127" t="str">
        <f t="shared" si="4"/>
        <v/>
      </c>
      <c r="G52" s="127"/>
      <c r="H52" s="128"/>
      <c r="I52" s="129"/>
      <c r="J52" s="128"/>
      <c r="K52" s="129"/>
      <c r="L52" s="130"/>
      <c r="M52" s="131"/>
      <c r="N52" s="174"/>
      <c r="O52" s="176"/>
      <c r="W52" s="3"/>
      <c r="AD52" s="42" t="str">
        <f t="shared" si="1"/>
        <v>未入力</v>
      </c>
      <c r="AE52" s="60"/>
      <c r="AF52" s="60"/>
      <c r="AG52" s="60"/>
      <c r="AH52" s="60"/>
      <c r="AI52" s="60"/>
      <c r="AJ52" s="145" t="str">
        <f t="shared" si="2"/>
        <v/>
      </c>
      <c r="AK52" s="61">
        <f t="shared" si="3"/>
        <v>40</v>
      </c>
    </row>
    <row r="53" spans="3:37" ht="15" customHeight="1" x14ac:dyDescent="0.2">
      <c r="C53" s="20">
        <v>41</v>
      </c>
      <c r="D53" s="125"/>
      <c r="E53" s="126"/>
      <c r="F53" s="127" t="str">
        <f t="shared" si="4"/>
        <v/>
      </c>
      <c r="G53" s="127"/>
      <c r="H53" s="128"/>
      <c r="I53" s="129"/>
      <c r="J53" s="128"/>
      <c r="K53" s="129"/>
      <c r="L53" s="130"/>
      <c r="M53" s="131"/>
      <c r="N53" s="174"/>
      <c r="O53" s="176"/>
      <c r="W53" s="3"/>
      <c r="AD53" s="42" t="str">
        <f t="shared" si="1"/>
        <v>未入力</v>
      </c>
      <c r="AE53" s="60"/>
      <c r="AF53" s="60"/>
      <c r="AG53" s="60"/>
      <c r="AH53" s="60"/>
      <c r="AI53" s="60"/>
      <c r="AJ53" s="145" t="str">
        <f t="shared" si="2"/>
        <v/>
      </c>
      <c r="AK53" s="61">
        <f t="shared" si="3"/>
        <v>41</v>
      </c>
    </row>
    <row r="54" spans="3:37" ht="15" customHeight="1" x14ac:dyDescent="0.2">
      <c r="C54" s="20">
        <v>42</v>
      </c>
      <c r="D54" s="125"/>
      <c r="E54" s="126"/>
      <c r="F54" s="127" t="str">
        <f t="shared" si="4"/>
        <v/>
      </c>
      <c r="G54" s="127"/>
      <c r="H54" s="128"/>
      <c r="I54" s="129"/>
      <c r="J54" s="128"/>
      <c r="K54" s="129"/>
      <c r="L54" s="130"/>
      <c r="M54" s="131"/>
      <c r="N54" s="174"/>
      <c r="O54" s="176"/>
      <c r="W54" s="3"/>
      <c r="AD54" s="42" t="str">
        <f t="shared" si="1"/>
        <v>未入力</v>
      </c>
      <c r="AE54" s="60"/>
      <c r="AF54" s="60"/>
      <c r="AG54" s="60"/>
      <c r="AH54" s="60"/>
      <c r="AI54" s="60"/>
      <c r="AJ54" s="145" t="str">
        <f t="shared" si="2"/>
        <v/>
      </c>
      <c r="AK54" s="61">
        <f t="shared" si="3"/>
        <v>42</v>
      </c>
    </row>
    <row r="55" spans="3:37" ht="15" customHeight="1" x14ac:dyDescent="0.2">
      <c r="C55" s="20">
        <v>43</v>
      </c>
      <c r="D55" s="125"/>
      <c r="E55" s="126"/>
      <c r="F55" s="127" t="str">
        <f t="shared" si="4"/>
        <v/>
      </c>
      <c r="G55" s="127"/>
      <c r="H55" s="128"/>
      <c r="I55" s="129"/>
      <c r="J55" s="128"/>
      <c r="K55" s="129"/>
      <c r="L55" s="130"/>
      <c r="M55" s="131"/>
      <c r="N55" s="174"/>
      <c r="O55" s="176"/>
      <c r="W55" s="3"/>
      <c r="AD55" s="42" t="str">
        <f t="shared" si="1"/>
        <v>未入力</v>
      </c>
      <c r="AE55" s="60"/>
      <c r="AF55" s="60"/>
      <c r="AG55" s="60"/>
      <c r="AH55" s="60"/>
      <c r="AI55" s="60"/>
      <c r="AJ55" s="145" t="str">
        <f t="shared" si="2"/>
        <v/>
      </c>
      <c r="AK55" s="61">
        <f t="shared" si="3"/>
        <v>43</v>
      </c>
    </row>
    <row r="56" spans="3:37" ht="15" customHeight="1" x14ac:dyDescent="0.2">
      <c r="C56" s="20">
        <v>44</v>
      </c>
      <c r="D56" s="125"/>
      <c r="E56" s="126"/>
      <c r="F56" s="127" t="str">
        <f t="shared" si="4"/>
        <v/>
      </c>
      <c r="G56" s="127"/>
      <c r="H56" s="128"/>
      <c r="I56" s="129"/>
      <c r="J56" s="128"/>
      <c r="K56" s="129"/>
      <c r="L56" s="130"/>
      <c r="M56" s="131"/>
      <c r="N56" s="174"/>
      <c r="O56" s="176"/>
      <c r="W56" s="3"/>
      <c r="AD56" s="42" t="str">
        <f t="shared" si="1"/>
        <v>未入力</v>
      </c>
      <c r="AE56" s="60"/>
      <c r="AF56" s="60"/>
      <c r="AG56" s="60"/>
      <c r="AH56" s="60"/>
      <c r="AI56" s="60"/>
      <c r="AJ56" s="145" t="str">
        <f t="shared" si="2"/>
        <v/>
      </c>
      <c r="AK56" s="61">
        <f t="shared" si="3"/>
        <v>44</v>
      </c>
    </row>
    <row r="57" spans="3:37" ht="15" customHeight="1" x14ac:dyDescent="0.2">
      <c r="C57" s="20">
        <v>45</v>
      </c>
      <c r="D57" s="125"/>
      <c r="E57" s="126"/>
      <c r="F57" s="127" t="str">
        <f t="shared" si="4"/>
        <v/>
      </c>
      <c r="G57" s="127"/>
      <c r="H57" s="128"/>
      <c r="I57" s="129"/>
      <c r="J57" s="128"/>
      <c r="K57" s="129"/>
      <c r="L57" s="130"/>
      <c r="M57" s="131"/>
      <c r="N57" s="174"/>
      <c r="O57" s="176"/>
      <c r="W57" s="3"/>
      <c r="AD57" s="42" t="str">
        <f t="shared" si="1"/>
        <v>未入力</v>
      </c>
      <c r="AE57" s="60"/>
      <c r="AF57" s="60"/>
      <c r="AG57" s="60"/>
      <c r="AH57" s="60"/>
      <c r="AI57" s="60"/>
      <c r="AJ57" s="145" t="str">
        <f t="shared" si="2"/>
        <v/>
      </c>
      <c r="AK57" s="61">
        <f t="shared" si="3"/>
        <v>45</v>
      </c>
    </row>
    <row r="58" spans="3:37" ht="15" customHeight="1" x14ac:dyDescent="0.2">
      <c r="C58" s="20">
        <v>46</v>
      </c>
      <c r="D58" s="125"/>
      <c r="E58" s="126"/>
      <c r="F58" s="127" t="str">
        <f t="shared" si="4"/>
        <v/>
      </c>
      <c r="G58" s="127"/>
      <c r="H58" s="128"/>
      <c r="I58" s="129"/>
      <c r="J58" s="128"/>
      <c r="K58" s="129"/>
      <c r="L58" s="130"/>
      <c r="M58" s="131"/>
      <c r="N58" s="174"/>
      <c r="O58" s="176"/>
      <c r="W58" s="3"/>
      <c r="AD58" s="42" t="str">
        <f t="shared" si="1"/>
        <v>未入力</v>
      </c>
      <c r="AE58" s="60"/>
      <c r="AF58" s="60"/>
      <c r="AG58" s="60"/>
      <c r="AH58" s="60"/>
      <c r="AI58" s="60"/>
      <c r="AJ58" s="145" t="str">
        <f t="shared" si="2"/>
        <v/>
      </c>
      <c r="AK58" s="61">
        <f t="shared" si="3"/>
        <v>46</v>
      </c>
    </row>
    <row r="59" spans="3:37" ht="15" customHeight="1" x14ac:dyDescent="0.2">
      <c r="C59" s="20">
        <v>47</v>
      </c>
      <c r="D59" s="125"/>
      <c r="E59" s="126"/>
      <c r="F59" s="127" t="str">
        <f t="shared" si="4"/>
        <v/>
      </c>
      <c r="G59" s="127"/>
      <c r="H59" s="128"/>
      <c r="I59" s="129"/>
      <c r="J59" s="128"/>
      <c r="K59" s="129"/>
      <c r="L59" s="130"/>
      <c r="M59" s="131"/>
      <c r="N59" s="174"/>
      <c r="O59" s="176"/>
      <c r="W59" s="3"/>
      <c r="AD59" s="42" t="str">
        <f t="shared" si="1"/>
        <v>未入力</v>
      </c>
      <c r="AE59" s="60"/>
      <c r="AF59" s="60"/>
      <c r="AG59" s="60"/>
      <c r="AH59" s="60"/>
      <c r="AI59" s="60"/>
      <c r="AJ59" s="145" t="str">
        <f t="shared" si="2"/>
        <v/>
      </c>
      <c r="AK59" s="61">
        <f t="shared" si="3"/>
        <v>47</v>
      </c>
    </row>
    <row r="60" spans="3:37" ht="15" customHeight="1" x14ac:dyDescent="0.2">
      <c r="C60" s="20">
        <v>48</v>
      </c>
      <c r="D60" s="125"/>
      <c r="E60" s="126"/>
      <c r="F60" s="127" t="str">
        <f t="shared" si="4"/>
        <v/>
      </c>
      <c r="G60" s="127"/>
      <c r="H60" s="128"/>
      <c r="I60" s="129"/>
      <c r="J60" s="128"/>
      <c r="K60" s="129"/>
      <c r="L60" s="130"/>
      <c r="M60" s="131"/>
      <c r="N60" s="174"/>
      <c r="O60" s="176"/>
      <c r="W60" s="3"/>
      <c r="AD60" s="42" t="str">
        <f t="shared" si="1"/>
        <v>未入力</v>
      </c>
      <c r="AE60" s="60"/>
      <c r="AF60" s="60"/>
      <c r="AG60" s="60"/>
      <c r="AH60" s="60"/>
      <c r="AI60" s="60"/>
      <c r="AJ60" s="145" t="str">
        <f t="shared" si="2"/>
        <v/>
      </c>
      <c r="AK60" s="61">
        <f t="shared" si="3"/>
        <v>48</v>
      </c>
    </row>
    <row r="61" spans="3:37" ht="15" customHeight="1" x14ac:dyDescent="0.2">
      <c r="C61" s="20">
        <v>49</v>
      </c>
      <c r="D61" s="125"/>
      <c r="E61" s="126"/>
      <c r="F61" s="127" t="str">
        <f t="shared" si="4"/>
        <v/>
      </c>
      <c r="G61" s="127"/>
      <c r="H61" s="128"/>
      <c r="I61" s="129"/>
      <c r="J61" s="128"/>
      <c r="K61" s="129"/>
      <c r="L61" s="130"/>
      <c r="M61" s="131"/>
      <c r="N61" s="174"/>
      <c r="O61" s="176"/>
      <c r="W61" s="3"/>
      <c r="AD61" s="42" t="str">
        <f t="shared" si="1"/>
        <v>未入力</v>
      </c>
      <c r="AE61" s="60"/>
      <c r="AF61" s="60"/>
      <c r="AG61" s="60"/>
      <c r="AH61" s="60"/>
      <c r="AI61" s="60"/>
      <c r="AJ61" s="145" t="str">
        <f t="shared" si="2"/>
        <v/>
      </c>
      <c r="AK61" s="61">
        <f t="shared" si="3"/>
        <v>49</v>
      </c>
    </row>
    <row r="62" spans="3:37" ht="15" customHeight="1" thickBot="1" x14ac:dyDescent="0.25">
      <c r="C62" s="21">
        <v>50</v>
      </c>
      <c r="D62" s="132"/>
      <c r="E62" s="133"/>
      <c r="F62" s="134" t="str">
        <f t="shared" si="4"/>
        <v/>
      </c>
      <c r="G62" s="134"/>
      <c r="H62" s="135"/>
      <c r="I62" s="136"/>
      <c r="J62" s="135"/>
      <c r="K62" s="136"/>
      <c r="L62" s="137"/>
      <c r="M62" s="138"/>
      <c r="N62" s="174"/>
      <c r="O62" s="176"/>
      <c r="AD62" s="42" t="str">
        <f t="shared" si="1"/>
        <v>未入力</v>
      </c>
      <c r="AE62" s="60"/>
      <c r="AF62" s="60"/>
      <c r="AG62" s="60"/>
      <c r="AH62" s="60"/>
      <c r="AI62" s="60"/>
      <c r="AJ62" s="145" t="str">
        <f t="shared" si="2"/>
        <v/>
      </c>
      <c r="AK62" s="61">
        <f t="shared" si="3"/>
        <v>50</v>
      </c>
    </row>
    <row r="63" spans="3:37" ht="6" customHeight="1" x14ac:dyDescent="0.2"/>
    <row r="64" spans="3:37" ht="6" customHeight="1" x14ac:dyDescent="0.2"/>
    <row r="65" spans="1:44" ht="6" customHeight="1" x14ac:dyDescent="0.2"/>
    <row r="66" spans="1:44" ht="15.75" customHeight="1" x14ac:dyDescent="0.2"/>
    <row r="67" spans="1:44" ht="15.75" customHeight="1" x14ac:dyDescent="0.2">
      <c r="A67" s="42" t="s">
        <v>107</v>
      </c>
      <c r="B67" s="42" t="s">
        <v>107</v>
      </c>
      <c r="C67" s="42" t="s">
        <v>107</v>
      </c>
      <c r="D67" s="42" t="s">
        <v>107</v>
      </c>
      <c r="E67" s="42" t="s">
        <v>107</v>
      </c>
      <c r="F67" s="42" t="s">
        <v>107</v>
      </c>
      <c r="G67" s="42" t="s">
        <v>107</v>
      </c>
      <c r="H67" s="42" t="s">
        <v>107</v>
      </c>
      <c r="I67" s="42" t="s">
        <v>107</v>
      </c>
      <c r="J67" s="42" t="s">
        <v>107</v>
      </c>
      <c r="K67" s="42" t="s">
        <v>107</v>
      </c>
      <c r="L67" s="42" t="s">
        <v>107</v>
      </c>
      <c r="M67" s="42" t="s">
        <v>107</v>
      </c>
      <c r="N67" s="42" t="s">
        <v>107</v>
      </c>
      <c r="O67" s="42" t="s">
        <v>107</v>
      </c>
      <c r="P67" s="42" t="s">
        <v>107</v>
      </c>
      <c r="Q67" s="42" t="s">
        <v>107</v>
      </c>
      <c r="R67" s="42" t="s">
        <v>107</v>
      </c>
      <c r="S67" s="42" t="s">
        <v>107</v>
      </c>
      <c r="T67" s="42" t="s">
        <v>107</v>
      </c>
      <c r="U67" s="42" t="s">
        <v>107</v>
      </c>
      <c r="V67" s="42" t="s">
        <v>107</v>
      </c>
      <c r="W67" s="42" t="s">
        <v>107</v>
      </c>
      <c r="X67" s="42" t="s">
        <v>107</v>
      </c>
      <c r="Y67" s="42" t="s">
        <v>107</v>
      </c>
      <c r="Z67" s="42" t="s">
        <v>107</v>
      </c>
      <c r="AA67" s="42" t="s">
        <v>107</v>
      </c>
      <c r="AB67" s="42" t="s">
        <v>107</v>
      </c>
      <c r="AC67" s="42" t="s">
        <v>107</v>
      </c>
      <c r="AD67" s="42" t="s">
        <v>107</v>
      </c>
      <c r="AE67" s="42" t="s">
        <v>107</v>
      </c>
      <c r="AF67" s="42" t="s">
        <v>107</v>
      </c>
      <c r="AG67" s="42" t="s">
        <v>107</v>
      </c>
      <c r="AH67" s="42" t="s">
        <v>107</v>
      </c>
      <c r="AI67" s="42" t="s">
        <v>107</v>
      </c>
      <c r="AJ67" s="42" t="s">
        <v>107</v>
      </c>
      <c r="AK67" s="42" t="s">
        <v>107</v>
      </c>
      <c r="AL67" s="42" t="s">
        <v>107</v>
      </c>
      <c r="AM67" s="42" t="s">
        <v>107</v>
      </c>
      <c r="AN67" s="42" t="s">
        <v>107</v>
      </c>
      <c r="AO67" s="42" t="s">
        <v>107</v>
      </c>
      <c r="AP67" s="42" t="s">
        <v>107</v>
      </c>
      <c r="AQ67" s="42" t="s">
        <v>107</v>
      </c>
      <c r="AR67" s="42" t="s">
        <v>107</v>
      </c>
    </row>
    <row r="68" spans="1:44" ht="15.75" customHeight="1" x14ac:dyDescent="0.2"/>
    <row r="69" spans="1:44" ht="15.75" customHeight="1" x14ac:dyDescent="0.2">
      <c r="AB69" s="61" t="s">
        <v>33</v>
      </c>
      <c r="AD69" s="144" t="s">
        <v>120</v>
      </c>
      <c r="AE69" s="144" t="s">
        <v>55</v>
      </c>
      <c r="AF69" s="144" t="s">
        <v>56</v>
      </c>
      <c r="AG69" s="144" t="s">
        <v>57</v>
      </c>
      <c r="AH69" s="144" t="s">
        <v>58</v>
      </c>
      <c r="AI69" s="144" t="s">
        <v>233</v>
      </c>
      <c r="AJ69" s="144" t="s">
        <v>234</v>
      </c>
    </row>
    <row r="70" spans="1:44" ht="15.75" customHeight="1" x14ac:dyDescent="0.2">
      <c r="C70" s="3" t="s">
        <v>39</v>
      </c>
      <c r="D70" s="36">
        <f t="shared" ref="D70:D75" si="5">COUNTIF(H$13:H$62,C70)+COUNTIF(J$13:J$62,C70)</f>
        <v>0</v>
      </c>
      <c r="F70" s="3" t="s">
        <v>38</v>
      </c>
      <c r="G70" s="36">
        <f t="shared" ref="G70:G81" si="6">IF(COUNTIF(L$13:L$62,F70)&lt;&gt;0,1,)</f>
        <v>0</v>
      </c>
      <c r="AB70" s="170">
        <f>IF(G70=0,0,SUM(男子!G70:G81,G70))</f>
        <v>0</v>
      </c>
      <c r="AD70" s="186" t="str">
        <f>IF(G70=0,"",G$6&amp;C$6&amp;F70)</f>
        <v/>
      </c>
      <c r="AE70" s="186" t="str">
        <f>IF(AD70="","",VLOOKUP(SUMIF($AJ$13:$AJ$62,$F70&amp;$W$8,$AK$13:$AK$62),$C$13:$D$62,2))</f>
        <v/>
      </c>
      <c r="AF70" s="186" t="str">
        <f>IF(AD70="","",VLOOKUP(SUMIF($AJ$13:$AJ$62,$F70&amp;$W$9,$AK$13:$AK$62),$C$13:$D$62,2))</f>
        <v/>
      </c>
      <c r="AG70" s="186" t="str">
        <f>IF(AD70="","",VLOOKUP(SUMIF($AJ$13:$AJ$62,$F70&amp;$W$10,$AK$13:$AK$62),$C$13:$D$62,2))</f>
        <v/>
      </c>
      <c r="AH70" s="186" t="str">
        <f>IF(AD70="","",VLOOKUP(SUMIF($AJ$13:$AJ$62,$F70&amp;$W$11,$AK$13:$AK$62),$C$13:$D$62,2))</f>
        <v/>
      </c>
      <c r="AI70" s="186" t="str">
        <f>IF(AD70="","",VLOOKUP(SUMIF($AJ$13:$AJ$62,$F70&amp;$W$12,$AK$13:$AK$62),$C$13:$D$62,2))</f>
        <v/>
      </c>
      <c r="AJ70" s="186" t="str">
        <f>IF(AD70="","",VLOOKUP(SUMIF($AJ$13:$AJ$62,$F70&amp;$W$13,$AK$13:$AK$62),$C$13:$D$62,2))</f>
        <v/>
      </c>
    </row>
    <row r="71" spans="1:44" ht="15.75" customHeight="1" x14ac:dyDescent="0.2">
      <c r="C71" s="3" t="s">
        <v>253</v>
      </c>
      <c r="D71" s="36">
        <f t="shared" si="5"/>
        <v>0</v>
      </c>
      <c r="F71" s="3" t="s">
        <v>44</v>
      </c>
      <c r="G71" s="36">
        <f t="shared" si="6"/>
        <v>0</v>
      </c>
      <c r="AC71" s="42" t="s">
        <v>230</v>
      </c>
      <c r="AD71" s="42">
        <f ca="1">MAX(AE71:AJ71)</f>
        <v>0</v>
      </c>
      <c r="AE71" s="42">
        <f ca="1">SUMIF($D$13:$D$63,AE70,$G$13:$G$62)</f>
        <v>0</v>
      </c>
      <c r="AF71" s="42">
        <f t="shared" ref="AF71:AJ71" ca="1" si="7">SUMIF($D$13:$D$63,AF70,$G$13:$G$62)</f>
        <v>0</v>
      </c>
      <c r="AG71" s="42">
        <f t="shared" ca="1" si="7"/>
        <v>0</v>
      </c>
      <c r="AH71" s="42">
        <f t="shared" ca="1" si="7"/>
        <v>0</v>
      </c>
      <c r="AI71" s="42">
        <f t="shared" ca="1" si="7"/>
        <v>0</v>
      </c>
      <c r="AJ71" s="42">
        <f t="shared" ca="1" si="7"/>
        <v>0</v>
      </c>
    </row>
    <row r="72" spans="1:44" ht="15.75" customHeight="1" x14ac:dyDescent="0.2">
      <c r="C72" s="3" t="s">
        <v>37</v>
      </c>
      <c r="D72" s="36">
        <f t="shared" si="5"/>
        <v>0</v>
      </c>
      <c r="F72" s="3" t="s">
        <v>45</v>
      </c>
      <c r="G72" s="36">
        <f t="shared" si="6"/>
        <v>0</v>
      </c>
      <c r="AB72" s="170">
        <f>IF(G71=0,0,SUM(AB$70,G71))</f>
        <v>0</v>
      </c>
      <c r="AD72" s="186" t="str">
        <f>IF(G71=0,"",G$6&amp;C$6&amp;F71)</f>
        <v/>
      </c>
      <c r="AE72" s="186" t="str">
        <f>IF(AD72="","",VLOOKUP(SUMIF($AJ$13:$AJ$62,$F71&amp;$W$8,$AK$13:$AK$62),$C$13:$D$62,2))</f>
        <v/>
      </c>
      <c r="AF72" s="186" t="str">
        <f>IF(AD72="","",VLOOKUP(SUMIF($AJ$13:$AJ$62,$F71&amp;$W$9,$AK$13:$AK$62),$C$13:$D$62,2))</f>
        <v/>
      </c>
      <c r="AG72" s="186" t="str">
        <f>IF(AD72="","",VLOOKUP(SUMIF($AJ$13:$AJ$62,$F71&amp;$W$10,$AK$13:$AK$62),$C$13:$D$62,2))</f>
        <v/>
      </c>
      <c r="AH72" s="186" t="str">
        <f>IF(AD72="","",VLOOKUP(SUMIF($AJ$13:$AJ$62,$F71&amp;$W$11,$AK$13:$AK$62),$C$13:$D$62,2))</f>
        <v/>
      </c>
      <c r="AI72" s="186" t="str">
        <f>IF(AD72="","",VLOOKUP(SUMIF($AJ$13:$AJ$62,$F71&amp;$W$12,$AK$13:$AK$62),$C$13:$D$62,2))</f>
        <v/>
      </c>
      <c r="AJ72" s="186" t="str">
        <f>IF(AD72="","",VLOOKUP(SUMIF($AJ$13:$AJ$62,$F71&amp;$W$13,$AK$13:$AK$62),$C$13:$D$62,2))</f>
        <v/>
      </c>
    </row>
    <row r="73" spans="1:44" ht="15.75" customHeight="1" x14ac:dyDescent="0.2">
      <c r="C73" s="3" t="s">
        <v>42</v>
      </c>
      <c r="D73" s="36">
        <f t="shared" si="5"/>
        <v>0</v>
      </c>
      <c r="F73" s="3" t="s">
        <v>46</v>
      </c>
      <c r="G73" s="36">
        <f t="shared" si="6"/>
        <v>0</v>
      </c>
      <c r="AC73" s="42" t="s">
        <v>230</v>
      </c>
      <c r="AD73" s="42">
        <f ca="1">MAX(AE73:AJ73)</f>
        <v>0</v>
      </c>
      <c r="AE73" s="42">
        <f ca="1">SUMIF($D$13:$D$63,AE72,$G$13:$G$62)</f>
        <v>0</v>
      </c>
      <c r="AF73" s="42">
        <f t="shared" ref="AF73:AJ73" ca="1" si="8">SUMIF($D$13:$D$63,AF72,$G$13:$G$62)</f>
        <v>0</v>
      </c>
      <c r="AG73" s="42">
        <f t="shared" ca="1" si="8"/>
        <v>0</v>
      </c>
      <c r="AH73" s="42">
        <f t="shared" ca="1" si="8"/>
        <v>0</v>
      </c>
      <c r="AI73" s="42">
        <f t="shared" ca="1" si="8"/>
        <v>0</v>
      </c>
      <c r="AJ73" s="42">
        <f t="shared" ca="1" si="8"/>
        <v>0</v>
      </c>
    </row>
    <row r="74" spans="1:44" ht="15.75" customHeight="1" x14ac:dyDescent="0.2">
      <c r="C74" s="3" t="s">
        <v>41</v>
      </c>
      <c r="D74" s="36">
        <f t="shared" si="5"/>
        <v>0</v>
      </c>
      <c r="F74" s="3" t="s">
        <v>47</v>
      </c>
      <c r="G74" s="36">
        <f t="shared" si="6"/>
        <v>0</v>
      </c>
      <c r="AB74" s="170">
        <f>IF(G72=0,0,SUM(AB$72,G72))</f>
        <v>0</v>
      </c>
      <c r="AD74" s="186" t="str">
        <f>IF(G72=0,"",G$6&amp;C$6&amp;F72)</f>
        <v/>
      </c>
      <c r="AE74" s="186" t="str">
        <f>IF(AD74="","",VLOOKUP(SUMIF($AJ$13:$AJ$62,$F72&amp;$W$8,$AK$13:$AK$62),$C$13:$D$62,2))</f>
        <v/>
      </c>
      <c r="AF74" s="186" t="str">
        <f>IF(AD74="","",VLOOKUP(SUMIF($AJ$13:$AJ$62,$F72&amp;$W$9,$AK$13:$AK$62),$C$13:$D$62,2))</f>
        <v/>
      </c>
      <c r="AG74" s="186" t="str">
        <f>IF(AD74="","",VLOOKUP(SUMIF($AJ$13:$AJ$62,$F72&amp;$W$10,$AK$13:$AK$62),$C$13:$D$62,2))</f>
        <v/>
      </c>
      <c r="AH74" s="186" t="str">
        <f>IF(AD74="","",VLOOKUP(SUMIF($AJ$13:$AJ$62,$F72&amp;$W$11,$AK$13:$AK$62),$C$13:$D$62,2))</f>
        <v/>
      </c>
      <c r="AI74" s="186" t="str">
        <f>IF(AD74="","",VLOOKUP(SUMIF($AJ$13:$AJ$62,$F72&amp;$W$12,$AK$13:$AK$62),$C$13:$D$62,2))</f>
        <v/>
      </c>
      <c r="AJ74" s="186" t="str">
        <f>IF(AD74="","",VLOOKUP(SUMIF($AJ$13:$AJ$62,$F72&amp;$W$13,$AK$13:$AK$62),$C$13:$D$62,2))</f>
        <v/>
      </c>
    </row>
    <row r="75" spans="1:44" ht="15.75" customHeight="1" x14ac:dyDescent="0.2">
      <c r="C75" s="3" t="s">
        <v>43</v>
      </c>
      <c r="D75" s="36">
        <f t="shared" si="5"/>
        <v>0</v>
      </c>
      <c r="F75" s="3" t="s">
        <v>48</v>
      </c>
      <c r="G75" s="36">
        <f t="shared" si="6"/>
        <v>0</v>
      </c>
      <c r="AC75" s="42" t="s">
        <v>230</v>
      </c>
      <c r="AD75" s="42">
        <f ca="1">MAX(AE75:AJ75)</f>
        <v>0</v>
      </c>
      <c r="AE75" s="42">
        <f ca="1">SUMIF($D$13:$D$63,AE74,$G$13:$G$62)</f>
        <v>0</v>
      </c>
      <c r="AF75" s="42">
        <f t="shared" ref="AF75:AJ75" ca="1" si="9">SUMIF($D$13:$D$63,AF74,$G$13:$G$62)</f>
        <v>0</v>
      </c>
      <c r="AG75" s="42">
        <f t="shared" ca="1" si="9"/>
        <v>0</v>
      </c>
      <c r="AH75" s="42">
        <f t="shared" ca="1" si="9"/>
        <v>0</v>
      </c>
      <c r="AI75" s="42">
        <f t="shared" ca="1" si="9"/>
        <v>0</v>
      </c>
      <c r="AJ75" s="42">
        <f t="shared" ca="1" si="9"/>
        <v>0</v>
      </c>
    </row>
    <row r="76" spans="1:44" ht="15.75" customHeight="1" x14ac:dyDescent="0.2">
      <c r="F76" s="3" t="s">
        <v>49</v>
      </c>
      <c r="G76" s="36">
        <f t="shared" si="6"/>
        <v>0</v>
      </c>
      <c r="AB76" s="170">
        <f>IF(G73=0,0,SUM(AB$74,G73))</f>
        <v>0</v>
      </c>
      <c r="AD76" s="186" t="str">
        <f>IF(G73=0,"",G$6&amp;C$6&amp;F73)</f>
        <v/>
      </c>
      <c r="AE76" s="186" t="str">
        <f>IF(AD76="","",VLOOKUP(SUMIF($AJ$13:$AJ$62,$F73&amp;$W$8,$AK$13:$AK$62),$C$13:$D$62,2))</f>
        <v/>
      </c>
      <c r="AF76" s="186" t="str">
        <f>IF(AD76="","",VLOOKUP(SUMIF($AJ$13:$AJ$62,$F73&amp;$W$9,$AK$13:$AK$62),$C$13:$D$62,2))</f>
        <v/>
      </c>
      <c r="AG76" s="186" t="str">
        <f>IF(AD76="","",VLOOKUP(SUMIF($AJ$13:$AJ$62,$F73&amp;$W$10,$AK$13:$AK$62),$C$13:$D$62,2))</f>
        <v/>
      </c>
      <c r="AH76" s="186" t="str">
        <f>IF(AD76="","",VLOOKUP(SUMIF($AJ$13:$AJ$62,$F73&amp;$W$11,$AK$13:$AK$62),$C$13:$D$62,2))</f>
        <v/>
      </c>
      <c r="AI76" s="186" t="str">
        <f>IF(AD76="","",VLOOKUP(SUMIF($AJ$13:$AJ$62,$F73&amp;$W$12,$AK$13:$AK$62),$C$13:$D$62,2))</f>
        <v/>
      </c>
      <c r="AJ76" s="186" t="str">
        <f>IF(AD76="","",VLOOKUP(SUMIF($AJ$13:$AJ$62,$F73&amp;$W$13,$AK$13:$AK$62),$C$13:$D$62,2))</f>
        <v/>
      </c>
    </row>
    <row r="77" spans="1:44" ht="15.75" customHeight="1" x14ac:dyDescent="0.2">
      <c r="F77" s="3" t="s">
        <v>50</v>
      </c>
      <c r="G77" s="36">
        <f t="shared" si="6"/>
        <v>0</v>
      </c>
      <c r="AC77" s="42" t="s">
        <v>230</v>
      </c>
      <c r="AD77" s="42">
        <f ca="1">MAX(AE77:AJ77)</f>
        <v>0</v>
      </c>
      <c r="AE77" s="42">
        <f ca="1">SUMIF($D$13:$D$63,AE76,$G$13:$G$62)</f>
        <v>0</v>
      </c>
      <c r="AF77" s="42">
        <f t="shared" ref="AF77:AJ77" ca="1" si="10">SUMIF($D$13:$D$63,AF76,$G$13:$G$62)</f>
        <v>0</v>
      </c>
      <c r="AG77" s="42">
        <f t="shared" ca="1" si="10"/>
        <v>0</v>
      </c>
      <c r="AH77" s="42">
        <f t="shared" ca="1" si="10"/>
        <v>0</v>
      </c>
      <c r="AI77" s="42">
        <f t="shared" ca="1" si="10"/>
        <v>0</v>
      </c>
      <c r="AJ77" s="42">
        <f t="shared" ca="1" si="10"/>
        <v>0</v>
      </c>
    </row>
    <row r="78" spans="1:44" ht="15.75" customHeight="1" x14ac:dyDescent="0.2">
      <c r="F78" s="3" t="s">
        <v>51</v>
      </c>
      <c r="G78" s="36">
        <f t="shared" si="6"/>
        <v>0</v>
      </c>
      <c r="AB78" s="170">
        <f>IF(G74=0,0,SUM(AB$76,G74))</f>
        <v>0</v>
      </c>
      <c r="AD78" s="186" t="str">
        <f>IF(G74=0,"",G$6&amp;C$6&amp;F74)</f>
        <v/>
      </c>
      <c r="AE78" s="186" t="str">
        <f>IF(AD78="","",VLOOKUP(SUMIF($AJ$13:$AJ$62,$F74&amp;$W$8,$AK$13:$AK$62),$C$13:$D$62,2))</f>
        <v/>
      </c>
      <c r="AF78" s="186" t="str">
        <f>IF(AD78="","",VLOOKUP(SUMIF($AJ$13:$AJ$62,$F74&amp;$W$9,$AK$13:$AK$62),$C$13:$D$62,2))</f>
        <v/>
      </c>
      <c r="AG78" s="186" t="str">
        <f>IF(AD78="","",VLOOKUP(SUMIF($AJ$13:$AJ$62,$F74&amp;$W$10,$AK$13:$AK$62),$C$13:$D$62,2))</f>
        <v/>
      </c>
      <c r="AH78" s="186" t="str">
        <f>IF(AD78="","",VLOOKUP(SUMIF($AJ$13:$AJ$62,$F74&amp;$W$11,$AK$13:$AK$62),$C$13:$D$62,2))</f>
        <v/>
      </c>
      <c r="AI78" s="186" t="str">
        <f>IF(AD78="","",VLOOKUP(SUMIF($AJ$13:$AJ$62,$F74&amp;$W$12,$AK$13:$AK$62),$C$13:$D$62,2))</f>
        <v/>
      </c>
      <c r="AJ78" s="186" t="str">
        <f>IF(AD78="","",VLOOKUP(SUMIF($AJ$13:$AJ$62,$F74&amp;$W$13,$AK$13:$AK$62),$C$13:$D$62,2))</f>
        <v/>
      </c>
    </row>
    <row r="79" spans="1:44" ht="15.75" customHeight="1" x14ac:dyDescent="0.2">
      <c r="F79" s="3" t="s">
        <v>52</v>
      </c>
      <c r="G79" s="36">
        <f t="shared" si="6"/>
        <v>0</v>
      </c>
      <c r="AC79" s="42" t="s">
        <v>230</v>
      </c>
      <c r="AD79" s="42">
        <f ca="1">MAX(AE79:AJ79)</f>
        <v>0</v>
      </c>
      <c r="AE79" s="42">
        <f ca="1">SUMIF($D$13:$D$63,AE78,$G$13:$G$62)</f>
        <v>0</v>
      </c>
      <c r="AF79" s="42">
        <f t="shared" ref="AF79:AJ79" ca="1" si="11">SUMIF($D$13:$D$63,AF78,$G$13:$G$62)</f>
        <v>0</v>
      </c>
      <c r="AG79" s="42">
        <f t="shared" ca="1" si="11"/>
        <v>0</v>
      </c>
      <c r="AH79" s="42">
        <f t="shared" ca="1" si="11"/>
        <v>0</v>
      </c>
      <c r="AI79" s="42">
        <f t="shared" ca="1" si="11"/>
        <v>0</v>
      </c>
      <c r="AJ79" s="42">
        <f t="shared" ca="1" si="11"/>
        <v>0</v>
      </c>
    </row>
    <row r="80" spans="1:44" ht="15.75" customHeight="1" x14ac:dyDescent="0.2">
      <c r="F80" s="3" t="s">
        <v>53</v>
      </c>
      <c r="G80" s="36">
        <f t="shared" si="6"/>
        <v>0</v>
      </c>
      <c r="AB80" s="170">
        <f>IF(G75=0,0,SUM(AB$78,G75))</f>
        <v>0</v>
      </c>
      <c r="AD80" s="186" t="str">
        <f>IF(G75=0,"",G$6&amp;C$6&amp;F75)</f>
        <v/>
      </c>
      <c r="AE80" s="186" t="str">
        <f>IF(AD80="","",VLOOKUP(SUMIF($AJ$13:$AJ$62,$F75&amp;$W$8,$AK$13:$AK$62),$C$13:$D$62,2))</f>
        <v/>
      </c>
      <c r="AF80" s="186" t="str">
        <f>IF(AD80="","",VLOOKUP(SUMIF($AJ$13:$AJ$62,$F75&amp;$W$9,$AK$13:$AK$62),$C$13:$D$62,2))</f>
        <v/>
      </c>
      <c r="AG80" s="186" t="str">
        <f>IF(AD80="","",VLOOKUP(SUMIF($AJ$13:$AJ$62,$F75&amp;$W$10,$AK$13:$AK$62),$C$13:$D$62,2))</f>
        <v/>
      </c>
      <c r="AH80" s="186" t="str">
        <f>IF(AD80="","",VLOOKUP(SUMIF($AJ$13:$AJ$62,$F75&amp;$W$11,$AK$13:$AK$62),$C$13:$D$62,2))</f>
        <v/>
      </c>
      <c r="AI80" s="186" t="str">
        <f>IF(AD80="","",VLOOKUP(SUMIF($AJ$13:$AJ$62,$F75&amp;$W$12,$AK$13:$AK$62),$C$13:$D$62,2))</f>
        <v/>
      </c>
      <c r="AJ80" s="186" t="str">
        <f>IF(AD80="","",VLOOKUP(SUMIF($AJ$13:$AJ$62,$F75&amp;$W$13,$AK$13:$AK$62),$C$13:$D$62,2))</f>
        <v/>
      </c>
    </row>
    <row r="81" spans="1:38" ht="15.75" customHeight="1" x14ac:dyDescent="0.2">
      <c r="F81" s="3" t="s">
        <v>54</v>
      </c>
      <c r="G81" s="36">
        <f t="shared" si="6"/>
        <v>0</v>
      </c>
      <c r="AC81" s="42" t="s">
        <v>230</v>
      </c>
      <c r="AD81" s="42">
        <f ca="1">MAX(AE81:AJ81)</f>
        <v>0</v>
      </c>
      <c r="AE81" s="42">
        <f ca="1">SUMIF($D$13:$D$63,AE80,$G$13:$G$62)</f>
        <v>0</v>
      </c>
      <c r="AF81" s="42">
        <f t="shared" ref="AF81:AJ81" ca="1" si="12">SUMIF($D$13:$D$63,AF80,$G$13:$G$62)</f>
        <v>0</v>
      </c>
      <c r="AG81" s="42">
        <f t="shared" ca="1" si="12"/>
        <v>0</v>
      </c>
      <c r="AH81" s="42">
        <f t="shared" ca="1" si="12"/>
        <v>0</v>
      </c>
      <c r="AI81" s="42">
        <f t="shared" ca="1" si="12"/>
        <v>0</v>
      </c>
      <c r="AJ81" s="42">
        <f t="shared" ca="1" si="12"/>
        <v>0</v>
      </c>
    </row>
    <row r="82" spans="1:38" ht="15.75" customHeight="1" x14ac:dyDescent="0.2">
      <c r="F82" s="3"/>
      <c r="G82" s="36"/>
      <c r="AB82" s="170">
        <f>IF(G76=0,0,SUM(AB$80,G76))</f>
        <v>0</v>
      </c>
      <c r="AD82" s="186" t="str">
        <f>IF(G76=0,"",G$6&amp;C$6&amp;F76)</f>
        <v/>
      </c>
      <c r="AE82" s="186" t="str">
        <f>IF(AD82="","",VLOOKUP(SUMIF($AJ$13:$AJ$62,$F76&amp;$W$8,$AK$13:$AK$62),$C$13:$D$62,2))</f>
        <v/>
      </c>
      <c r="AF82" s="186" t="str">
        <f>IF(AD82="","",VLOOKUP(SUMIF($AJ$13:$AJ$62,$F76&amp;$W$9,$AK$13:$AK$62),$C$13:$D$62,2))</f>
        <v/>
      </c>
      <c r="AG82" s="186" t="str">
        <f>IF(AD82="","",VLOOKUP(SUMIF($AJ$13:$AJ$62,$F76&amp;$W$10,$AK$13:$AK$62),$C$13:$D$62,2))</f>
        <v/>
      </c>
      <c r="AH82" s="186" t="str">
        <f>IF(AD82="","",VLOOKUP(SUMIF($AJ$13:$AJ$62,$F76&amp;$W$11,$AK$13:$AK$62),$C$13:$D$62,2))</f>
        <v/>
      </c>
      <c r="AI82" s="186" t="str">
        <f>IF(AD82="","",VLOOKUP(SUMIF($AJ$13:$AJ$62,$F76&amp;$W$12,$AK$13:$AK$62),$C$13:$D$62,2))</f>
        <v/>
      </c>
      <c r="AJ82" s="186" t="str">
        <f>IF(AD82="","",VLOOKUP(SUMIF($AJ$13:$AJ$62,$F76&amp;$W$13,$AK$13:$AK$62),$C$13:$D$62,2))</f>
        <v/>
      </c>
    </row>
    <row r="83" spans="1:38" ht="15.75" customHeight="1" x14ac:dyDescent="0.2">
      <c r="F83" s="3"/>
      <c r="G83" s="36"/>
      <c r="AC83" s="42" t="s">
        <v>230</v>
      </c>
      <c r="AD83" s="42">
        <f ca="1">MAX(AE83:AJ83)</f>
        <v>0</v>
      </c>
      <c r="AE83" s="42">
        <f ca="1">SUMIF($D$13:$D$63,AE82,$G$13:$G$62)</f>
        <v>0</v>
      </c>
      <c r="AF83" s="42">
        <f t="shared" ref="AF83:AJ83" ca="1" si="13">SUMIF($D$13:$D$63,AF82,$G$13:$G$62)</f>
        <v>0</v>
      </c>
      <c r="AG83" s="42">
        <f t="shared" ca="1" si="13"/>
        <v>0</v>
      </c>
      <c r="AH83" s="42">
        <f t="shared" ca="1" si="13"/>
        <v>0</v>
      </c>
      <c r="AI83" s="42">
        <f t="shared" ca="1" si="13"/>
        <v>0</v>
      </c>
      <c r="AJ83" s="42">
        <f t="shared" ca="1" si="13"/>
        <v>0</v>
      </c>
    </row>
    <row r="84" spans="1:38" ht="15.75" customHeight="1" x14ac:dyDescent="0.2">
      <c r="F84" s="3"/>
      <c r="G84" s="36"/>
      <c r="AB84" s="170">
        <f>IF(G77=0,0,SUM(AB$82,G77))</f>
        <v>0</v>
      </c>
      <c r="AD84" s="186" t="str">
        <f>IF(G77=0,"",G$6&amp;C$6&amp;F77)</f>
        <v/>
      </c>
      <c r="AE84" s="186" t="str">
        <f>IF(AD84="","",VLOOKUP(SUMIF($AJ$13:$AJ$62,$F77&amp;$W$8,$AK$13:$AK$62),$C$13:$D$62,2))</f>
        <v/>
      </c>
      <c r="AF84" s="186" t="str">
        <f>IF(AD84="","",VLOOKUP(SUMIF($AJ$13:$AJ$62,$F77&amp;$W$9,$AK$13:$AK$62),$C$13:$D$62,2))</f>
        <v/>
      </c>
      <c r="AG84" s="186" t="str">
        <f>IF(AD84="","",VLOOKUP(SUMIF($AJ$13:$AJ$62,$F77&amp;$W$10,$AK$13:$AK$62),$C$13:$D$62,2))</f>
        <v/>
      </c>
      <c r="AH84" s="186" t="str">
        <f>IF(AD84="","",VLOOKUP(SUMIF($AJ$13:$AJ$62,$F77&amp;$W$11,$AK$13:$AK$62),$C$13:$D$62,2))</f>
        <v/>
      </c>
      <c r="AI84" s="186" t="str">
        <f>IF(AD84="","",VLOOKUP(SUMIF($AJ$13:$AJ$62,$F77&amp;$W$12,$AK$13:$AK$62),$C$13:$D$62,2))</f>
        <v/>
      </c>
      <c r="AJ84" s="186" t="str">
        <f>IF(AD84="","",VLOOKUP(SUMIF($AJ$13:$AJ$62,$F77&amp;$W$13,$AK$13:$AK$62),$C$13:$D$62,2))</f>
        <v/>
      </c>
    </row>
    <row r="85" spans="1:38" ht="15.75" customHeight="1" x14ac:dyDescent="0.2">
      <c r="AC85" s="42" t="s">
        <v>230</v>
      </c>
      <c r="AD85" s="42">
        <f ca="1">MAX(AE85:AJ85)</f>
        <v>0</v>
      </c>
      <c r="AE85" s="42">
        <f ca="1">SUMIF($D$13:$D$63,AE84,$G$13:$G$62)</f>
        <v>0</v>
      </c>
      <c r="AF85" s="42">
        <f t="shared" ref="AF85:AJ85" ca="1" si="14">SUMIF($D$13:$D$63,AF84,$G$13:$G$62)</f>
        <v>0</v>
      </c>
      <c r="AG85" s="42">
        <f t="shared" ca="1" si="14"/>
        <v>0</v>
      </c>
      <c r="AH85" s="42">
        <f t="shared" ca="1" si="14"/>
        <v>0</v>
      </c>
      <c r="AI85" s="42">
        <f t="shared" ca="1" si="14"/>
        <v>0</v>
      </c>
      <c r="AJ85" s="42">
        <f t="shared" ca="1" si="14"/>
        <v>0</v>
      </c>
    </row>
    <row r="86" spans="1:38" ht="15.75" customHeight="1" x14ac:dyDescent="0.2">
      <c r="AB86" s="170">
        <f>IF(G78=0,0,SUM(AB$84,G78))</f>
        <v>0</v>
      </c>
      <c r="AD86" s="186" t="str">
        <f>IF(G78=0,"",G$6&amp;C$6&amp;F78)</f>
        <v/>
      </c>
      <c r="AE86" s="186" t="str">
        <f>IF(AD86="","",VLOOKUP(SUMIF($AJ$13:$AJ$62,$F78&amp;$W$8,$AK$13:$AK$62),$C$13:$D$62,2))</f>
        <v/>
      </c>
      <c r="AF86" s="186" t="str">
        <f>IF(AD86="","",VLOOKUP(SUMIF($AJ$13:$AJ$62,$F78&amp;$W$9,$AK$13:$AK$62),$C$13:$D$62,2))</f>
        <v/>
      </c>
      <c r="AG86" s="186" t="str">
        <f>IF(AD86="","",VLOOKUP(SUMIF($AJ$13:$AJ$62,$F78&amp;$W$10,$AK$13:$AK$62),$C$13:$D$62,2))</f>
        <v/>
      </c>
      <c r="AH86" s="186" t="str">
        <f>IF(AD86="","",VLOOKUP(SUMIF($AJ$13:$AJ$62,$F78&amp;$W$11,$AK$13:$AK$62),$C$13:$D$62,2))</f>
        <v/>
      </c>
      <c r="AI86" s="186" t="str">
        <f>IF(AD86="","",VLOOKUP(SUMIF($AJ$13:$AJ$62,$F78&amp;$W$12,$AK$13:$AK$62),$C$13:$D$62,2))</f>
        <v/>
      </c>
      <c r="AJ86" s="186" t="str">
        <f>IF(AD86="","",VLOOKUP(SUMIF($AJ$13:$AJ$62,$F78&amp;$W$13,$AK$13:$AK$62),$C$13:$D$62,2))</f>
        <v/>
      </c>
    </row>
    <row r="87" spans="1:38" ht="15.75" customHeight="1" x14ac:dyDescent="0.2">
      <c r="AC87" s="42" t="s">
        <v>230</v>
      </c>
      <c r="AD87" s="42">
        <f ca="1">MAX(AE87:AJ87)</f>
        <v>0</v>
      </c>
      <c r="AE87" s="42">
        <f ca="1">SUMIF($D$13:$D$63,AE86,$G$13:$G$62)</f>
        <v>0</v>
      </c>
      <c r="AF87" s="42">
        <f t="shared" ref="AF87:AJ87" ca="1" si="15">SUMIF($D$13:$D$63,AF86,$G$13:$G$62)</f>
        <v>0</v>
      </c>
      <c r="AG87" s="42">
        <f t="shared" ca="1" si="15"/>
        <v>0</v>
      </c>
      <c r="AH87" s="42">
        <f t="shared" ca="1" si="15"/>
        <v>0</v>
      </c>
      <c r="AI87" s="42">
        <f t="shared" ca="1" si="15"/>
        <v>0</v>
      </c>
      <c r="AJ87" s="42">
        <f t="shared" ca="1" si="15"/>
        <v>0</v>
      </c>
    </row>
    <row r="88" spans="1:38" ht="15.75" customHeight="1" x14ac:dyDescent="0.2">
      <c r="AB88" s="170">
        <f>IF(G79=0,0,SUM(AB$86,G79))</f>
        <v>0</v>
      </c>
      <c r="AD88" s="186" t="str">
        <f>IF(G79=0,"",G$6&amp;C$6&amp;F79)</f>
        <v/>
      </c>
      <c r="AE88" s="186" t="str">
        <f>IF(AD88="","",VLOOKUP(SUMIF($AJ$13:$AJ$62,$F79&amp;$W$8,$AK$13:$AK$62),$C$13:$D$62,2))</f>
        <v/>
      </c>
      <c r="AF88" s="186" t="str">
        <f>IF(AD88="","",VLOOKUP(SUMIF($AJ$13:$AJ$62,$F79&amp;$W$9,$AK$13:$AK$62),$C$13:$D$62,2))</f>
        <v/>
      </c>
      <c r="AG88" s="186" t="str">
        <f>IF(AD88="","",VLOOKUP(SUMIF($AJ$13:$AJ$62,$F79&amp;$W$10,$AK$13:$AK$62),$C$13:$D$62,2))</f>
        <v/>
      </c>
      <c r="AH88" s="186" t="str">
        <f>IF(AD88="","",VLOOKUP(SUMIF($AJ$13:$AJ$62,$F79&amp;$W$11,$AK$13:$AK$62),$C$13:$D$62,2))</f>
        <v/>
      </c>
      <c r="AI88" s="186" t="str">
        <f>IF(AD88="","",VLOOKUP(SUMIF($AJ$13:$AJ$62,$F79&amp;$W$12,$AK$13:$AK$62),$C$13:$D$62,2))</f>
        <v/>
      </c>
      <c r="AJ88" s="186" t="str">
        <f>IF(AD88="","",VLOOKUP(SUMIF($AJ$13:$AJ$62,$F79&amp;$W$13,$AK$13:$AK$62),$C$13:$D$62,2))</f>
        <v/>
      </c>
    </row>
    <row r="89" spans="1:38" ht="15.75" customHeight="1" x14ac:dyDescent="0.2">
      <c r="AC89" s="42" t="s">
        <v>230</v>
      </c>
      <c r="AD89" s="42">
        <f ca="1">MAX(AE89:AJ89)</f>
        <v>0</v>
      </c>
      <c r="AE89" s="42">
        <f ca="1">SUMIF($D$13:$D$63,AE88,$G$13:$G$62)</f>
        <v>0</v>
      </c>
      <c r="AF89" s="42">
        <f t="shared" ref="AF89:AJ89" ca="1" si="16">SUMIF($D$13:$D$63,AF88,$G$13:$G$62)</f>
        <v>0</v>
      </c>
      <c r="AG89" s="42">
        <f t="shared" ca="1" si="16"/>
        <v>0</v>
      </c>
      <c r="AH89" s="42">
        <f t="shared" ca="1" si="16"/>
        <v>0</v>
      </c>
      <c r="AI89" s="42">
        <f t="shared" ca="1" si="16"/>
        <v>0</v>
      </c>
      <c r="AJ89" s="42">
        <f t="shared" ca="1" si="16"/>
        <v>0</v>
      </c>
    </row>
    <row r="90" spans="1:38" ht="15.75" customHeight="1" x14ac:dyDescent="0.2">
      <c r="AB90" s="170">
        <f>IF(G80=0,0,SUM(AB$88,G80))</f>
        <v>0</v>
      </c>
      <c r="AD90" s="186" t="str">
        <f>IF(G80=0,"",G$6&amp;C$6&amp;F80)</f>
        <v/>
      </c>
      <c r="AE90" s="186" t="str">
        <f>IF(AD90="","",VLOOKUP(SUMIF($AJ$13:$AJ$62,$F80&amp;$W$8,$AK$13:$AK$62),$C$13:$D$62,2))</f>
        <v/>
      </c>
      <c r="AF90" s="186" t="str">
        <f>IF(AD90="","",VLOOKUP(SUMIF($AJ$13:$AJ$62,$F80&amp;$W$9,$AK$13:$AK$62),$C$13:$D$62,2))</f>
        <v/>
      </c>
      <c r="AG90" s="186" t="str">
        <f>IF(AD90="","",VLOOKUP(SUMIF($AJ$13:$AJ$62,$F80&amp;$W$10,$AK$13:$AK$62),$C$13:$D$62,2))</f>
        <v/>
      </c>
      <c r="AH90" s="186" t="str">
        <f>IF(AD90="","",VLOOKUP(SUMIF($AJ$13:$AJ$62,$F80&amp;$W$11,$AK$13:$AK$62),$C$13:$D$62,2))</f>
        <v/>
      </c>
      <c r="AI90" s="186" t="str">
        <f>IF(AD90="","",VLOOKUP(SUMIF($AJ$13:$AJ$62,$F80&amp;$W$12,$AK$13:$AK$62),$C$13:$D$62,2))</f>
        <v/>
      </c>
      <c r="AJ90" s="186" t="str">
        <f>IF(AD90="","",VLOOKUP(SUMIF($AJ$13:$AJ$62,$F80&amp;$W$13,$AK$13:$AK$62),$C$13:$D$62,2))</f>
        <v/>
      </c>
    </row>
    <row r="91" spans="1:38" ht="15.75" customHeight="1" x14ac:dyDescent="0.2">
      <c r="A91" s="150" t="s">
        <v>160</v>
      </c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C91" s="42" t="s">
        <v>230</v>
      </c>
      <c r="AD91" s="42">
        <f ca="1">MAX(AE91:AJ91)</f>
        <v>0</v>
      </c>
      <c r="AE91" s="42">
        <f ca="1">SUMIF($D$13:$D$63,AE90,$G$13:$G$62)</f>
        <v>0</v>
      </c>
      <c r="AF91" s="42">
        <f t="shared" ref="AF91:AJ91" ca="1" si="17">SUMIF($D$13:$D$63,AF90,$G$13:$G$62)</f>
        <v>0</v>
      </c>
      <c r="AG91" s="42">
        <f t="shared" ca="1" si="17"/>
        <v>0</v>
      </c>
      <c r="AH91" s="42">
        <f t="shared" ca="1" si="17"/>
        <v>0</v>
      </c>
      <c r="AI91" s="42">
        <f t="shared" ca="1" si="17"/>
        <v>0</v>
      </c>
      <c r="AJ91" s="42">
        <f t="shared" ca="1" si="17"/>
        <v>0</v>
      </c>
      <c r="AK91" s="150"/>
      <c r="AL91" s="150"/>
    </row>
    <row r="92" spans="1:38" ht="15.75" customHeight="1" x14ac:dyDescent="0.2">
      <c r="A92" s="150"/>
      <c r="B92" s="150"/>
      <c r="C92" s="150"/>
      <c r="D92" s="150"/>
      <c r="E92" s="150"/>
      <c r="F92" s="150"/>
      <c r="G92" s="150"/>
      <c r="H92" s="150"/>
      <c r="I92" s="150" t="s">
        <v>161</v>
      </c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  <c r="AA92" s="150"/>
      <c r="AB92" s="170">
        <f>IF(G81=0,0,SUM(AB$90,G81))</f>
        <v>0</v>
      </c>
      <c r="AD92" s="186" t="str">
        <f>IF(G81=0,"",G$6&amp;C$6&amp;F81)</f>
        <v/>
      </c>
      <c r="AE92" s="186" t="str">
        <f>IF(AD92="","",VLOOKUP(SUMIF($AJ$13:$AJ$62,$F81&amp;$W$8,$AK$13:$AK$62),$C$13:$D$62,2))</f>
        <v/>
      </c>
      <c r="AF92" s="186" t="str">
        <f>IF(AD92="","",VLOOKUP(SUMIF($AJ$13:$AJ$62,$F81&amp;$W$9,$AK$13:$AK$62),$C$13:$D$62,2))</f>
        <v/>
      </c>
      <c r="AG92" s="186" t="str">
        <f>IF(AD92="","",VLOOKUP(SUMIF($AJ$13:$AJ$62,$F81&amp;$W$10,$AK$13:$AK$62),$C$13:$D$62,2))</f>
        <v/>
      </c>
      <c r="AH92" s="186" t="str">
        <f>IF(AD92="","",VLOOKUP(SUMIF($AJ$13:$AJ$62,$F81&amp;$W$11,$AK$13:$AK$62),$C$13:$D$62,2))</f>
        <v/>
      </c>
      <c r="AI92" s="186" t="str">
        <f>IF(AD92="","",VLOOKUP(SUMIF($AJ$13:$AJ$62,$F81&amp;$W$12,$AK$13:$AK$62),$C$13:$D$62,2))</f>
        <v/>
      </c>
      <c r="AJ92" s="186" t="str">
        <f>IF(AD92="","",VLOOKUP(SUMIF($AJ$13:$AJ$62,$F81&amp;$W$13,$AK$13:$AK$62),$C$13:$D$62,2))</f>
        <v/>
      </c>
      <c r="AK92" s="150"/>
      <c r="AL92" s="150"/>
    </row>
    <row r="93" spans="1:38" ht="15.75" customHeight="1" x14ac:dyDescent="0.2">
      <c r="A93" s="151" t="s">
        <v>162</v>
      </c>
      <c r="B93" s="151" t="s">
        <v>163</v>
      </c>
      <c r="C93" s="151" t="s">
        <v>164</v>
      </c>
      <c r="D93" s="151" t="s">
        <v>165</v>
      </c>
      <c r="E93" s="151" t="s">
        <v>166</v>
      </c>
      <c r="F93" s="151" t="s">
        <v>167</v>
      </c>
      <c r="G93" s="151" t="s">
        <v>168</v>
      </c>
      <c r="H93" s="151" t="s">
        <v>169</v>
      </c>
      <c r="I93" s="151" t="s">
        <v>170</v>
      </c>
      <c r="J93" s="151" t="s">
        <v>171</v>
      </c>
      <c r="K93" s="151" t="s">
        <v>172</v>
      </c>
      <c r="L93" s="151" t="s">
        <v>173</v>
      </c>
      <c r="M93" s="151" t="s">
        <v>174</v>
      </c>
      <c r="N93" s="151" t="s">
        <v>175</v>
      </c>
      <c r="O93" s="151" t="s">
        <v>176</v>
      </c>
      <c r="P93" s="151" t="s">
        <v>177</v>
      </c>
      <c r="Q93" s="151" t="s">
        <v>178</v>
      </c>
      <c r="R93" s="151" t="s">
        <v>179</v>
      </c>
      <c r="S93" s="151" t="s">
        <v>180</v>
      </c>
      <c r="T93" s="150"/>
      <c r="U93" s="150"/>
      <c r="V93" s="150"/>
      <c r="W93" s="150"/>
      <c r="X93" s="150"/>
      <c r="Y93" s="150"/>
      <c r="Z93" s="150"/>
      <c r="AA93" s="150"/>
      <c r="AC93" s="42" t="s">
        <v>230</v>
      </c>
      <c r="AD93" s="42">
        <f ca="1">MAX(AE93:AJ93)</f>
        <v>0</v>
      </c>
      <c r="AE93" s="42">
        <f ca="1">SUMIF($D$13:$D$63,AE92,$G$13:$G$62)</f>
        <v>0</v>
      </c>
      <c r="AF93" s="42">
        <f t="shared" ref="AF93:AJ93" ca="1" si="18">SUMIF($D$13:$D$63,AF92,$G$13:$G$62)</f>
        <v>0</v>
      </c>
      <c r="AG93" s="42">
        <f t="shared" ca="1" si="18"/>
        <v>0</v>
      </c>
      <c r="AH93" s="42">
        <f t="shared" ca="1" si="18"/>
        <v>0</v>
      </c>
      <c r="AI93" s="42">
        <f t="shared" ca="1" si="18"/>
        <v>0</v>
      </c>
      <c r="AJ93" s="42">
        <f t="shared" ca="1" si="18"/>
        <v>0</v>
      </c>
      <c r="AK93" s="150"/>
      <c r="AL93" s="150"/>
    </row>
    <row r="94" spans="1:38" ht="15.75" customHeight="1" x14ac:dyDescent="0.2">
      <c r="A94" s="150"/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1"/>
      <c r="AJ94" s="151"/>
      <c r="AK94" s="150"/>
      <c r="AL94" s="150"/>
    </row>
    <row r="95" spans="1:38" ht="15.75" customHeight="1" x14ac:dyDescent="0.2">
      <c r="A95" s="150"/>
      <c r="B95" s="150" t="s">
        <v>181</v>
      </c>
      <c r="C95" s="152"/>
      <c r="D95" s="153"/>
      <c r="E95" s="154"/>
      <c r="F95" s="150"/>
      <c r="G95" s="150"/>
      <c r="H95" s="155"/>
      <c r="I95" s="152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50"/>
      <c r="AE95" s="150"/>
      <c r="AF95" s="150"/>
      <c r="AG95" s="150"/>
      <c r="AH95" s="150"/>
      <c r="AI95" s="151"/>
      <c r="AJ95" s="151"/>
      <c r="AK95" s="150"/>
      <c r="AL95" s="150"/>
    </row>
    <row r="96" spans="1:38" ht="15.75" customHeight="1" x14ac:dyDescent="0.2">
      <c r="A96" s="150"/>
      <c r="B96" s="150" t="s">
        <v>182</v>
      </c>
      <c r="C96" s="154" t="s">
        <v>149</v>
      </c>
      <c r="D96" s="150"/>
      <c r="E96" s="154"/>
      <c r="F96" s="150"/>
      <c r="G96" s="150"/>
      <c r="H96" s="155"/>
      <c r="I96" s="154"/>
      <c r="J96" s="150" t="s">
        <v>183</v>
      </c>
      <c r="K96" s="150"/>
      <c r="L96" s="150"/>
      <c r="M96" s="150"/>
      <c r="N96" s="150" t="s">
        <v>184</v>
      </c>
      <c r="O96" s="150"/>
      <c r="P96" s="150"/>
      <c r="Q96" s="150"/>
      <c r="R96" s="150"/>
      <c r="S96" s="150" t="s">
        <v>185</v>
      </c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1"/>
      <c r="AJ96" s="151"/>
      <c r="AK96" s="150"/>
      <c r="AL96" s="150"/>
    </row>
    <row r="97" spans="1:47" ht="15.75" customHeight="1" x14ac:dyDescent="0.2">
      <c r="A97" s="150"/>
      <c r="B97" s="150"/>
      <c r="C97" s="154"/>
      <c r="D97" s="150" t="s">
        <v>186</v>
      </c>
      <c r="E97" s="154"/>
      <c r="F97" s="150"/>
      <c r="G97" s="150"/>
      <c r="H97" s="155"/>
      <c r="I97" s="154"/>
      <c r="J97" s="150"/>
      <c r="K97" s="150"/>
      <c r="L97" s="150"/>
      <c r="M97" s="150"/>
      <c r="N97" s="150"/>
      <c r="O97" s="150" t="s">
        <v>187</v>
      </c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150"/>
      <c r="AE97" s="150"/>
      <c r="AF97" s="150"/>
      <c r="AG97" s="150"/>
      <c r="AH97" s="150"/>
      <c r="AI97" s="151"/>
      <c r="AJ97" s="151"/>
      <c r="AK97" s="150"/>
      <c r="AL97" s="150"/>
    </row>
    <row r="98" spans="1:47" ht="15.75" customHeight="1" x14ac:dyDescent="0.2">
      <c r="A98" s="150"/>
      <c r="B98" s="150"/>
      <c r="C98" s="154"/>
      <c r="D98" s="150"/>
      <c r="E98" s="154"/>
      <c r="F98" s="150" t="s">
        <v>188</v>
      </c>
      <c r="G98" s="150"/>
      <c r="H98" s="155"/>
      <c r="I98" s="154"/>
      <c r="J98" s="150"/>
      <c r="K98" s="150"/>
      <c r="L98" s="150"/>
      <c r="M98" s="150"/>
      <c r="N98" s="150"/>
      <c r="O98" s="150"/>
      <c r="P98" s="150" t="s">
        <v>189</v>
      </c>
      <c r="Q98" s="150"/>
      <c r="R98" s="150"/>
      <c r="S98" s="150"/>
      <c r="T98" s="150"/>
      <c r="U98" s="150"/>
      <c r="V98" s="150"/>
      <c r="W98" s="150"/>
      <c r="X98" s="150"/>
      <c r="Y98" s="150"/>
      <c r="Z98" s="150"/>
      <c r="AA98" s="150"/>
      <c r="AB98" s="150"/>
      <c r="AC98" s="150"/>
      <c r="AD98" s="150"/>
      <c r="AE98" s="150"/>
      <c r="AF98" s="150"/>
      <c r="AG98" s="150"/>
      <c r="AH98" s="150"/>
      <c r="AI98" s="151"/>
      <c r="AJ98" s="151"/>
      <c r="AK98" s="150"/>
      <c r="AL98" s="150"/>
    </row>
    <row r="99" spans="1:47" ht="15.75" customHeight="1" x14ac:dyDescent="0.2">
      <c r="A99" s="150"/>
      <c r="B99" s="150"/>
      <c r="C99" s="154"/>
      <c r="D99" s="150"/>
      <c r="E99" s="154"/>
      <c r="F99" s="150"/>
      <c r="G99" s="150"/>
      <c r="H99" s="155"/>
      <c r="I99" s="154"/>
      <c r="J99" s="150"/>
      <c r="K99" s="150"/>
      <c r="L99" s="150"/>
      <c r="M99" s="150"/>
      <c r="N99" s="150"/>
      <c r="O99" s="150"/>
      <c r="P99" s="150"/>
      <c r="Q99" s="150" t="s">
        <v>190</v>
      </c>
      <c r="R99" s="150"/>
      <c r="S99" s="150"/>
      <c r="T99" s="150"/>
      <c r="U99" s="150"/>
      <c r="V99" s="150"/>
      <c r="W99" s="150"/>
      <c r="X99" s="150"/>
      <c r="Y99" s="150"/>
      <c r="Z99" s="150"/>
      <c r="AA99" s="151" t="s">
        <v>33</v>
      </c>
      <c r="AC99" s="151" t="s">
        <v>191</v>
      </c>
      <c r="AD99" s="151" t="s">
        <v>238</v>
      </c>
      <c r="AE99" s="151" t="s">
        <v>186</v>
      </c>
      <c r="AH99" s="42" t="s">
        <v>241</v>
      </c>
      <c r="AI99" s="42" t="s">
        <v>242</v>
      </c>
      <c r="AJ99" s="151" t="s">
        <v>193</v>
      </c>
      <c r="AK99" s="151" t="s">
        <v>55</v>
      </c>
      <c r="AM99" s="151" t="s">
        <v>56</v>
      </c>
      <c r="AO99" s="151" t="s">
        <v>57</v>
      </c>
      <c r="AQ99" s="151" t="s">
        <v>58</v>
      </c>
      <c r="AS99" s="151" t="s">
        <v>231</v>
      </c>
      <c r="AU99" s="151" t="s">
        <v>232</v>
      </c>
    </row>
    <row r="100" spans="1:47" ht="15.75" customHeight="1" thickBot="1" x14ac:dyDescent="0.25">
      <c r="A100" s="150"/>
      <c r="B100" s="150"/>
      <c r="C100" s="156"/>
      <c r="D100" s="157"/>
      <c r="E100" s="154"/>
      <c r="F100" s="150"/>
      <c r="G100" s="150"/>
      <c r="H100" s="155"/>
      <c r="I100" s="156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8" t="s">
        <v>243</v>
      </c>
      <c r="AC100" s="157"/>
      <c r="AD100" s="157"/>
      <c r="AE100" s="157"/>
      <c r="AF100" s="185" t="s">
        <v>239</v>
      </c>
      <c r="AG100" s="185" t="s">
        <v>240</v>
      </c>
      <c r="AH100" s="42"/>
      <c r="AJ100" s="157"/>
      <c r="AK100" s="157"/>
      <c r="AM100" s="157"/>
      <c r="AO100" s="157"/>
      <c r="AQ100" s="158"/>
      <c r="AS100" s="158"/>
      <c r="AU100" s="157"/>
    </row>
    <row r="101" spans="1:47" ht="15.75" customHeight="1" thickTop="1" x14ac:dyDescent="0.2">
      <c r="A101" s="150"/>
      <c r="B101" s="150" t="str">
        <f>IF(COUNTA(D13:E13)=0,"×",C13)</f>
        <v>×</v>
      </c>
      <c r="C101" s="159">
        <f>H13</f>
        <v>0</v>
      </c>
      <c r="D101" s="150" t="str">
        <f>IF(B101="×","",C$6)</f>
        <v/>
      </c>
      <c r="E101" s="154"/>
      <c r="F101" s="150" t="str">
        <f>IF(F13=""," －",F13)</f>
        <v xml:space="preserve"> －</v>
      </c>
      <c r="G101" s="150"/>
      <c r="H101" s="155"/>
      <c r="I101" s="154"/>
      <c r="J101" s="150"/>
      <c r="K101" s="150"/>
      <c r="L101" s="150"/>
      <c r="M101" s="150"/>
      <c r="N101" s="150">
        <f>D13</f>
        <v>0</v>
      </c>
      <c r="O101" s="150">
        <f t="shared" ref="O101" si="19">E13</f>
        <v>0</v>
      </c>
      <c r="P101" s="150" t="str">
        <f>G$6</f>
        <v/>
      </c>
      <c r="Q101" s="150">
        <f t="shared" ref="Q101:S101" si="20">G13</f>
        <v>0</v>
      </c>
      <c r="R101" s="150" t="str">
        <f>IF(Q101&lt;=6,"年","才")</f>
        <v>年</v>
      </c>
      <c r="S101" s="160">
        <f t="shared" si="20"/>
        <v>0</v>
      </c>
      <c r="T101" s="150"/>
      <c r="U101" s="150"/>
      <c r="V101" s="150"/>
      <c r="W101" s="150"/>
      <c r="X101" s="150"/>
      <c r="Y101" s="150"/>
      <c r="Z101" s="150"/>
      <c r="AA101" s="171">
        <f>AB70</f>
        <v>0</v>
      </c>
      <c r="AC101" s="151" t="str">
        <f>IF(AA101=0,"",VLOOKUP(AA101,リレーオーダー!AC$15:AT$44,4))</f>
        <v/>
      </c>
      <c r="AD101" s="42" t="str">
        <f>IF(AA101=0,"",AD71)</f>
        <v/>
      </c>
      <c r="AE101" s="151" t="str">
        <f t="shared" ref="AE101:AE112" si="21">C$6</f>
        <v>女子</v>
      </c>
      <c r="AI101" s="1" t="str">
        <f>IF(AA101=0,"",G$6)</f>
        <v/>
      </c>
      <c r="AJ101" s="184" t="str">
        <f>IF(AA101=0,"",VLOOKUP(AA101,リレーオーダー!AC$15:AT$44,2))</f>
        <v/>
      </c>
      <c r="AK101" s="168" t="str">
        <f>AE70</f>
        <v/>
      </c>
      <c r="AM101" s="168" t="str">
        <f>AF70</f>
        <v/>
      </c>
      <c r="AO101" s="168" t="str">
        <f>AG70</f>
        <v/>
      </c>
      <c r="AQ101" s="168" t="str">
        <f>AH70</f>
        <v/>
      </c>
      <c r="AS101" s="168" t="str">
        <f>AI70</f>
        <v/>
      </c>
      <c r="AU101" s="168" t="str">
        <f>AJ70</f>
        <v/>
      </c>
    </row>
    <row r="102" spans="1:47" ht="15.75" customHeight="1" x14ac:dyDescent="0.2">
      <c r="A102" s="150"/>
      <c r="B102" s="150" t="str">
        <f>B101</f>
        <v>×</v>
      </c>
      <c r="C102" s="159">
        <f>J13</f>
        <v>0</v>
      </c>
      <c r="D102" s="150" t="str">
        <f t="shared" ref="D102:D165" si="22">IF(B102="×","",C$6)</f>
        <v/>
      </c>
      <c r="E102" s="154"/>
      <c r="F102" s="150" t="str">
        <f>IF(F13=""," －",F13)</f>
        <v xml:space="preserve"> －</v>
      </c>
      <c r="G102" s="150"/>
      <c r="H102" s="155"/>
      <c r="I102" s="154"/>
      <c r="J102" s="150"/>
      <c r="K102" s="150"/>
      <c r="L102" s="150"/>
      <c r="M102" s="150"/>
      <c r="N102" s="150">
        <f>D13</f>
        <v>0</v>
      </c>
      <c r="O102" s="150">
        <f>E13</f>
        <v>0</v>
      </c>
      <c r="P102" s="150" t="str">
        <f>G$6</f>
        <v/>
      </c>
      <c r="Q102" s="150">
        <f>G13</f>
        <v>0</v>
      </c>
      <c r="R102" s="150" t="str">
        <f t="shared" ref="R102:R165" si="23">IF(Q102&lt;=6,"年","才")</f>
        <v>年</v>
      </c>
      <c r="S102" s="160">
        <f>K13</f>
        <v>0</v>
      </c>
      <c r="T102" s="150"/>
      <c r="U102" s="150"/>
      <c r="V102" s="150"/>
      <c r="W102" s="150"/>
      <c r="X102" s="150"/>
      <c r="Y102" s="150"/>
      <c r="Z102" s="150"/>
      <c r="AA102" s="171">
        <f>AB72</f>
        <v>0</v>
      </c>
      <c r="AC102" s="151" t="str">
        <f>IF(AA102=0,"",VLOOKUP(AA102,リレーオーダー!AC$15:AT$44,4))</f>
        <v/>
      </c>
      <c r="AD102" s="42" t="str">
        <f>IF(AA102=0,"",AD73)</f>
        <v/>
      </c>
      <c r="AE102" s="151" t="str">
        <f t="shared" si="21"/>
        <v>女子</v>
      </c>
      <c r="AI102" s="1" t="str">
        <f t="shared" ref="AI102:AI112" si="24">IF(AA102=0,"",G$6)</f>
        <v/>
      </c>
      <c r="AJ102" s="167" t="str">
        <f>IF(AA102=0,"",VLOOKUP(AA102,リレーオーダー!AC$15:AT$44,2))</f>
        <v/>
      </c>
      <c r="AK102" s="167" t="str">
        <f>AE72</f>
        <v/>
      </c>
      <c r="AM102" s="167" t="str">
        <f>AF72</f>
        <v/>
      </c>
      <c r="AO102" s="167" t="str">
        <f>AG72</f>
        <v/>
      </c>
      <c r="AQ102" s="167" t="str">
        <f>AH72</f>
        <v/>
      </c>
      <c r="AS102" s="167" t="str">
        <f>AI72</f>
        <v/>
      </c>
      <c r="AU102" s="167" t="str">
        <f>AJ72</f>
        <v/>
      </c>
    </row>
    <row r="103" spans="1:47" ht="15.75" customHeight="1" x14ac:dyDescent="0.2">
      <c r="A103" s="150"/>
      <c r="B103" s="150" t="str">
        <f>IF(COUNTA(D14:E14)=0,"×",C14)</f>
        <v>×</v>
      </c>
      <c r="C103" s="159">
        <f>H14</f>
        <v>0</v>
      </c>
      <c r="D103" s="150" t="str">
        <f t="shared" si="22"/>
        <v/>
      </c>
      <c r="E103" s="154"/>
      <c r="F103" s="150" t="str">
        <f>IF(F14=""," －",F14)</f>
        <v xml:space="preserve"> －</v>
      </c>
      <c r="G103" s="150"/>
      <c r="H103" s="155"/>
      <c r="I103" s="154"/>
      <c r="J103" s="150"/>
      <c r="K103" s="150"/>
      <c r="L103" s="150"/>
      <c r="M103" s="150"/>
      <c r="N103" s="150">
        <f>D14</f>
        <v>0</v>
      </c>
      <c r="O103" s="150">
        <f>E14</f>
        <v>0</v>
      </c>
      <c r="P103" s="150" t="str">
        <f>G$6</f>
        <v/>
      </c>
      <c r="Q103" s="150">
        <f>G14</f>
        <v>0</v>
      </c>
      <c r="R103" s="150" t="str">
        <f t="shared" si="23"/>
        <v>年</v>
      </c>
      <c r="S103" s="160">
        <f>I14</f>
        <v>0</v>
      </c>
      <c r="T103" s="150"/>
      <c r="U103" s="150"/>
      <c r="V103" s="150"/>
      <c r="W103" s="150"/>
      <c r="X103" s="150"/>
      <c r="Y103" s="150"/>
      <c r="Z103" s="150"/>
      <c r="AA103" s="171">
        <f>AB74</f>
        <v>0</v>
      </c>
      <c r="AC103" s="151" t="str">
        <f>IF(AA103=0,"",VLOOKUP(AA103,リレーオーダー!AC$15:AT$44,4))</f>
        <v/>
      </c>
      <c r="AD103" s="42" t="str">
        <f>IF(AA103=0,"",AD75)</f>
        <v/>
      </c>
      <c r="AE103" s="151" t="str">
        <f t="shared" si="21"/>
        <v>女子</v>
      </c>
      <c r="AI103" s="1" t="str">
        <f t="shared" si="24"/>
        <v/>
      </c>
      <c r="AJ103" s="167" t="str">
        <f>IF(AA103=0,"",VLOOKUP(AA103,リレーオーダー!AC$15:AT$44,2))</f>
        <v/>
      </c>
      <c r="AK103" s="167" t="str">
        <f>AE74</f>
        <v/>
      </c>
      <c r="AM103" s="167" t="str">
        <f>AF74</f>
        <v/>
      </c>
      <c r="AO103" s="167" t="str">
        <f>AG74</f>
        <v/>
      </c>
      <c r="AQ103" s="167" t="str">
        <f>AH74</f>
        <v/>
      </c>
      <c r="AS103" s="167" t="str">
        <f>AI74</f>
        <v/>
      </c>
      <c r="AU103" s="167" t="str">
        <f>AJ74</f>
        <v/>
      </c>
    </row>
    <row r="104" spans="1:47" ht="15.75" customHeight="1" x14ac:dyDescent="0.2">
      <c r="A104" s="150"/>
      <c r="B104" s="150" t="str">
        <f>B103</f>
        <v>×</v>
      </c>
      <c r="C104" s="159">
        <f>J14</f>
        <v>0</v>
      </c>
      <c r="D104" s="150" t="str">
        <f t="shared" si="22"/>
        <v/>
      </c>
      <c r="E104" s="154"/>
      <c r="F104" s="150" t="str">
        <f>IF(F14=""," －",F14)</f>
        <v xml:space="preserve"> －</v>
      </c>
      <c r="G104" s="150"/>
      <c r="H104" s="155"/>
      <c r="I104" s="154"/>
      <c r="J104" s="150"/>
      <c r="K104" s="150"/>
      <c r="L104" s="150"/>
      <c r="M104" s="150"/>
      <c r="N104" s="150">
        <f>D14</f>
        <v>0</v>
      </c>
      <c r="O104" s="150">
        <f>E14</f>
        <v>0</v>
      </c>
      <c r="P104" s="150" t="str">
        <f t="shared" ref="P104:P109" si="25">G$6</f>
        <v/>
      </c>
      <c r="Q104" s="150">
        <f>G14</f>
        <v>0</v>
      </c>
      <c r="R104" s="150" t="str">
        <f t="shared" si="23"/>
        <v>年</v>
      </c>
      <c r="S104" s="160">
        <f>K14</f>
        <v>0</v>
      </c>
      <c r="T104" s="150"/>
      <c r="U104" s="150"/>
      <c r="V104" s="150"/>
      <c r="W104" s="150"/>
      <c r="X104" s="150"/>
      <c r="Y104" s="150"/>
      <c r="Z104" s="150"/>
      <c r="AA104" s="171">
        <f>AB76</f>
        <v>0</v>
      </c>
      <c r="AC104" s="151" t="str">
        <f>IF(AA104=0,"",VLOOKUP(AA104,リレーオーダー!AC$15:AT$44,4))</f>
        <v/>
      </c>
      <c r="AD104" s="42" t="str">
        <f>IF(AA104=0,"",AD77)</f>
        <v/>
      </c>
      <c r="AE104" s="151" t="str">
        <f t="shared" si="21"/>
        <v>女子</v>
      </c>
      <c r="AI104" s="1" t="str">
        <f t="shared" si="24"/>
        <v/>
      </c>
      <c r="AJ104" s="167" t="str">
        <f>IF(AA104=0,"",VLOOKUP(AA104,リレーオーダー!AC$15:AT$44,2))</f>
        <v/>
      </c>
      <c r="AK104" s="167" t="str">
        <f>AE76</f>
        <v/>
      </c>
      <c r="AM104" s="167" t="str">
        <f>AF76</f>
        <v/>
      </c>
      <c r="AO104" s="167" t="str">
        <f>AG76</f>
        <v/>
      </c>
      <c r="AQ104" s="167" t="str">
        <f>AH76</f>
        <v/>
      </c>
      <c r="AS104" s="167" t="str">
        <f>AI76</f>
        <v/>
      </c>
      <c r="AU104" s="167" t="str">
        <f>AJ76</f>
        <v/>
      </c>
    </row>
    <row r="105" spans="1:47" ht="15.75" customHeight="1" x14ac:dyDescent="0.2">
      <c r="A105" s="150"/>
      <c r="B105" s="150" t="str">
        <f>IF(COUNTA(D15:E15)=0,"×",C15)</f>
        <v>×</v>
      </c>
      <c r="C105" s="159">
        <f>H15</f>
        <v>0</v>
      </c>
      <c r="D105" s="150" t="str">
        <f t="shared" si="22"/>
        <v/>
      </c>
      <c r="E105" s="154"/>
      <c r="F105" s="150" t="str">
        <f>IF(F15=""," －",F15)</f>
        <v xml:space="preserve"> －</v>
      </c>
      <c r="G105" s="150"/>
      <c r="H105" s="155"/>
      <c r="I105" s="154"/>
      <c r="J105" s="150"/>
      <c r="K105" s="150"/>
      <c r="L105" s="150"/>
      <c r="M105" s="150"/>
      <c r="N105" s="150">
        <f>D15</f>
        <v>0</v>
      </c>
      <c r="O105" s="150">
        <f>E15</f>
        <v>0</v>
      </c>
      <c r="P105" s="150" t="str">
        <f t="shared" si="25"/>
        <v/>
      </c>
      <c r="Q105" s="150">
        <f>G15</f>
        <v>0</v>
      </c>
      <c r="R105" s="150" t="str">
        <f t="shared" si="23"/>
        <v>年</v>
      </c>
      <c r="S105" s="160">
        <f>I15</f>
        <v>0</v>
      </c>
      <c r="T105" s="150"/>
      <c r="U105" s="150"/>
      <c r="V105" s="150"/>
      <c r="W105" s="150"/>
      <c r="X105" s="150"/>
      <c r="Y105" s="150"/>
      <c r="Z105" s="150"/>
      <c r="AA105" s="171">
        <f>AB78</f>
        <v>0</v>
      </c>
      <c r="AC105" s="151" t="str">
        <f>IF(AA105=0,"",VLOOKUP(AA105,リレーオーダー!AC$15:AT$44,4))</f>
        <v/>
      </c>
      <c r="AD105" s="42" t="str">
        <f>IF(AA105=0,"",AD79)</f>
        <v/>
      </c>
      <c r="AE105" s="151" t="str">
        <f t="shared" si="21"/>
        <v>女子</v>
      </c>
      <c r="AI105" s="1" t="str">
        <f t="shared" si="24"/>
        <v/>
      </c>
      <c r="AJ105" s="167" t="str">
        <f>IF(AA105=0,"",VLOOKUP(AA105,リレーオーダー!AC$15:AT$44,2))</f>
        <v/>
      </c>
      <c r="AK105" s="167" t="str">
        <f>AE78</f>
        <v/>
      </c>
      <c r="AM105" s="167" t="str">
        <f>AF78</f>
        <v/>
      </c>
      <c r="AO105" s="167" t="str">
        <f>AG78</f>
        <v/>
      </c>
      <c r="AQ105" s="167" t="str">
        <f>AH78</f>
        <v/>
      </c>
      <c r="AS105" s="167" t="str">
        <f>AI78</f>
        <v/>
      </c>
      <c r="AU105" s="167" t="str">
        <f>AJ78</f>
        <v/>
      </c>
    </row>
    <row r="106" spans="1:47" ht="15.75" customHeight="1" x14ac:dyDescent="0.2">
      <c r="A106" s="150"/>
      <c r="B106" s="150" t="str">
        <f>B105</f>
        <v>×</v>
      </c>
      <c r="C106" s="159">
        <f>J15</f>
        <v>0</v>
      </c>
      <c r="D106" s="150" t="str">
        <f t="shared" si="22"/>
        <v/>
      </c>
      <c r="E106" s="154"/>
      <c r="F106" s="150" t="str">
        <f>IF(F15=""," －",F15)</f>
        <v xml:space="preserve"> －</v>
      </c>
      <c r="G106" s="150"/>
      <c r="H106" s="155"/>
      <c r="I106" s="154"/>
      <c r="J106" s="150"/>
      <c r="K106" s="150"/>
      <c r="L106" s="150"/>
      <c r="M106" s="150"/>
      <c r="N106" s="150">
        <f>D15</f>
        <v>0</v>
      </c>
      <c r="O106" s="150">
        <f>E15</f>
        <v>0</v>
      </c>
      <c r="P106" s="150" t="str">
        <f t="shared" si="25"/>
        <v/>
      </c>
      <c r="Q106" s="150">
        <f>G15</f>
        <v>0</v>
      </c>
      <c r="R106" s="150" t="str">
        <f t="shared" si="23"/>
        <v>年</v>
      </c>
      <c r="S106" s="160">
        <f>K15</f>
        <v>0</v>
      </c>
      <c r="T106" s="150"/>
      <c r="U106" s="150"/>
      <c r="V106" s="150"/>
      <c r="W106" s="150"/>
      <c r="X106" s="150"/>
      <c r="Y106" s="150"/>
      <c r="Z106" s="150"/>
      <c r="AA106" s="171">
        <f>AB80</f>
        <v>0</v>
      </c>
      <c r="AC106" s="151" t="str">
        <f>IF(AA106=0,"",VLOOKUP(AA106,リレーオーダー!AC$15:AT$44,4))</f>
        <v/>
      </c>
      <c r="AD106" s="42" t="str">
        <f>IF(AA106=0,"",AD81)</f>
        <v/>
      </c>
      <c r="AE106" s="151" t="str">
        <f t="shared" si="21"/>
        <v>女子</v>
      </c>
      <c r="AI106" s="1" t="str">
        <f t="shared" si="24"/>
        <v/>
      </c>
      <c r="AJ106" s="167" t="str">
        <f>IF(AA106=0,"",VLOOKUP(AA106,リレーオーダー!AC$15:AT$44,2))</f>
        <v/>
      </c>
      <c r="AK106" s="167" t="str">
        <f>AE80</f>
        <v/>
      </c>
      <c r="AM106" s="167" t="str">
        <f>AF80</f>
        <v/>
      </c>
      <c r="AO106" s="167" t="str">
        <f>AG80</f>
        <v/>
      </c>
      <c r="AQ106" s="167" t="str">
        <f>AH80</f>
        <v/>
      </c>
      <c r="AS106" s="167" t="str">
        <f>AI80</f>
        <v/>
      </c>
      <c r="AU106" s="167" t="str">
        <f>AJ80</f>
        <v/>
      </c>
    </row>
    <row r="107" spans="1:47" ht="15.75" customHeight="1" x14ac:dyDescent="0.2">
      <c r="A107" s="150"/>
      <c r="B107" s="150" t="str">
        <f>IF(COUNTA(D16:E16)=0,"×",C16)</f>
        <v>×</v>
      </c>
      <c r="C107" s="159">
        <f>H16</f>
        <v>0</v>
      </c>
      <c r="D107" s="150" t="str">
        <f t="shared" si="22"/>
        <v/>
      </c>
      <c r="E107" s="154"/>
      <c r="F107" s="150" t="str">
        <f>IF(F16=""," －",F16)</f>
        <v xml:space="preserve"> －</v>
      </c>
      <c r="G107" s="150"/>
      <c r="H107" s="155"/>
      <c r="I107" s="154"/>
      <c r="J107" s="150"/>
      <c r="K107" s="150"/>
      <c r="L107" s="150"/>
      <c r="M107" s="150"/>
      <c r="N107" s="150">
        <f>D16</f>
        <v>0</v>
      </c>
      <c r="O107" s="150">
        <f>E16</f>
        <v>0</v>
      </c>
      <c r="P107" s="150" t="str">
        <f t="shared" si="25"/>
        <v/>
      </c>
      <c r="Q107" s="150">
        <f>G16</f>
        <v>0</v>
      </c>
      <c r="R107" s="150" t="str">
        <f t="shared" si="23"/>
        <v>年</v>
      </c>
      <c r="S107" s="160">
        <f>I16</f>
        <v>0</v>
      </c>
      <c r="T107" s="150"/>
      <c r="U107" s="150"/>
      <c r="V107" s="150"/>
      <c r="W107" s="150"/>
      <c r="X107" s="150"/>
      <c r="Y107" s="150"/>
      <c r="Z107" s="150"/>
      <c r="AA107" s="171">
        <f>AB82</f>
        <v>0</v>
      </c>
      <c r="AC107" s="151" t="str">
        <f>IF(AA107=0,"",VLOOKUP(AA107,リレーオーダー!AC$15:AT$44,4))</f>
        <v/>
      </c>
      <c r="AD107" s="42" t="str">
        <f>IF(AA107=0,"",AD83)</f>
        <v/>
      </c>
      <c r="AE107" s="151" t="str">
        <f t="shared" si="21"/>
        <v>女子</v>
      </c>
      <c r="AI107" s="1" t="str">
        <f t="shared" si="24"/>
        <v/>
      </c>
      <c r="AJ107" s="167" t="str">
        <f>IF(AA107=0,"",VLOOKUP(AA107,リレーオーダー!AC$15:AT$44,2))</f>
        <v/>
      </c>
      <c r="AK107" s="167" t="str">
        <f>AE82</f>
        <v/>
      </c>
      <c r="AM107" s="167" t="str">
        <f>AF82</f>
        <v/>
      </c>
      <c r="AO107" s="167" t="str">
        <f>AG82</f>
        <v/>
      </c>
      <c r="AQ107" s="167" t="str">
        <f>AH82</f>
        <v/>
      </c>
      <c r="AS107" s="167" t="str">
        <f>AI82</f>
        <v/>
      </c>
      <c r="AU107" s="167" t="str">
        <f>AJ82</f>
        <v/>
      </c>
    </row>
    <row r="108" spans="1:47" ht="15.75" customHeight="1" x14ac:dyDescent="0.2">
      <c r="A108" s="150"/>
      <c r="B108" s="150" t="str">
        <f>B107</f>
        <v>×</v>
      </c>
      <c r="C108" s="159">
        <f>J16</f>
        <v>0</v>
      </c>
      <c r="D108" s="150" t="str">
        <f t="shared" si="22"/>
        <v/>
      </c>
      <c r="E108" s="154"/>
      <c r="F108" s="150" t="str">
        <f>IF(F16=""," －",F16)</f>
        <v xml:space="preserve"> －</v>
      </c>
      <c r="G108" s="150"/>
      <c r="H108" s="155"/>
      <c r="I108" s="154"/>
      <c r="J108" s="150"/>
      <c r="K108" s="150"/>
      <c r="L108" s="150"/>
      <c r="M108" s="150"/>
      <c r="N108" s="150">
        <f>D16</f>
        <v>0</v>
      </c>
      <c r="O108" s="150">
        <f>E16</f>
        <v>0</v>
      </c>
      <c r="P108" s="150" t="str">
        <f t="shared" si="25"/>
        <v/>
      </c>
      <c r="Q108" s="150">
        <f>G16</f>
        <v>0</v>
      </c>
      <c r="R108" s="150" t="str">
        <f t="shared" si="23"/>
        <v>年</v>
      </c>
      <c r="S108" s="160">
        <f>K16</f>
        <v>0</v>
      </c>
      <c r="T108" s="150"/>
      <c r="U108" s="150"/>
      <c r="V108" s="150"/>
      <c r="W108" s="150"/>
      <c r="X108" s="150"/>
      <c r="Y108" s="150"/>
      <c r="Z108" s="150"/>
      <c r="AA108" s="171">
        <f>AB84</f>
        <v>0</v>
      </c>
      <c r="AC108" s="151" t="str">
        <f>IF(AA108=0,"",VLOOKUP(AA108,リレーオーダー!AC$15:AT$44,4))</f>
        <v/>
      </c>
      <c r="AD108" s="42" t="str">
        <f>IF(AA108=0,"",AD85)</f>
        <v/>
      </c>
      <c r="AE108" s="151" t="str">
        <f t="shared" si="21"/>
        <v>女子</v>
      </c>
      <c r="AI108" s="1" t="str">
        <f t="shared" si="24"/>
        <v/>
      </c>
      <c r="AJ108" s="167" t="str">
        <f>IF(AA108=0,"",VLOOKUP(AA108,リレーオーダー!AC$15:AT$44,2))</f>
        <v/>
      </c>
      <c r="AK108" s="167" t="str">
        <f>AE84</f>
        <v/>
      </c>
      <c r="AM108" s="167" t="str">
        <f>AF84</f>
        <v/>
      </c>
      <c r="AO108" s="167" t="str">
        <f>AG84</f>
        <v/>
      </c>
      <c r="AQ108" s="167" t="str">
        <f>AH84</f>
        <v/>
      </c>
      <c r="AS108" s="167" t="str">
        <f>AI84</f>
        <v/>
      </c>
      <c r="AU108" s="167" t="str">
        <f>AJ84</f>
        <v/>
      </c>
    </row>
    <row r="109" spans="1:47" ht="15.75" customHeight="1" x14ac:dyDescent="0.2">
      <c r="A109" s="150"/>
      <c r="B109" s="150" t="str">
        <f>IF(COUNTA(D17:E17)=0,"×",C17)</f>
        <v>×</v>
      </c>
      <c r="C109" s="159">
        <f>H17</f>
        <v>0</v>
      </c>
      <c r="D109" s="150" t="str">
        <f t="shared" si="22"/>
        <v/>
      </c>
      <c r="E109" s="154"/>
      <c r="F109" s="150" t="str">
        <f>IF(F17=""," －",F17)</f>
        <v xml:space="preserve"> －</v>
      </c>
      <c r="G109" s="150"/>
      <c r="H109" s="155"/>
      <c r="I109" s="154"/>
      <c r="J109" s="150"/>
      <c r="K109" s="150"/>
      <c r="L109" s="150"/>
      <c r="M109" s="150"/>
      <c r="N109" s="150">
        <f>D17</f>
        <v>0</v>
      </c>
      <c r="O109" s="150">
        <f>E17</f>
        <v>0</v>
      </c>
      <c r="P109" s="150" t="str">
        <f t="shared" si="25"/>
        <v/>
      </c>
      <c r="Q109" s="150">
        <f>G17</f>
        <v>0</v>
      </c>
      <c r="R109" s="150" t="str">
        <f t="shared" si="23"/>
        <v>年</v>
      </c>
      <c r="S109" s="160">
        <f>I17</f>
        <v>0</v>
      </c>
      <c r="T109" s="150"/>
      <c r="U109" s="150"/>
      <c r="V109" s="150"/>
      <c r="W109" s="150"/>
      <c r="X109" s="150"/>
      <c r="Y109" s="150"/>
      <c r="Z109" s="150"/>
      <c r="AA109" s="171">
        <f>AB86</f>
        <v>0</v>
      </c>
      <c r="AC109" s="151" t="str">
        <f>IF(AA109=0,"",VLOOKUP(AA109,リレーオーダー!AC$15:AT$44,4))</f>
        <v/>
      </c>
      <c r="AD109" s="42" t="str">
        <f>IF(AA109=0,"",AD87)</f>
        <v/>
      </c>
      <c r="AE109" s="151" t="str">
        <f t="shared" si="21"/>
        <v>女子</v>
      </c>
      <c r="AI109" s="1" t="str">
        <f t="shared" si="24"/>
        <v/>
      </c>
      <c r="AJ109" s="167" t="str">
        <f>IF(AA109=0,"",VLOOKUP(AA109,リレーオーダー!AC$15:AT$44,2))</f>
        <v/>
      </c>
      <c r="AK109" s="167" t="str">
        <f>AE86</f>
        <v/>
      </c>
      <c r="AM109" s="167" t="str">
        <f>AF86</f>
        <v/>
      </c>
      <c r="AO109" s="167" t="str">
        <f>AG86</f>
        <v/>
      </c>
      <c r="AQ109" s="167" t="str">
        <f>AH86</f>
        <v/>
      </c>
      <c r="AS109" s="167" t="str">
        <f>AI86</f>
        <v/>
      </c>
      <c r="AU109" s="167" t="str">
        <f>AJ86</f>
        <v/>
      </c>
    </row>
    <row r="110" spans="1:47" ht="15.75" customHeight="1" x14ac:dyDescent="0.2">
      <c r="A110" s="150"/>
      <c r="B110" s="150" t="str">
        <f>B109</f>
        <v>×</v>
      </c>
      <c r="C110" s="159">
        <f>J17</f>
        <v>0</v>
      </c>
      <c r="D110" s="150" t="str">
        <f t="shared" si="22"/>
        <v/>
      </c>
      <c r="E110" s="154"/>
      <c r="F110" s="150" t="str">
        <f>IF(F17=""," －",F17)</f>
        <v xml:space="preserve"> －</v>
      </c>
      <c r="G110" s="150"/>
      <c r="H110" s="155"/>
      <c r="I110" s="154"/>
      <c r="J110" s="150"/>
      <c r="K110" s="150"/>
      <c r="L110" s="150"/>
      <c r="M110" s="150"/>
      <c r="N110" s="150">
        <f>D17</f>
        <v>0</v>
      </c>
      <c r="O110" s="150">
        <f>E17</f>
        <v>0</v>
      </c>
      <c r="P110" s="150" t="str">
        <f>G$6</f>
        <v/>
      </c>
      <c r="Q110" s="150">
        <f>G17</f>
        <v>0</v>
      </c>
      <c r="R110" s="150" t="str">
        <f t="shared" si="23"/>
        <v>年</v>
      </c>
      <c r="S110" s="160">
        <f>K17</f>
        <v>0</v>
      </c>
      <c r="T110" s="150"/>
      <c r="U110" s="150"/>
      <c r="V110" s="150"/>
      <c r="W110" s="150"/>
      <c r="X110" s="150"/>
      <c r="Y110" s="150"/>
      <c r="Z110" s="150"/>
      <c r="AA110" s="171">
        <f>AB88</f>
        <v>0</v>
      </c>
      <c r="AC110" s="151" t="str">
        <f>IF(AA110=0,"",VLOOKUP(AA110,リレーオーダー!AC$15:AT$44,4))</f>
        <v/>
      </c>
      <c r="AD110" s="42" t="str">
        <f>IF(AA110=0,"",AD89)</f>
        <v/>
      </c>
      <c r="AE110" s="151" t="str">
        <f t="shared" si="21"/>
        <v>女子</v>
      </c>
      <c r="AI110" s="1" t="str">
        <f t="shared" si="24"/>
        <v/>
      </c>
      <c r="AJ110" s="167" t="str">
        <f>IF(AA110=0,"",VLOOKUP(AA110,リレーオーダー!AC$15:AT$44,2))</f>
        <v/>
      </c>
      <c r="AK110" s="167" t="str">
        <f>AE88</f>
        <v/>
      </c>
      <c r="AM110" s="167" t="str">
        <f>AF88</f>
        <v/>
      </c>
      <c r="AO110" s="167" t="str">
        <f>AG88</f>
        <v/>
      </c>
      <c r="AQ110" s="167" t="str">
        <f>AH88</f>
        <v/>
      </c>
      <c r="AS110" s="167" t="str">
        <f>AI88</f>
        <v/>
      </c>
      <c r="AU110" s="167" t="str">
        <f>AJ88</f>
        <v/>
      </c>
    </row>
    <row r="111" spans="1:47" ht="15.75" customHeight="1" x14ac:dyDescent="0.2">
      <c r="A111" s="150"/>
      <c r="B111" s="150" t="str">
        <f>IF(COUNTA(D18:E18)=0,"×",C18)</f>
        <v>×</v>
      </c>
      <c r="C111" s="159">
        <f>H18</f>
        <v>0</v>
      </c>
      <c r="D111" s="150" t="str">
        <f t="shared" si="22"/>
        <v/>
      </c>
      <c r="E111" s="154"/>
      <c r="F111" s="150" t="str">
        <f>IF(F18=""," －",F18)</f>
        <v xml:space="preserve"> －</v>
      </c>
      <c r="G111" s="150"/>
      <c r="H111" s="155"/>
      <c r="I111" s="154"/>
      <c r="J111" s="150"/>
      <c r="K111" s="150"/>
      <c r="L111" s="150"/>
      <c r="M111" s="150"/>
      <c r="N111" s="150">
        <f>D18</f>
        <v>0</v>
      </c>
      <c r="O111" s="150">
        <f>E18</f>
        <v>0</v>
      </c>
      <c r="P111" s="150" t="str">
        <f t="shared" ref="P111" si="26">G$6</f>
        <v/>
      </c>
      <c r="Q111" s="150">
        <f>G18</f>
        <v>0</v>
      </c>
      <c r="R111" s="150" t="str">
        <f t="shared" si="23"/>
        <v>年</v>
      </c>
      <c r="S111" s="160">
        <f>I18</f>
        <v>0</v>
      </c>
      <c r="T111" s="150"/>
      <c r="U111" s="150"/>
      <c r="V111" s="150"/>
      <c r="W111" s="150"/>
      <c r="X111" s="150"/>
      <c r="Y111" s="150"/>
      <c r="Z111" s="150"/>
      <c r="AA111" s="171">
        <f>AB90</f>
        <v>0</v>
      </c>
      <c r="AC111" s="151" t="str">
        <f>IF(AA111=0,"",VLOOKUP(AA111,リレーオーダー!AC$15:AT$44,4))</f>
        <v/>
      </c>
      <c r="AD111" s="42" t="str">
        <f>IF(AA111=0,"",AD91)</f>
        <v/>
      </c>
      <c r="AE111" s="151" t="str">
        <f t="shared" si="21"/>
        <v>女子</v>
      </c>
      <c r="AI111" s="1" t="str">
        <f t="shared" si="24"/>
        <v/>
      </c>
      <c r="AJ111" s="167" t="str">
        <f>IF(AA111=0,"",VLOOKUP(AA111,リレーオーダー!AC$15:AT$44,2))</f>
        <v/>
      </c>
      <c r="AK111" s="167" t="str">
        <f>AE90</f>
        <v/>
      </c>
      <c r="AM111" s="167" t="str">
        <f>AF90</f>
        <v/>
      </c>
      <c r="AO111" s="167" t="str">
        <f>AG90</f>
        <v/>
      </c>
      <c r="AQ111" s="167" t="str">
        <f>AH90</f>
        <v/>
      </c>
      <c r="AS111" s="167" t="str">
        <f>AI90</f>
        <v/>
      </c>
      <c r="AU111" s="167" t="str">
        <f>AJ90</f>
        <v/>
      </c>
    </row>
    <row r="112" spans="1:47" ht="15.75" customHeight="1" x14ac:dyDescent="0.2">
      <c r="A112" s="150"/>
      <c r="B112" s="150" t="str">
        <f>B111</f>
        <v>×</v>
      </c>
      <c r="C112" s="159">
        <f>J18</f>
        <v>0</v>
      </c>
      <c r="D112" s="150" t="str">
        <f t="shared" si="22"/>
        <v/>
      </c>
      <c r="E112" s="154"/>
      <c r="F112" s="150" t="str">
        <f>IF(F18=""," －",F18)</f>
        <v xml:space="preserve"> －</v>
      </c>
      <c r="G112" s="150"/>
      <c r="H112" s="155"/>
      <c r="I112" s="154"/>
      <c r="J112" s="150"/>
      <c r="K112" s="150"/>
      <c r="L112" s="150"/>
      <c r="M112" s="150"/>
      <c r="N112" s="150">
        <f>D18</f>
        <v>0</v>
      </c>
      <c r="O112" s="150">
        <f>E18</f>
        <v>0</v>
      </c>
      <c r="P112" s="150" t="str">
        <f>G$6</f>
        <v/>
      </c>
      <c r="Q112" s="150">
        <f>G18</f>
        <v>0</v>
      </c>
      <c r="R112" s="150" t="str">
        <f t="shared" si="23"/>
        <v>年</v>
      </c>
      <c r="S112" s="160">
        <f>K18</f>
        <v>0</v>
      </c>
      <c r="T112" s="150"/>
      <c r="U112" s="150"/>
      <c r="V112" s="150"/>
      <c r="W112" s="150"/>
      <c r="X112" s="150"/>
      <c r="Y112" s="150"/>
      <c r="Z112" s="150"/>
      <c r="AA112" s="171">
        <f>AB92</f>
        <v>0</v>
      </c>
      <c r="AC112" s="151" t="str">
        <f>IF(AA112=0,"",VLOOKUP(AA112,リレーオーダー!AC$15:AT$44,4))</f>
        <v/>
      </c>
      <c r="AD112" s="42" t="str">
        <f>IF(AA112=0,"",AD93)</f>
        <v/>
      </c>
      <c r="AE112" s="151" t="str">
        <f t="shared" si="21"/>
        <v>女子</v>
      </c>
      <c r="AI112" s="1" t="str">
        <f t="shared" si="24"/>
        <v/>
      </c>
      <c r="AJ112" s="167" t="str">
        <f>IF(AA112=0,"",VLOOKUP(AA112,リレーオーダー!AC$15:AT$44,2))</f>
        <v/>
      </c>
      <c r="AK112" s="167" t="str">
        <f>AE92</f>
        <v/>
      </c>
      <c r="AM112" s="167" t="str">
        <f>AF92</f>
        <v/>
      </c>
      <c r="AO112" s="167" t="str">
        <f>AG92</f>
        <v/>
      </c>
      <c r="AQ112" s="167" t="str">
        <f>AH92</f>
        <v/>
      </c>
      <c r="AS112" s="167" t="str">
        <f>AI92</f>
        <v/>
      </c>
      <c r="AU112" s="167" t="str">
        <f>AJ92</f>
        <v/>
      </c>
    </row>
    <row r="113" spans="1:71" ht="15.75" customHeight="1" x14ac:dyDescent="0.2">
      <c r="A113" s="150"/>
      <c r="B113" s="150" t="str">
        <f>IF(COUNTA(D19:E19)=0,"×",C19)</f>
        <v>×</v>
      </c>
      <c r="C113" s="159">
        <f>H19</f>
        <v>0</v>
      </c>
      <c r="D113" s="150" t="str">
        <f t="shared" si="22"/>
        <v/>
      </c>
      <c r="E113" s="154"/>
      <c r="F113" s="150" t="str">
        <f>IF(F19=""," －",F19)</f>
        <v xml:space="preserve"> －</v>
      </c>
      <c r="G113" s="150"/>
      <c r="H113" s="155"/>
      <c r="I113" s="154"/>
      <c r="J113" s="150"/>
      <c r="K113" s="150"/>
      <c r="L113" s="150"/>
      <c r="M113" s="150"/>
      <c r="N113" s="150">
        <f>D19</f>
        <v>0</v>
      </c>
      <c r="O113" s="150">
        <f>E19</f>
        <v>0</v>
      </c>
      <c r="P113" s="150" t="str">
        <f t="shared" ref="P113" si="27">G$6</f>
        <v/>
      </c>
      <c r="Q113" s="150">
        <f>G19</f>
        <v>0</v>
      </c>
      <c r="R113" s="150" t="str">
        <f t="shared" si="23"/>
        <v>年</v>
      </c>
      <c r="S113" s="160">
        <f>I19</f>
        <v>0</v>
      </c>
      <c r="T113" s="150"/>
      <c r="U113" s="150"/>
      <c r="V113" s="150"/>
      <c r="W113" s="150"/>
      <c r="X113" s="150"/>
      <c r="Y113" s="150"/>
      <c r="Z113" s="150"/>
      <c r="AT113" s="150"/>
      <c r="BA113" s="150"/>
      <c r="BB113" s="150"/>
      <c r="BC113" s="150"/>
      <c r="BD113" s="150"/>
      <c r="BE113" s="150"/>
      <c r="BF113" s="150"/>
      <c r="BG113" s="150"/>
      <c r="BH113" s="150"/>
      <c r="BI113" s="150"/>
      <c r="BJ113" s="150"/>
      <c r="BK113" s="150"/>
      <c r="BL113" s="150"/>
      <c r="BM113" s="150"/>
      <c r="BN113" s="150"/>
      <c r="BO113" s="150"/>
      <c r="BP113" s="150"/>
      <c r="BQ113" s="150"/>
      <c r="BR113" s="150"/>
      <c r="BS113" s="150"/>
    </row>
    <row r="114" spans="1:71" ht="15.75" customHeight="1" x14ac:dyDescent="0.2">
      <c r="A114" s="150"/>
      <c r="B114" s="150" t="str">
        <f>B113</f>
        <v>×</v>
      </c>
      <c r="C114" s="159">
        <f>J19</f>
        <v>0</v>
      </c>
      <c r="D114" s="150" t="str">
        <f t="shared" si="22"/>
        <v/>
      </c>
      <c r="E114" s="154"/>
      <c r="F114" s="150" t="str">
        <f>IF(F19=""," －",F19)</f>
        <v xml:space="preserve"> －</v>
      </c>
      <c r="G114" s="150"/>
      <c r="H114" s="155"/>
      <c r="I114" s="154"/>
      <c r="J114" s="150"/>
      <c r="K114" s="150"/>
      <c r="L114" s="150"/>
      <c r="M114" s="150"/>
      <c r="N114" s="150">
        <f>D19</f>
        <v>0</v>
      </c>
      <c r="O114" s="150">
        <f>E19</f>
        <v>0</v>
      </c>
      <c r="P114" s="150" t="str">
        <f>G$6</f>
        <v/>
      </c>
      <c r="Q114" s="150">
        <f>G19</f>
        <v>0</v>
      </c>
      <c r="R114" s="150" t="str">
        <f t="shared" si="23"/>
        <v>年</v>
      </c>
      <c r="S114" s="160">
        <f>K19</f>
        <v>0</v>
      </c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50"/>
      <c r="AF114" s="150"/>
      <c r="AG114" s="150"/>
      <c r="AH114" s="150"/>
      <c r="AI114" s="150"/>
      <c r="AJ114" s="150"/>
      <c r="AK114" s="150"/>
      <c r="AL114" s="150"/>
      <c r="AM114" s="150"/>
      <c r="BA114" s="150"/>
      <c r="BB114" s="150"/>
      <c r="BC114" s="150"/>
      <c r="BD114" s="150"/>
      <c r="BE114" s="150"/>
      <c r="BF114" s="150"/>
      <c r="BG114" s="150"/>
      <c r="BH114" s="150"/>
      <c r="BI114" s="150"/>
      <c r="BJ114" s="150"/>
      <c r="BK114" s="150"/>
      <c r="BL114" s="150"/>
      <c r="BM114" s="150"/>
      <c r="BN114" s="150"/>
      <c r="BO114" s="150"/>
      <c r="BP114" s="150"/>
      <c r="BQ114" s="150"/>
      <c r="BR114" s="150"/>
      <c r="BS114" s="150"/>
    </row>
    <row r="115" spans="1:71" ht="15.75" customHeight="1" x14ac:dyDescent="0.2">
      <c r="A115" s="150"/>
      <c r="B115" s="150" t="str">
        <f>IF(COUNTA(D20:E20)=0,"×",C20)</f>
        <v>×</v>
      </c>
      <c r="C115" s="159">
        <f>H20</f>
        <v>0</v>
      </c>
      <c r="D115" s="150" t="str">
        <f t="shared" si="22"/>
        <v/>
      </c>
      <c r="E115" s="154"/>
      <c r="F115" s="150" t="str">
        <f>IF(F20=""," －",F20)</f>
        <v xml:space="preserve"> －</v>
      </c>
      <c r="G115" s="150"/>
      <c r="H115" s="155"/>
      <c r="I115" s="154"/>
      <c r="J115" s="150"/>
      <c r="K115" s="150"/>
      <c r="L115" s="150"/>
      <c r="M115" s="150"/>
      <c r="N115" s="150">
        <f>D20</f>
        <v>0</v>
      </c>
      <c r="O115" s="150">
        <f>E20</f>
        <v>0</v>
      </c>
      <c r="P115" s="150" t="str">
        <f t="shared" ref="P115" si="28">G$6</f>
        <v/>
      </c>
      <c r="Q115" s="150">
        <f>G20</f>
        <v>0</v>
      </c>
      <c r="R115" s="150" t="str">
        <f t="shared" si="23"/>
        <v>年</v>
      </c>
      <c r="S115" s="160">
        <f>I20</f>
        <v>0</v>
      </c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F115" s="150"/>
      <c r="AG115" s="150"/>
      <c r="AH115" s="150"/>
      <c r="AI115" s="150"/>
      <c r="AJ115" s="150"/>
      <c r="AK115" s="150"/>
      <c r="AL115" s="150"/>
      <c r="AM115" s="150"/>
      <c r="BA115" s="150"/>
      <c r="BB115" s="150"/>
      <c r="BC115" s="150"/>
      <c r="BD115" s="150"/>
      <c r="BE115" s="150"/>
      <c r="BF115" s="150"/>
      <c r="BG115" s="150"/>
      <c r="BH115" s="150"/>
      <c r="BI115" s="150"/>
      <c r="BJ115" s="150"/>
      <c r="BK115" s="150"/>
      <c r="BL115" s="150"/>
      <c r="BM115" s="150"/>
      <c r="BN115" s="150"/>
      <c r="BO115" s="150"/>
      <c r="BP115" s="150"/>
      <c r="BQ115" s="150"/>
      <c r="BR115" s="150"/>
      <c r="BS115" s="150"/>
    </row>
    <row r="116" spans="1:71" ht="15.75" customHeight="1" x14ac:dyDescent="0.2">
      <c r="A116" s="150"/>
      <c r="B116" s="150" t="str">
        <f>B115</f>
        <v>×</v>
      </c>
      <c r="C116" s="159">
        <f>J20</f>
        <v>0</v>
      </c>
      <c r="D116" s="150" t="str">
        <f t="shared" si="22"/>
        <v/>
      </c>
      <c r="E116" s="154"/>
      <c r="F116" s="150" t="str">
        <f>IF(F20=""," －",F20)</f>
        <v xml:space="preserve"> －</v>
      </c>
      <c r="G116" s="150"/>
      <c r="H116" s="155"/>
      <c r="I116" s="154"/>
      <c r="J116" s="150"/>
      <c r="K116" s="150"/>
      <c r="L116" s="150"/>
      <c r="M116" s="150"/>
      <c r="N116" s="150">
        <f>D20</f>
        <v>0</v>
      </c>
      <c r="O116" s="150">
        <f>E20</f>
        <v>0</v>
      </c>
      <c r="P116" s="150" t="str">
        <f>G$6</f>
        <v/>
      </c>
      <c r="Q116" s="150">
        <f>G20</f>
        <v>0</v>
      </c>
      <c r="R116" s="150" t="str">
        <f t="shared" si="23"/>
        <v>年</v>
      </c>
      <c r="S116" s="160">
        <f>K20</f>
        <v>0</v>
      </c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</row>
    <row r="117" spans="1:71" ht="15.75" customHeight="1" x14ac:dyDescent="0.2">
      <c r="A117" s="150"/>
      <c r="B117" s="150" t="str">
        <f>IF(COUNTA(D21:E21)=0,"×",C21)</f>
        <v>×</v>
      </c>
      <c r="C117" s="159">
        <f>H21</f>
        <v>0</v>
      </c>
      <c r="D117" s="150" t="str">
        <f t="shared" si="22"/>
        <v/>
      </c>
      <c r="E117" s="154"/>
      <c r="F117" s="150" t="str">
        <f>IF(F21=""," －",F21)</f>
        <v xml:space="preserve"> －</v>
      </c>
      <c r="G117" s="150"/>
      <c r="H117" s="155"/>
      <c r="I117" s="154"/>
      <c r="J117" s="150"/>
      <c r="K117" s="150"/>
      <c r="L117" s="150"/>
      <c r="M117" s="150"/>
      <c r="N117" s="150">
        <f>D21</f>
        <v>0</v>
      </c>
      <c r="O117" s="150">
        <f>E21</f>
        <v>0</v>
      </c>
      <c r="P117" s="150" t="str">
        <f t="shared" ref="P117" si="29">G$6</f>
        <v/>
      </c>
      <c r="Q117" s="150">
        <f>G21</f>
        <v>0</v>
      </c>
      <c r="R117" s="150" t="str">
        <f t="shared" si="23"/>
        <v>年</v>
      </c>
      <c r="S117" s="160">
        <f>I21</f>
        <v>0</v>
      </c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</row>
    <row r="118" spans="1:71" ht="15.75" customHeight="1" x14ac:dyDescent="0.2">
      <c r="A118" s="150"/>
      <c r="B118" s="150" t="str">
        <f>B117</f>
        <v>×</v>
      </c>
      <c r="C118" s="159">
        <f>J21</f>
        <v>0</v>
      </c>
      <c r="D118" s="150" t="str">
        <f t="shared" si="22"/>
        <v/>
      </c>
      <c r="E118" s="154"/>
      <c r="F118" s="150" t="str">
        <f>IF(F21=""," －",F21)</f>
        <v xml:space="preserve"> －</v>
      </c>
      <c r="G118" s="150"/>
      <c r="H118" s="155"/>
      <c r="I118" s="154"/>
      <c r="J118" s="150"/>
      <c r="K118" s="150"/>
      <c r="L118" s="150"/>
      <c r="M118" s="150"/>
      <c r="N118" s="150">
        <f>D21</f>
        <v>0</v>
      </c>
      <c r="O118" s="150">
        <f>E21</f>
        <v>0</v>
      </c>
      <c r="P118" s="150" t="str">
        <f>G$6</f>
        <v/>
      </c>
      <c r="Q118" s="150">
        <f>G21</f>
        <v>0</v>
      </c>
      <c r="R118" s="150" t="str">
        <f t="shared" si="23"/>
        <v>年</v>
      </c>
      <c r="S118" s="160">
        <f>K21</f>
        <v>0</v>
      </c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</row>
    <row r="119" spans="1:71" ht="15.75" customHeight="1" x14ac:dyDescent="0.2">
      <c r="A119" s="150"/>
      <c r="B119" s="150" t="str">
        <f>IF(COUNTA(D22:E22)=0,"×",C22)</f>
        <v>×</v>
      </c>
      <c r="C119" s="159">
        <f>H22</f>
        <v>0</v>
      </c>
      <c r="D119" s="150" t="str">
        <f t="shared" si="22"/>
        <v/>
      </c>
      <c r="E119" s="154"/>
      <c r="F119" s="150" t="str">
        <f>IF(F22=""," －",F22)</f>
        <v xml:space="preserve"> －</v>
      </c>
      <c r="G119" s="150"/>
      <c r="H119" s="155"/>
      <c r="I119" s="154"/>
      <c r="J119" s="150"/>
      <c r="K119" s="150"/>
      <c r="L119" s="150"/>
      <c r="M119" s="150"/>
      <c r="N119" s="150">
        <f>D22</f>
        <v>0</v>
      </c>
      <c r="O119" s="150">
        <f>E22</f>
        <v>0</v>
      </c>
      <c r="P119" s="150" t="str">
        <f t="shared" ref="P119" si="30">G$6</f>
        <v/>
      </c>
      <c r="Q119" s="150">
        <f>G22</f>
        <v>0</v>
      </c>
      <c r="R119" s="150" t="str">
        <f t="shared" si="23"/>
        <v>年</v>
      </c>
      <c r="S119" s="160">
        <f>I22</f>
        <v>0</v>
      </c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1"/>
      <c r="AJ119" s="151"/>
      <c r="AK119" s="150"/>
      <c r="AL119" s="150"/>
    </row>
    <row r="120" spans="1:71" ht="15.75" customHeight="1" x14ac:dyDescent="0.2">
      <c r="A120" s="150"/>
      <c r="B120" s="150" t="str">
        <f>B119</f>
        <v>×</v>
      </c>
      <c r="C120" s="159">
        <f>J22</f>
        <v>0</v>
      </c>
      <c r="D120" s="150" t="str">
        <f t="shared" si="22"/>
        <v/>
      </c>
      <c r="E120" s="154"/>
      <c r="F120" s="150" t="str">
        <f>IF(F22=""," －",F22)</f>
        <v xml:space="preserve"> －</v>
      </c>
      <c r="G120" s="150"/>
      <c r="H120" s="155"/>
      <c r="I120" s="154"/>
      <c r="J120" s="150"/>
      <c r="K120" s="150"/>
      <c r="L120" s="150"/>
      <c r="M120" s="150"/>
      <c r="N120" s="150">
        <f>D22</f>
        <v>0</v>
      </c>
      <c r="O120" s="150">
        <f>E22</f>
        <v>0</v>
      </c>
      <c r="P120" s="150" t="str">
        <f>G$6</f>
        <v/>
      </c>
      <c r="Q120" s="150">
        <f>G22</f>
        <v>0</v>
      </c>
      <c r="R120" s="150" t="str">
        <f t="shared" si="23"/>
        <v>年</v>
      </c>
      <c r="S120" s="160">
        <f>K22</f>
        <v>0</v>
      </c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1"/>
      <c r="AJ120" s="151"/>
      <c r="AK120" s="150"/>
      <c r="AL120" s="150"/>
    </row>
    <row r="121" spans="1:71" ht="15.75" customHeight="1" x14ac:dyDescent="0.2">
      <c r="A121" s="150"/>
      <c r="B121" s="150" t="str">
        <f>IF(COUNTA(D23:E23)=0,"×",C23)</f>
        <v>×</v>
      </c>
      <c r="C121" s="159">
        <f>H23</f>
        <v>0</v>
      </c>
      <c r="D121" s="150" t="str">
        <f t="shared" si="22"/>
        <v/>
      </c>
      <c r="E121" s="154"/>
      <c r="F121" s="150" t="str">
        <f>IF(F23=""," －",F23)</f>
        <v xml:space="preserve"> －</v>
      </c>
      <c r="G121" s="150"/>
      <c r="H121" s="155"/>
      <c r="I121" s="154"/>
      <c r="J121" s="150"/>
      <c r="K121" s="150"/>
      <c r="L121" s="150"/>
      <c r="M121" s="150"/>
      <c r="N121" s="150">
        <f>D23</f>
        <v>0</v>
      </c>
      <c r="O121" s="150">
        <f>E23</f>
        <v>0</v>
      </c>
      <c r="P121" s="150" t="str">
        <f t="shared" ref="P121" si="31">G$6</f>
        <v/>
      </c>
      <c r="Q121" s="150">
        <f>G23</f>
        <v>0</v>
      </c>
      <c r="R121" s="150" t="str">
        <f t="shared" si="23"/>
        <v>年</v>
      </c>
      <c r="S121" s="160">
        <f>I23</f>
        <v>0</v>
      </c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1"/>
      <c r="AJ121" s="151"/>
      <c r="AK121" s="150"/>
      <c r="AL121" s="150"/>
    </row>
    <row r="122" spans="1:71" ht="15.75" customHeight="1" x14ac:dyDescent="0.2">
      <c r="A122" s="150"/>
      <c r="B122" s="150" t="str">
        <f>B121</f>
        <v>×</v>
      </c>
      <c r="C122" s="159">
        <f>J23</f>
        <v>0</v>
      </c>
      <c r="D122" s="150" t="str">
        <f t="shared" si="22"/>
        <v/>
      </c>
      <c r="E122" s="154"/>
      <c r="F122" s="150" t="str">
        <f>IF(F23=""," －",F23)</f>
        <v xml:space="preserve"> －</v>
      </c>
      <c r="G122" s="150"/>
      <c r="H122" s="155"/>
      <c r="I122" s="154"/>
      <c r="J122" s="150"/>
      <c r="K122" s="150"/>
      <c r="L122" s="150"/>
      <c r="M122" s="150"/>
      <c r="N122" s="150">
        <f>D23</f>
        <v>0</v>
      </c>
      <c r="O122" s="150">
        <f>E23</f>
        <v>0</v>
      </c>
      <c r="P122" s="150" t="str">
        <f>G$6</f>
        <v/>
      </c>
      <c r="Q122" s="150">
        <f>G23</f>
        <v>0</v>
      </c>
      <c r="R122" s="150" t="str">
        <f t="shared" si="23"/>
        <v>年</v>
      </c>
      <c r="S122" s="160">
        <f>K23</f>
        <v>0</v>
      </c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1"/>
      <c r="AJ122" s="151"/>
      <c r="AK122" s="150"/>
      <c r="AL122" s="150"/>
    </row>
    <row r="123" spans="1:71" ht="15.75" customHeight="1" x14ac:dyDescent="0.2">
      <c r="A123" s="150"/>
      <c r="B123" s="150" t="str">
        <f>IF(COUNTA(D24:E24)=0,"×",C24)</f>
        <v>×</v>
      </c>
      <c r="C123" s="159">
        <f>H24</f>
        <v>0</v>
      </c>
      <c r="D123" s="150" t="str">
        <f t="shared" si="22"/>
        <v/>
      </c>
      <c r="E123" s="154"/>
      <c r="F123" s="150" t="str">
        <f>IF(F24=""," －",F24)</f>
        <v xml:space="preserve"> －</v>
      </c>
      <c r="G123" s="150"/>
      <c r="H123" s="155"/>
      <c r="I123" s="154"/>
      <c r="J123" s="150"/>
      <c r="K123" s="150"/>
      <c r="L123" s="150"/>
      <c r="M123" s="150"/>
      <c r="N123" s="150">
        <f>D24</f>
        <v>0</v>
      </c>
      <c r="O123" s="150">
        <f>E24</f>
        <v>0</v>
      </c>
      <c r="P123" s="150" t="str">
        <f t="shared" ref="P123" si="32">G$6</f>
        <v/>
      </c>
      <c r="Q123" s="150">
        <f>G24</f>
        <v>0</v>
      </c>
      <c r="R123" s="150" t="str">
        <f t="shared" si="23"/>
        <v>年</v>
      </c>
      <c r="S123" s="160">
        <f>I24</f>
        <v>0</v>
      </c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1"/>
      <c r="AJ123" s="151"/>
      <c r="AK123" s="150"/>
      <c r="AL123" s="150"/>
    </row>
    <row r="124" spans="1:71" ht="15.75" customHeight="1" x14ac:dyDescent="0.2">
      <c r="A124" s="150"/>
      <c r="B124" s="150" t="str">
        <f>B123</f>
        <v>×</v>
      </c>
      <c r="C124" s="159">
        <f>J24</f>
        <v>0</v>
      </c>
      <c r="D124" s="150" t="str">
        <f t="shared" si="22"/>
        <v/>
      </c>
      <c r="E124" s="154"/>
      <c r="F124" s="150" t="str">
        <f>IF(F24=""," －",F24)</f>
        <v xml:space="preserve"> －</v>
      </c>
      <c r="G124" s="150"/>
      <c r="H124" s="155"/>
      <c r="I124" s="154"/>
      <c r="J124" s="150"/>
      <c r="K124" s="150"/>
      <c r="L124" s="150"/>
      <c r="M124" s="150"/>
      <c r="N124" s="150">
        <f>D24</f>
        <v>0</v>
      </c>
      <c r="O124" s="150">
        <f>E24</f>
        <v>0</v>
      </c>
      <c r="P124" s="150" t="str">
        <f>G$6</f>
        <v/>
      </c>
      <c r="Q124" s="150">
        <f>G24</f>
        <v>0</v>
      </c>
      <c r="R124" s="150" t="str">
        <f t="shared" si="23"/>
        <v>年</v>
      </c>
      <c r="S124" s="160">
        <f>K24</f>
        <v>0</v>
      </c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1"/>
      <c r="AJ124" s="151"/>
      <c r="AK124" s="150"/>
      <c r="AL124" s="150"/>
    </row>
    <row r="125" spans="1:71" ht="15.75" customHeight="1" x14ac:dyDescent="0.2">
      <c r="A125" s="150"/>
      <c r="B125" s="150" t="str">
        <f>IF(COUNTA(D25:E25)=0,"×",C25)</f>
        <v>×</v>
      </c>
      <c r="C125" s="159">
        <f>H25</f>
        <v>0</v>
      </c>
      <c r="D125" s="150" t="str">
        <f t="shared" si="22"/>
        <v/>
      </c>
      <c r="E125" s="154"/>
      <c r="F125" s="150" t="str">
        <f>IF(F25=""," －",F25)</f>
        <v xml:space="preserve"> －</v>
      </c>
      <c r="G125" s="150"/>
      <c r="H125" s="155"/>
      <c r="I125" s="154"/>
      <c r="J125" s="150"/>
      <c r="K125" s="150"/>
      <c r="L125" s="150"/>
      <c r="M125" s="150"/>
      <c r="N125" s="150">
        <f>D25</f>
        <v>0</v>
      </c>
      <c r="O125" s="150">
        <f>E25</f>
        <v>0</v>
      </c>
      <c r="P125" s="150" t="str">
        <f t="shared" ref="P125" si="33">G$6</f>
        <v/>
      </c>
      <c r="Q125" s="150">
        <f>G25</f>
        <v>0</v>
      </c>
      <c r="R125" s="150" t="str">
        <f t="shared" si="23"/>
        <v>年</v>
      </c>
      <c r="S125" s="160">
        <f>I25</f>
        <v>0</v>
      </c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1"/>
      <c r="AJ125" s="151"/>
      <c r="AK125" s="150"/>
      <c r="AL125" s="150"/>
    </row>
    <row r="126" spans="1:71" ht="15.75" customHeight="1" x14ac:dyDescent="0.2">
      <c r="A126" s="150"/>
      <c r="B126" s="150" t="str">
        <f>B125</f>
        <v>×</v>
      </c>
      <c r="C126" s="159">
        <f>J25</f>
        <v>0</v>
      </c>
      <c r="D126" s="150" t="str">
        <f t="shared" si="22"/>
        <v/>
      </c>
      <c r="E126" s="154"/>
      <c r="F126" s="150" t="str">
        <f>IF(F25=""," －",F25)</f>
        <v xml:space="preserve"> －</v>
      </c>
      <c r="G126" s="150"/>
      <c r="H126" s="155"/>
      <c r="I126" s="154"/>
      <c r="J126" s="150"/>
      <c r="K126" s="150"/>
      <c r="L126" s="150"/>
      <c r="M126" s="150"/>
      <c r="N126" s="150">
        <f>D25</f>
        <v>0</v>
      </c>
      <c r="O126" s="150">
        <f>E25</f>
        <v>0</v>
      </c>
      <c r="P126" s="150" t="str">
        <f>G$6</f>
        <v/>
      </c>
      <c r="Q126" s="150">
        <f>G25</f>
        <v>0</v>
      </c>
      <c r="R126" s="150" t="str">
        <f t="shared" si="23"/>
        <v>年</v>
      </c>
      <c r="S126" s="160">
        <f>K25</f>
        <v>0</v>
      </c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1"/>
      <c r="AJ126" s="151"/>
      <c r="AK126" s="150"/>
      <c r="AL126" s="150"/>
    </row>
    <row r="127" spans="1:71" ht="15.75" customHeight="1" x14ac:dyDescent="0.2">
      <c r="A127" s="150"/>
      <c r="B127" s="150" t="str">
        <f>IF(COUNTA(D26:E26)=0,"×",C26)</f>
        <v>×</v>
      </c>
      <c r="C127" s="159">
        <f>H26</f>
        <v>0</v>
      </c>
      <c r="D127" s="150" t="str">
        <f t="shared" si="22"/>
        <v/>
      </c>
      <c r="E127" s="154"/>
      <c r="F127" s="150" t="str">
        <f>IF(F26=""," －",F26)</f>
        <v xml:space="preserve"> －</v>
      </c>
      <c r="G127" s="150"/>
      <c r="H127" s="155"/>
      <c r="I127" s="154"/>
      <c r="J127" s="150"/>
      <c r="K127" s="150"/>
      <c r="L127" s="150"/>
      <c r="M127" s="150"/>
      <c r="N127" s="150">
        <f>D26</f>
        <v>0</v>
      </c>
      <c r="O127" s="150">
        <f>E26</f>
        <v>0</v>
      </c>
      <c r="P127" s="150" t="str">
        <f t="shared" ref="P127" si="34">G$6</f>
        <v/>
      </c>
      <c r="Q127" s="150">
        <f>G26</f>
        <v>0</v>
      </c>
      <c r="R127" s="150" t="str">
        <f t="shared" si="23"/>
        <v>年</v>
      </c>
      <c r="S127" s="160">
        <f>I26</f>
        <v>0</v>
      </c>
      <c r="T127" s="150"/>
      <c r="U127" s="150"/>
      <c r="V127" s="150"/>
      <c r="W127" s="150"/>
      <c r="X127" s="150"/>
      <c r="Y127" s="150"/>
      <c r="Z127" s="150"/>
      <c r="AA127" s="150"/>
      <c r="AB127" s="150"/>
      <c r="AC127" s="150"/>
      <c r="AD127" s="150"/>
      <c r="AE127" s="150"/>
      <c r="AF127" s="150"/>
      <c r="AG127" s="150"/>
      <c r="AH127" s="150"/>
      <c r="AI127" s="151"/>
      <c r="AJ127" s="151"/>
      <c r="AK127" s="150"/>
      <c r="AL127" s="150"/>
    </row>
    <row r="128" spans="1:71" ht="15.75" customHeight="1" x14ac:dyDescent="0.2">
      <c r="A128" s="150"/>
      <c r="B128" s="150" t="str">
        <f>B127</f>
        <v>×</v>
      </c>
      <c r="C128" s="159">
        <f>J26</f>
        <v>0</v>
      </c>
      <c r="D128" s="150" t="str">
        <f t="shared" si="22"/>
        <v/>
      </c>
      <c r="E128" s="154"/>
      <c r="F128" s="150" t="str">
        <f>IF(F26=""," －",F26)</f>
        <v xml:space="preserve"> －</v>
      </c>
      <c r="G128" s="150"/>
      <c r="H128" s="155"/>
      <c r="I128" s="154"/>
      <c r="J128" s="150"/>
      <c r="K128" s="150"/>
      <c r="L128" s="150"/>
      <c r="M128" s="150"/>
      <c r="N128" s="150">
        <f>D26</f>
        <v>0</v>
      </c>
      <c r="O128" s="150">
        <f>E26</f>
        <v>0</v>
      </c>
      <c r="P128" s="150" t="str">
        <f>G$6</f>
        <v/>
      </c>
      <c r="Q128" s="150">
        <f>G26</f>
        <v>0</v>
      </c>
      <c r="R128" s="150" t="str">
        <f t="shared" si="23"/>
        <v>年</v>
      </c>
      <c r="S128" s="160">
        <f>K26</f>
        <v>0</v>
      </c>
      <c r="T128" s="150"/>
      <c r="U128" s="150"/>
      <c r="V128" s="150"/>
      <c r="W128" s="150"/>
      <c r="X128" s="150"/>
      <c r="Y128" s="150"/>
      <c r="Z128" s="150"/>
      <c r="AA128" s="150"/>
      <c r="AB128" s="150"/>
      <c r="AC128" s="150"/>
      <c r="AD128" s="150"/>
      <c r="AE128" s="150"/>
      <c r="AF128" s="150"/>
      <c r="AG128" s="150"/>
      <c r="AH128" s="150"/>
      <c r="AI128" s="151"/>
      <c r="AJ128" s="151"/>
      <c r="AK128" s="150"/>
      <c r="AL128" s="150"/>
    </row>
    <row r="129" spans="1:38" ht="15.75" customHeight="1" x14ac:dyDescent="0.2">
      <c r="A129" s="150"/>
      <c r="B129" s="150" t="str">
        <f>IF(COUNTA(D27:E27)=0,"×",C27)</f>
        <v>×</v>
      </c>
      <c r="C129" s="159">
        <f>H27</f>
        <v>0</v>
      </c>
      <c r="D129" s="150" t="str">
        <f t="shared" si="22"/>
        <v/>
      </c>
      <c r="E129" s="154"/>
      <c r="F129" s="150" t="str">
        <f>IF(F27=""," －",F27)</f>
        <v xml:space="preserve"> －</v>
      </c>
      <c r="G129" s="150"/>
      <c r="H129" s="155"/>
      <c r="I129" s="154"/>
      <c r="J129" s="150"/>
      <c r="K129" s="150"/>
      <c r="L129" s="150"/>
      <c r="M129" s="150"/>
      <c r="N129" s="150">
        <f>D27</f>
        <v>0</v>
      </c>
      <c r="O129" s="150">
        <f>E27</f>
        <v>0</v>
      </c>
      <c r="P129" s="150" t="str">
        <f t="shared" ref="P129" si="35">G$6</f>
        <v/>
      </c>
      <c r="Q129" s="150">
        <f>G27</f>
        <v>0</v>
      </c>
      <c r="R129" s="150" t="str">
        <f t="shared" si="23"/>
        <v>年</v>
      </c>
      <c r="S129" s="160">
        <f>I27</f>
        <v>0</v>
      </c>
      <c r="T129" s="150"/>
      <c r="U129" s="150"/>
      <c r="V129" s="150"/>
      <c r="W129" s="150"/>
      <c r="X129" s="150"/>
      <c r="Y129" s="150"/>
      <c r="Z129" s="150"/>
      <c r="AA129" s="150"/>
      <c r="AB129" s="150"/>
      <c r="AC129" s="150"/>
      <c r="AD129" s="150"/>
      <c r="AE129" s="150"/>
      <c r="AF129" s="150"/>
      <c r="AG129" s="150"/>
      <c r="AH129" s="150"/>
      <c r="AI129" s="151"/>
      <c r="AJ129" s="151"/>
      <c r="AK129" s="150"/>
      <c r="AL129" s="150"/>
    </row>
    <row r="130" spans="1:38" ht="15.75" customHeight="1" x14ac:dyDescent="0.2">
      <c r="A130" s="150"/>
      <c r="B130" s="150" t="str">
        <f>B129</f>
        <v>×</v>
      </c>
      <c r="C130" s="159">
        <f>J27</f>
        <v>0</v>
      </c>
      <c r="D130" s="150" t="str">
        <f t="shared" si="22"/>
        <v/>
      </c>
      <c r="E130" s="154"/>
      <c r="F130" s="150" t="str">
        <f>IF(F27=""," －",F27)</f>
        <v xml:space="preserve"> －</v>
      </c>
      <c r="G130" s="150"/>
      <c r="H130" s="155"/>
      <c r="I130" s="154"/>
      <c r="J130" s="150"/>
      <c r="K130" s="150"/>
      <c r="L130" s="150"/>
      <c r="M130" s="150"/>
      <c r="N130" s="150">
        <f>D27</f>
        <v>0</v>
      </c>
      <c r="O130" s="150">
        <f>E27</f>
        <v>0</v>
      </c>
      <c r="P130" s="150" t="str">
        <f>G$6</f>
        <v/>
      </c>
      <c r="Q130" s="150">
        <f>G27</f>
        <v>0</v>
      </c>
      <c r="R130" s="150" t="str">
        <f t="shared" si="23"/>
        <v>年</v>
      </c>
      <c r="S130" s="160">
        <f>K27</f>
        <v>0</v>
      </c>
      <c r="T130" s="150"/>
      <c r="U130" s="150"/>
      <c r="V130" s="150"/>
      <c r="W130" s="150"/>
      <c r="X130" s="150"/>
      <c r="Y130" s="150"/>
      <c r="Z130" s="150"/>
      <c r="AA130" s="150"/>
      <c r="AB130" s="150"/>
      <c r="AC130" s="150"/>
      <c r="AD130" s="150"/>
      <c r="AE130" s="150"/>
      <c r="AF130" s="150"/>
      <c r="AG130" s="150"/>
      <c r="AH130" s="150"/>
      <c r="AI130" s="151"/>
      <c r="AJ130" s="151"/>
      <c r="AK130" s="150"/>
      <c r="AL130" s="150"/>
    </row>
    <row r="131" spans="1:38" ht="15.75" customHeight="1" x14ac:dyDescent="0.2">
      <c r="A131" s="150"/>
      <c r="B131" s="150" t="str">
        <f>IF(COUNTA(D28:E28)=0,"×",C28)</f>
        <v>×</v>
      </c>
      <c r="C131" s="159">
        <f>H28</f>
        <v>0</v>
      </c>
      <c r="D131" s="150" t="str">
        <f t="shared" si="22"/>
        <v/>
      </c>
      <c r="E131" s="154"/>
      <c r="F131" s="150" t="str">
        <f>IF(F28=""," －",F28)</f>
        <v xml:space="preserve"> －</v>
      </c>
      <c r="G131" s="150"/>
      <c r="H131" s="155"/>
      <c r="I131" s="154"/>
      <c r="J131" s="150"/>
      <c r="K131" s="150"/>
      <c r="L131" s="150"/>
      <c r="M131" s="150"/>
      <c r="N131" s="150">
        <f>D28</f>
        <v>0</v>
      </c>
      <c r="O131" s="150">
        <f>E28</f>
        <v>0</v>
      </c>
      <c r="P131" s="150" t="str">
        <f t="shared" ref="P131" si="36">G$6</f>
        <v/>
      </c>
      <c r="Q131" s="150">
        <f>G28</f>
        <v>0</v>
      </c>
      <c r="R131" s="150" t="str">
        <f t="shared" si="23"/>
        <v>年</v>
      </c>
      <c r="S131" s="160">
        <f>I28</f>
        <v>0</v>
      </c>
      <c r="T131" s="150"/>
      <c r="U131" s="150"/>
      <c r="V131" s="150"/>
      <c r="W131" s="150"/>
      <c r="X131" s="150"/>
      <c r="Y131" s="150"/>
      <c r="Z131" s="150"/>
      <c r="AA131" s="150"/>
      <c r="AB131" s="150"/>
      <c r="AC131" s="150"/>
      <c r="AD131" s="150"/>
      <c r="AE131" s="150"/>
      <c r="AF131" s="150"/>
      <c r="AG131" s="150"/>
      <c r="AH131" s="150"/>
      <c r="AI131" s="151"/>
      <c r="AJ131" s="151"/>
      <c r="AK131" s="150"/>
      <c r="AL131" s="150"/>
    </row>
    <row r="132" spans="1:38" ht="15.75" customHeight="1" x14ac:dyDescent="0.2">
      <c r="A132" s="150"/>
      <c r="B132" s="150" t="str">
        <f>B131</f>
        <v>×</v>
      </c>
      <c r="C132" s="159">
        <f>J28</f>
        <v>0</v>
      </c>
      <c r="D132" s="150" t="str">
        <f t="shared" si="22"/>
        <v/>
      </c>
      <c r="E132" s="154"/>
      <c r="F132" s="150" t="str">
        <f>IF(F28=""," －",F28)</f>
        <v xml:space="preserve"> －</v>
      </c>
      <c r="G132" s="150"/>
      <c r="H132" s="155"/>
      <c r="I132" s="154"/>
      <c r="J132" s="150"/>
      <c r="K132" s="150"/>
      <c r="L132" s="150"/>
      <c r="M132" s="150"/>
      <c r="N132" s="150">
        <f>D28</f>
        <v>0</v>
      </c>
      <c r="O132" s="150">
        <f>E28</f>
        <v>0</v>
      </c>
      <c r="P132" s="150" t="str">
        <f>G$6</f>
        <v/>
      </c>
      <c r="Q132" s="150">
        <f>G28</f>
        <v>0</v>
      </c>
      <c r="R132" s="150" t="str">
        <f t="shared" si="23"/>
        <v>年</v>
      </c>
      <c r="S132" s="160">
        <f>K28</f>
        <v>0</v>
      </c>
      <c r="T132" s="150"/>
      <c r="U132" s="150"/>
      <c r="V132" s="150"/>
      <c r="W132" s="150"/>
      <c r="X132" s="150"/>
      <c r="Y132" s="150"/>
      <c r="Z132" s="150"/>
      <c r="AA132" s="150"/>
      <c r="AB132" s="150"/>
      <c r="AC132" s="150"/>
      <c r="AD132" s="150"/>
      <c r="AE132" s="150"/>
      <c r="AF132" s="150"/>
      <c r="AG132" s="150"/>
      <c r="AH132" s="150"/>
      <c r="AI132" s="151"/>
      <c r="AJ132" s="151"/>
      <c r="AK132" s="150"/>
      <c r="AL132" s="150"/>
    </row>
    <row r="133" spans="1:38" ht="15.75" customHeight="1" x14ac:dyDescent="0.2">
      <c r="A133" s="150"/>
      <c r="B133" s="150" t="str">
        <f>IF(COUNTA(D29:E29)=0,"×",C29)</f>
        <v>×</v>
      </c>
      <c r="C133" s="159">
        <f>H29</f>
        <v>0</v>
      </c>
      <c r="D133" s="150" t="str">
        <f t="shared" si="22"/>
        <v/>
      </c>
      <c r="E133" s="154"/>
      <c r="F133" s="150" t="str">
        <f>IF(F29=""," －",F29)</f>
        <v xml:space="preserve"> －</v>
      </c>
      <c r="G133" s="150"/>
      <c r="H133" s="155"/>
      <c r="I133" s="154"/>
      <c r="J133" s="150"/>
      <c r="K133" s="150"/>
      <c r="L133" s="150"/>
      <c r="M133" s="150"/>
      <c r="N133" s="150">
        <f>D29</f>
        <v>0</v>
      </c>
      <c r="O133" s="150">
        <f>E29</f>
        <v>0</v>
      </c>
      <c r="P133" s="150" t="str">
        <f t="shared" ref="P133" si="37">G$6</f>
        <v/>
      </c>
      <c r="Q133" s="150">
        <f>G29</f>
        <v>0</v>
      </c>
      <c r="R133" s="150" t="str">
        <f t="shared" si="23"/>
        <v>年</v>
      </c>
      <c r="S133" s="160">
        <f>I29</f>
        <v>0</v>
      </c>
      <c r="T133" s="150"/>
      <c r="U133" s="150"/>
      <c r="V133" s="150"/>
      <c r="W133" s="150"/>
      <c r="X133" s="150"/>
      <c r="Y133" s="150"/>
      <c r="Z133" s="150"/>
      <c r="AA133" s="150"/>
      <c r="AB133" s="150"/>
      <c r="AC133" s="150"/>
      <c r="AD133" s="150"/>
      <c r="AE133" s="150"/>
      <c r="AF133" s="150"/>
      <c r="AG133" s="150"/>
      <c r="AH133" s="150"/>
      <c r="AI133" s="151"/>
      <c r="AJ133" s="151"/>
      <c r="AK133" s="150"/>
      <c r="AL133" s="150"/>
    </row>
    <row r="134" spans="1:38" ht="15.75" customHeight="1" x14ac:dyDescent="0.2">
      <c r="A134" s="150"/>
      <c r="B134" s="150" t="str">
        <f>B133</f>
        <v>×</v>
      </c>
      <c r="C134" s="159">
        <f>J29</f>
        <v>0</v>
      </c>
      <c r="D134" s="150" t="str">
        <f t="shared" si="22"/>
        <v/>
      </c>
      <c r="E134" s="154"/>
      <c r="F134" s="150" t="str">
        <f>IF(F29=""," －",F29)</f>
        <v xml:space="preserve"> －</v>
      </c>
      <c r="G134" s="150"/>
      <c r="H134" s="155"/>
      <c r="I134" s="154"/>
      <c r="J134" s="150"/>
      <c r="K134" s="150"/>
      <c r="L134" s="150"/>
      <c r="M134" s="150"/>
      <c r="N134" s="150">
        <f>D29</f>
        <v>0</v>
      </c>
      <c r="O134" s="150">
        <f>E29</f>
        <v>0</v>
      </c>
      <c r="P134" s="150" t="str">
        <f>G$6</f>
        <v/>
      </c>
      <c r="Q134" s="150">
        <f>G29</f>
        <v>0</v>
      </c>
      <c r="R134" s="150" t="str">
        <f t="shared" si="23"/>
        <v>年</v>
      </c>
      <c r="S134" s="160">
        <f>K29</f>
        <v>0</v>
      </c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150"/>
      <c r="AE134" s="150"/>
      <c r="AF134" s="150"/>
      <c r="AG134" s="150"/>
      <c r="AH134" s="150"/>
      <c r="AI134" s="151"/>
      <c r="AJ134" s="151"/>
      <c r="AK134" s="150"/>
      <c r="AL134" s="150"/>
    </row>
    <row r="135" spans="1:38" ht="15.75" customHeight="1" x14ac:dyDescent="0.2">
      <c r="A135" s="150"/>
      <c r="B135" s="150" t="str">
        <f>IF(COUNTA(D30:E30)=0,"×",C30)</f>
        <v>×</v>
      </c>
      <c r="C135" s="159">
        <f>H30</f>
        <v>0</v>
      </c>
      <c r="D135" s="150" t="str">
        <f t="shared" si="22"/>
        <v/>
      </c>
      <c r="E135" s="154"/>
      <c r="F135" s="150" t="str">
        <f>IF(F30=""," －",F30)</f>
        <v xml:space="preserve"> －</v>
      </c>
      <c r="G135" s="150"/>
      <c r="H135" s="155"/>
      <c r="I135" s="154"/>
      <c r="J135" s="150"/>
      <c r="K135" s="150"/>
      <c r="L135" s="150"/>
      <c r="M135" s="150"/>
      <c r="N135" s="150">
        <f>D30</f>
        <v>0</v>
      </c>
      <c r="O135" s="150">
        <f>E30</f>
        <v>0</v>
      </c>
      <c r="P135" s="150" t="str">
        <f t="shared" ref="P135" si="38">G$6</f>
        <v/>
      </c>
      <c r="Q135" s="150">
        <f>G30</f>
        <v>0</v>
      </c>
      <c r="R135" s="150" t="str">
        <f t="shared" si="23"/>
        <v>年</v>
      </c>
      <c r="S135" s="160">
        <f>I30</f>
        <v>0</v>
      </c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  <c r="AH135" s="150"/>
      <c r="AI135" s="151"/>
      <c r="AJ135" s="151"/>
      <c r="AK135" s="150"/>
      <c r="AL135" s="150"/>
    </row>
    <row r="136" spans="1:38" ht="15.75" customHeight="1" x14ac:dyDescent="0.2">
      <c r="A136" s="150"/>
      <c r="B136" s="150" t="str">
        <f>B135</f>
        <v>×</v>
      </c>
      <c r="C136" s="159">
        <f>J30</f>
        <v>0</v>
      </c>
      <c r="D136" s="150" t="str">
        <f t="shared" si="22"/>
        <v/>
      </c>
      <c r="E136" s="154"/>
      <c r="F136" s="150" t="str">
        <f>IF(F30=""," －",F30)</f>
        <v xml:space="preserve"> －</v>
      </c>
      <c r="G136" s="150"/>
      <c r="H136" s="155"/>
      <c r="I136" s="154"/>
      <c r="J136" s="150"/>
      <c r="K136" s="150"/>
      <c r="L136" s="150"/>
      <c r="M136" s="150"/>
      <c r="N136" s="150">
        <f>D30</f>
        <v>0</v>
      </c>
      <c r="O136" s="150">
        <f>E30</f>
        <v>0</v>
      </c>
      <c r="P136" s="150" t="str">
        <f>G$6</f>
        <v/>
      </c>
      <c r="Q136" s="150">
        <f>G30</f>
        <v>0</v>
      </c>
      <c r="R136" s="150" t="str">
        <f t="shared" si="23"/>
        <v>年</v>
      </c>
      <c r="S136" s="160">
        <f>K30</f>
        <v>0</v>
      </c>
      <c r="T136" s="150"/>
      <c r="U136" s="150"/>
      <c r="V136" s="150"/>
      <c r="W136" s="150"/>
      <c r="X136" s="150"/>
      <c r="Y136" s="150"/>
      <c r="Z136" s="150"/>
      <c r="AA136" s="150"/>
      <c r="AB136" s="150"/>
      <c r="AC136" s="150"/>
      <c r="AD136" s="150"/>
      <c r="AE136" s="150"/>
      <c r="AF136" s="150"/>
      <c r="AG136" s="150"/>
      <c r="AH136" s="150"/>
      <c r="AI136" s="151"/>
      <c r="AJ136" s="151"/>
      <c r="AK136" s="150"/>
      <c r="AL136" s="150"/>
    </row>
    <row r="137" spans="1:38" ht="15.75" customHeight="1" x14ac:dyDescent="0.2">
      <c r="A137" s="150"/>
      <c r="B137" s="150" t="str">
        <f>IF(COUNTA(D31:E31)=0,"×",C31)</f>
        <v>×</v>
      </c>
      <c r="C137" s="159">
        <f>H31</f>
        <v>0</v>
      </c>
      <c r="D137" s="150" t="str">
        <f t="shared" si="22"/>
        <v/>
      </c>
      <c r="E137" s="154"/>
      <c r="F137" s="150" t="str">
        <f>IF(F31=""," －",F31)</f>
        <v xml:space="preserve"> －</v>
      </c>
      <c r="G137" s="150"/>
      <c r="H137" s="155"/>
      <c r="I137" s="154"/>
      <c r="J137" s="150"/>
      <c r="K137" s="150"/>
      <c r="L137" s="150"/>
      <c r="M137" s="150"/>
      <c r="N137" s="150">
        <f>D31</f>
        <v>0</v>
      </c>
      <c r="O137" s="150">
        <f>E31</f>
        <v>0</v>
      </c>
      <c r="P137" s="150" t="str">
        <f t="shared" ref="P137" si="39">G$6</f>
        <v/>
      </c>
      <c r="Q137" s="150">
        <f>G31</f>
        <v>0</v>
      </c>
      <c r="R137" s="150" t="str">
        <f t="shared" si="23"/>
        <v>年</v>
      </c>
      <c r="S137" s="160">
        <f>I31</f>
        <v>0</v>
      </c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  <c r="AE137" s="150"/>
      <c r="AF137" s="150"/>
      <c r="AG137" s="150"/>
      <c r="AH137" s="150"/>
      <c r="AI137" s="151"/>
      <c r="AJ137" s="151"/>
      <c r="AK137" s="150"/>
      <c r="AL137" s="150"/>
    </row>
    <row r="138" spans="1:38" ht="15.75" customHeight="1" x14ac:dyDescent="0.2">
      <c r="A138" s="150"/>
      <c r="B138" s="150" t="str">
        <f>B137</f>
        <v>×</v>
      </c>
      <c r="C138" s="159">
        <f>J31</f>
        <v>0</v>
      </c>
      <c r="D138" s="150" t="str">
        <f t="shared" si="22"/>
        <v/>
      </c>
      <c r="E138" s="154"/>
      <c r="F138" s="150" t="str">
        <f>IF(F31=""," －",F31)</f>
        <v xml:space="preserve"> －</v>
      </c>
      <c r="G138" s="150"/>
      <c r="H138" s="155"/>
      <c r="I138" s="154"/>
      <c r="J138" s="150"/>
      <c r="K138" s="150"/>
      <c r="L138" s="150"/>
      <c r="M138" s="150"/>
      <c r="N138" s="150">
        <f>D31</f>
        <v>0</v>
      </c>
      <c r="O138" s="150">
        <f>E31</f>
        <v>0</v>
      </c>
      <c r="P138" s="150" t="str">
        <f>G$6</f>
        <v/>
      </c>
      <c r="Q138" s="150">
        <f>G31</f>
        <v>0</v>
      </c>
      <c r="R138" s="150" t="str">
        <f t="shared" si="23"/>
        <v>年</v>
      </c>
      <c r="S138" s="160">
        <f>K31</f>
        <v>0</v>
      </c>
      <c r="T138" s="150"/>
      <c r="U138" s="150"/>
      <c r="V138" s="150"/>
      <c r="W138" s="150"/>
      <c r="X138" s="150"/>
      <c r="Y138" s="150"/>
      <c r="Z138" s="150"/>
      <c r="AA138" s="150"/>
      <c r="AB138" s="150"/>
      <c r="AC138" s="150"/>
      <c r="AD138" s="150"/>
      <c r="AE138" s="150"/>
      <c r="AF138" s="150"/>
      <c r="AG138" s="150"/>
      <c r="AH138" s="150"/>
      <c r="AI138" s="151"/>
      <c r="AJ138" s="151"/>
      <c r="AK138" s="150"/>
      <c r="AL138" s="150"/>
    </row>
    <row r="139" spans="1:38" ht="15.75" customHeight="1" x14ac:dyDescent="0.2">
      <c r="A139" s="150"/>
      <c r="B139" s="150" t="str">
        <f>IF(COUNTA(D32:E32)=0,"×",C32)</f>
        <v>×</v>
      </c>
      <c r="C139" s="159">
        <f>H32</f>
        <v>0</v>
      </c>
      <c r="D139" s="150" t="str">
        <f t="shared" si="22"/>
        <v/>
      </c>
      <c r="E139" s="154"/>
      <c r="F139" s="150" t="str">
        <f>IF(F32=""," －",F32)</f>
        <v xml:space="preserve"> －</v>
      </c>
      <c r="G139" s="150"/>
      <c r="H139" s="155"/>
      <c r="I139" s="154"/>
      <c r="J139" s="150"/>
      <c r="K139" s="150"/>
      <c r="L139" s="150"/>
      <c r="M139" s="150"/>
      <c r="N139" s="150">
        <f>D32</f>
        <v>0</v>
      </c>
      <c r="O139" s="150">
        <f>E32</f>
        <v>0</v>
      </c>
      <c r="P139" s="150" t="str">
        <f t="shared" ref="P139" si="40">G$6</f>
        <v/>
      </c>
      <c r="Q139" s="150">
        <f>G32</f>
        <v>0</v>
      </c>
      <c r="R139" s="150" t="str">
        <f t="shared" si="23"/>
        <v>年</v>
      </c>
      <c r="S139" s="160">
        <f>I32</f>
        <v>0</v>
      </c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  <c r="AH139" s="150"/>
      <c r="AI139" s="151"/>
      <c r="AJ139" s="151"/>
      <c r="AK139" s="150"/>
      <c r="AL139" s="150"/>
    </row>
    <row r="140" spans="1:38" ht="15.75" customHeight="1" x14ac:dyDescent="0.2">
      <c r="A140" s="150"/>
      <c r="B140" s="150" t="str">
        <f>B139</f>
        <v>×</v>
      </c>
      <c r="C140" s="159">
        <f>J32</f>
        <v>0</v>
      </c>
      <c r="D140" s="150" t="str">
        <f t="shared" si="22"/>
        <v/>
      </c>
      <c r="E140" s="154"/>
      <c r="F140" s="150" t="str">
        <f>IF(F32=""," －",F32)</f>
        <v xml:space="preserve"> －</v>
      </c>
      <c r="G140" s="150"/>
      <c r="H140" s="155"/>
      <c r="I140" s="154"/>
      <c r="J140" s="150"/>
      <c r="K140" s="150"/>
      <c r="L140" s="150"/>
      <c r="M140" s="150"/>
      <c r="N140" s="150">
        <f>D32</f>
        <v>0</v>
      </c>
      <c r="O140" s="150">
        <f>E32</f>
        <v>0</v>
      </c>
      <c r="P140" s="150" t="str">
        <f>G$6</f>
        <v/>
      </c>
      <c r="Q140" s="150">
        <f>G32</f>
        <v>0</v>
      </c>
      <c r="R140" s="150" t="str">
        <f t="shared" si="23"/>
        <v>年</v>
      </c>
      <c r="S140" s="160">
        <f>K32</f>
        <v>0</v>
      </c>
      <c r="T140" s="150"/>
      <c r="U140" s="150"/>
      <c r="V140" s="150"/>
      <c r="W140" s="150"/>
      <c r="X140" s="150"/>
      <c r="Y140" s="150"/>
      <c r="Z140" s="150"/>
      <c r="AA140" s="150"/>
      <c r="AB140" s="150"/>
      <c r="AC140" s="150"/>
      <c r="AD140" s="150"/>
      <c r="AE140" s="150"/>
      <c r="AF140" s="150"/>
      <c r="AG140" s="150"/>
      <c r="AH140" s="150"/>
      <c r="AI140" s="151"/>
      <c r="AJ140" s="151"/>
      <c r="AK140" s="150"/>
      <c r="AL140" s="150"/>
    </row>
    <row r="141" spans="1:38" ht="15.75" customHeight="1" x14ac:dyDescent="0.2">
      <c r="A141" s="150"/>
      <c r="B141" s="150" t="str">
        <f>IF(COUNTA(D33:E33)=0,"×",C33)</f>
        <v>×</v>
      </c>
      <c r="C141" s="159">
        <f>H33</f>
        <v>0</v>
      </c>
      <c r="D141" s="150" t="str">
        <f t="shared" si="22"/>
        <v/>
      </c>
      <c r="E141" s="154"/>
      <c r="F141" s="150" t="str">
        <f>IF(F33=""," －",F33)</f>
        <v xml:space="preserve"> －</v>
      </c>
      <c r="G141" s="150"/>
      <c r="H141" s="155"/>
      <c r="I141" s="154"/>
      <c r="J141" s="150"/>
      <c r="K141" s="150"/>
      <c r="L141" s="150"/>
      <c r="M141" s="150"/>
      <c r="N141" s="150">
        <f>D33</f>
        <v>0</v>
      </c>
      <c r="O141" s="150">
        <f>E33</f>
        <v>0</v>
      </c>
      <c r="P141" s="150" t="str">
        <f t="shared" ref="P141" si="41">G$6</f>
        <v/>
      </c>
      <c r="Q141" s="150">
        <f>G33</f>
        <v>0</v>
      </c>
      <c r="R141" s="150" t="str">
        <f t="shared" si="23"/>
        <v>年</v>
      </c>
      <c r="S141" s="160">
        <f>I33</f>
        <v>0</v>
      </c>
      <c r="T141" s="150"/>
      <c r="U141" s="150"/>
      <c r="V141" s="150"/>
      <c r="W141" s="150"/>
      <c r="X141" s="150"/>
      <c r="Y141" s="150"/>
      <c r="Z141" s="150"/>
      <c r="AA141" s="150"/>
      <c r="AB141" s="150"/>
      <c r="AC141" s="150"/>
      <c r="AD141" s="150"/>
      <c r="AE141" s="150"/>
      <c r="AF141" s="150"/>
      <c r="AG141" s="150"/>
      <c r="AH141" s="150"/>
      <c r="AI141" s="151"/>
      <c r="AJ141" s="151"/>
      <c r="AK141" s="150"/>
      <c r="AL141" s="150"/>
    </row>
    <row r="142" spans="1:38" ht="15.75" customHeight="1" x14ac:dyDescent="0.2">
      <c r="A142" s="150"/>
      <c r="B142" s="150" t="str">
        <f>B141</f>
        <v>×</v>
      </c>
      <c r="C142" s="159">
        <f>J33</f>
        <v>0</v>
      </c>
      <c r="D142" s="150" t="str">
        <f t="shared" si="22"/>
        <v/>
      </c>
      <c r="E142" s="154"/>
      <c r="F142" s="150" t="str">
        <f>IF(F33=""," －",F33)</f>
        <v xml:space="preserve"> －</v>
      </c>
      <c r="G142" s="150"/>
      <c r="H142" s="155"/>
      <c r="I142" s="154"/>
      <c r="J142" s="150"/>
      <c r="K142" s="150"/>
      <c r="L142" s="150"/>
      <c r="M142" s="150"/>
      <c r="N142" s="150">
        <f>D33</f>
        <v>0</v>
      </c>
      <c r="O142" s="150">
        <f>E33</f>
        <v>0</v>
      </c>
      <c r="P142" s="150" t="str">
        <f>G$6</f>
        <v/>
      </c>
      <c r="Q142" s="150">
        <f>G33</f>
        <v>0</v>
      </c>
      <c r="R142" s="150" t="str">
        <f t="shared" si="23"/>
        <v>年</v>
      </c>
      <c r="S142" s="160">
        <f>K33</f>
        <v>0</v>
      </c>
      <c r="T142" s="150"/>
      <c r="U142" s="150"/>
      <c r="V142" s="150"/>
      <c r="W142" s="150"/>
      <c r="X142" s="150"/>
      <c r="Y142" s="150"/>
      <c r="Z142" s="150"/>
      <c r="AA142" s="150"/>
      <c r="AB142" s="150"/>
      <c r="AC142" s="150"/>
      <c r="AD142" s="150"/>
      <c r="AE142" s="150"/>
      <c r="AF142" s="150"/>
      <c r="AG142" s="150"/>
      <c r="AH142" s="150"/>
      <c r="AI142" s="151"/>
      <c r="AJ142" s="151"/>
      <c r="AK142" s="150"/>
      <c r="AL142" s="150"/>
    </row>
    <row r="143" spans="1:38" ht="15.75" customHeight="1" x14ac:dyDescent="0.2">
      <c r="A143" s="150"/>
      <c r="B143" s="150" t="str">
        <f>IF(COUNTA(D34:E34)=0,"×",C34)</f>
        <v>×</v>
      </c>
      <c r="C143" s="159">
        <f>H34</f>
        <v>0</v>
      </c>
      <c r="D143" s="150" t="str">
        <f t="shared" si="22"/>
        <v/>
      </c>
      <c r="E143" s="154"/>
      <c r="F143" s="150" t="str">
        <f>IF(F34=""," －",F34)</f>
        <v xml:space="preserve"> －</v>
      </c>
      <c r="G143" s="150"/>
      <c r="H143" s="155"/>
      <c r="I143" s="154"/>
      <c r="J143" s="150"/>
      <c r="K143" s="150"/>
      <c r="L143" s="150"/>
      <c r="M143" s="150"/>
      <c r="N143" s="150">
        <f>D34</f>
        <v>0</v>
      </c>
      <c r="O143" s="150">
        <f>E34</f>
        <v>0</v>
      </c>
      <c r="P143" s="150" t="str">
        <f t="shared" ref="P143" si="42">G$6</f>
        <v/>
      </c>
      <c r="Q143" s="150">
        <f>G34</f>
        <v>0</v>
      </c>
      <c r="R143" s="150" t="str">
        <f t="shared" si="23"/>
        <v>年</v>
      </c>
      <c r="S143" s="160">
        <f>I34</f>
        <v>0</v>
      </c>
      <c r="T143" s="150"/>
      <c r="U143" s="150"/>
      <c r="V143" s="150"/>
      <c r="W143" s="150"/>
      <c r="X143" s="150"/>
      <c r="Y143" s="150"/>
      <c r="Z143" s="150"/>
      <c r="AA143" s="150"/>
      <c r="AB143" s="150"/>
      <c r="AC143" s="150"/>
      <c r="AD143" s="150"/>
      <c r="AE143" s="150"/>
      <c r="AF143" s="150"/>
      <c r="AG143" s="150"/>
      <c r="AH143" s="150"/>
      <c r="AI143" s="151"/>
      <c r="AJ143" s="151"/>
      <c r="AK143" s="150"/>
      <c r="AL143" s="150"/>
    </row>
    <row r="144" spans="1:38" ht="15.75" customHeight="1" x14ac:dyDescent="0.2">
      <c r="A144" s="150"/>
      <c r="B144" s="150" t="str">
        <f>B143</f>
        <v>×</v>
      </c>
      <c r="C144" s="159">
        <f>J34</f>
        <v>0</v>
      </c>
      <c r="D144" s="150" t="str">
        <f t="shared" si="22"/>
        <v/>
      </c>
      <c r="E144" s="154"/>
      <c r="F144" s="150" t="str">
        <f>IF(F34=""," －",F34)</f>
        <v xml:space="preserve"> －</v>
      </c>
      <c r="G144" s="150"/>
      <c r="H144" s="155"/>
      <c r="I144" s="154"/>
      <c r="J144" s="150"/>
      <c r="K144" s="150"/>
      <c r="L144" s="150"/>
      <c r="M144" s="150"/>
      <c r="N144" s="150">
        <f>D34</f>
        <v>0</v>
      </c>
      <c r="O144" s="150">
        <f>E34</f>
        <v>0</v>
      </c>
      <c r="P144" s="150" t="str">
        <f>G$6</f>
        <v/>
      </c>
      <c r="Q144" s="150">
        <f>G34</f>
        <v>0</v>
      </c>
      <c r="R144" s="150" t="str">
        <f t="shared" si="23"/>
        <v>年</v>
      </c>
      <c r="S144" s="160">
        <f>K34</f>
        <v>0</v>
      </c>
      <c r="T144" s="150"/>
      <c r="U144" s="150"/>
      <c r="V144" s="150"/>
      <c r="W144" s="150"/>
      <c r="X144" s="150"/>
      <c r="Y144" s="150"/>
      <c r="Z144" s="150"/>
      <c r="AA144" s="150"/>
      <c r="AB144" s="150"/>
      <c r="AC144" s="150"/>
      <c r="AD144" s="150"/>
      <c r="AE144" s="150"/>
      <c r="AF144" s="150"/>
      <c r="AG144" s="150"/>
      <c r="AH144" s="150"/>
      <c r="AI144" s="151"/>
      <c r="AJ144" s="151"/>
      <c r="AK144" s="150"/>
      <c r="AL144" s="150"/>
    </row>
    <row r="145" spans="1:38" ht="15.75" customHeight="1" x14ac:dyDescent="0.2">
      <c r="A145" s="150"/>
      <c r="B145" s="150" t="str">
        <f>IF(COUNTA(D35:E35)=0,"×",C35)</f>
        <v>×</v>
      </c>
      <c r="C145" s="159">
        <f>H35</f>
        <v>0</v>
      </c>
      <c r="D145" s="150" t="str">
        <f t="shared" si="22"/>
        <v/>
      </c>
      <c r="E145" s="154"/>
      <c r="F145" s="150" t="str">
        <f>IF(F35=""," －",F35)</f>
        <v xml:space="preserve"> －</v>
      </c>
      <c r="G145" s="150"/>
      <c r="H145" s="155"/>
      <c r="I145" s="154"/>
      <c r="J145" s="150"/>
      <c r="K145" s="150"/>
      <c r="L145" s="150"/>
      <c r="M145" s="150"/>
      <c r="N145" s="150">
        <f>D35</f>
        <v>0</v>
      </c>
      <c r="O145" s="150">
        <f>E35</f>
        <v>0</v>
      </c>
      <c r="P145" s="150" t="str">
        <f t="shared" ref="P145" si="43">G$6</f>
        <v/>
      </c>
      <c r="Q145" s="150">
        <f>G35</f>
        <v>0</v>
      </c>
      <c r="R145" s="150" t="str">
        <f t="shared" si="23"/>
        <v>年</v>
      </c>
      <c r="S145" s="160">
        <f>I35</f>
        <v>0</v>
      </c>
      <c r="T145" s="150"/>
      <c r="U145" s="150"/>
      <c r="V145" s="150"/>
      <c r="W145" s="150"/>
      <c r="X145" s="150"/>
      <c r="Y145" s="150"/>
      <c r="Z145" s="150"/>
      <c r="AA145" s="150"/>
      <c r="AB145" s="150"/>
      <c r="AC145" s="150"/>
      <c r="AD145" s="150"/>
      <c r="AE145" s="150"/>
      <c r="AF145" s="150"/>
      <c r="AG145" s="150"/>
      <c r="AH145" s="150"/>
      <c r="AI145" s="151"/>
      <c r="AJ145" s="151"/>
      <c r="AK145" s="150"/>
      <c r="AL145" s="150"/>
    </row>
    <row r="146" spans="1:38" ht="15.75" customHeight="1" x14ac:dyDescent="0.2">
      <c r="A146" s="150"/>
      <c r="B146" s="150" t="str">
        <f>B145</f>
        <v>×</v>
      </c>
      <c r="C146" s="159">
        <f>J35</f>
        <v>0</v>
      </c>
      <c r="D146" s="150" t="str">
        <f t="shared" si="22"/>
        <v/>
      </c>
      <c r="E146" s="154"/>
      <c r="F146" s="150" t="str">
        <f>IF(F35=""," －",F35)</f>
        <v xml:space="preserve"> －</v>
      </c>
      <c r="G146" s="150"/>
      <c r="H146" s="155"/>
      <c r="I146" s="154"/>
      <c r="J146" s="150"/>
      <c r="K146" s="150"/>
      <c r="L146" s="150"/>
      <c r="M146" s="150"/>
      <c r="N146" s="150">
        <f>D35</f>
        <v>0</v>
      </c>
      <c r="O146" s="150">
        <f>E35</f>
        <v>0</v>
      </c>
      <c r="P146" s="150" t="str">
        <f>G$6</f>
        <v/>
      </c>
      <c r="Q146" s="150">
        <f>G35</f>
        <v>0</v>
      </c>
      <c r="R146" s="150" t="str">
        <f t="shared" si="23"/>
        <v>年</v>
      </c>
      <c r="S146" s="160">
        <f>K35</f>
        <v>0</v>
      </c>
      <c r="T146" s="150"/>
      <c r="U146" s="150"/>
      <c r="V146" s="150"/>
      <c r="W146" s="150"/>
      <c r="X146" s="150"/>
      <c r="Y146" s="150"/>
      <c r="Z146" s="150"/>
      <c r="AA146" s="150"/>
      <c r="AB146" s="150"/>
      <c r="AC146" s="150"/>
      <c r="AD146" s="150"/>
      <c r="AE146" s="150"/>
      <c r="AF146" s="150"/>
      <c r="AG146" s="150"/>
      <c r="AH146" s="150"/>
      <c r="AI146" s="151"/>
      <c r="AJ146" s="151"/>
      <c r="AK146" s="150"/>
      <c r="AL146" s="150"/>
    </row>
    <row r="147" spans="1:38" ht="15.75" customHeight="1" x14ac:dyDescent="0.2">
      <c r="A147" s="150"/>
      <c r="B147" s="150" t="str">
        <f>IF(COUNTA(D36:E36)=0,"×",C36)</f>
        <v>×</v>
      </c>
      <c r="C147" s="159">
        <f>H36</f>
        <v>0</v>
      </c>
      <c r="D147" s="150" t="str">
        <f t="shared" si="22"/>
        <v/>
      </c>
      <c r="E147" s="154"/>
      <c r="F147" s="150" t="str">
        <f>IF(F36=""," －",F36)</f>
        <v xml:space="preserve"> －</v>
      </c>
      <c r="G147" s="150"/>
      <c r="H147" s="155"/>
      <c r="I147" s="154"/>
      <c r="J147" s="150"/>
      <c r="K147" s="150"/>
      <c r="L147" s="150"/>
      <c r="M147" s="150"/>
      <c r="N147" s="150">
        <f>D36</f>
        <v>0</v>
      </c>
      <c r="O147" s="150">
        <f>E36</f>
        <v>0</v>
      </c>
      <c r="P147" s="150" t="str">
        <f t="shared" ref="P147" si="44">G$6</f>
        <v/>
      </c>
      <c r="Q147" s="150">
        <f>G36</f>
        <v>0</v>
      </c>
      <c r="R147" s="150" t="str">
        <f t="shared" si="23"/>
        <v>年</v>
      </c>
      <c r="S147" s="160">
        <f>I36</f>
        <v>0</v>
      </c>
      <c r="T147" s="150"/>
      <c r="U147" s="150"/>
      <c r="V147" s="150"/>
      <c r="W147" s="150"/>
      <c r="X147" s="150"/>
      <c r="Y147" s="150"/>
      <c r="Z147" s="150"/>
      <c r="AA147" s="150"/>
      <c r="AB147" s="150"/>
      <c r="AC147" s="150"/>
      <c r="AD147" s="150"/>
      <c r="AE147" s="150"/>
      <c r="AF147" s="150"/>
      <c r="AG147" s="150"/>
      <c r="AH147" s="150"/>
      <c r="AI147" s="151"/>
      <c r="AJ147" s="151"/>
      <c r="AK147" s="150"/>
      <c r="AL147" s="150"/>
    </row>
    <row r="148" spans="1:38" ht="15.75" customHeight="1" x14ac:dyDescent="0.2">
      <c r="A148" s="150"/>
      <c r="B148" s="150" t="str">
        <f>B147</f>
        <v>×</v>
      </c>
      <c r="C148" s="159">
        <f>J36</f>
        <v>0</v>
      </c>
      <c r="D148" s="150" t="str">
        <f t="shared" si="22"/>
        <v/>
      </c>
      <c r="E148" s="154"/>
      <c r="F148" s="150" t="str">
        <f>IF(F36=""," －",F36)</f>
        <v xml:space="preserve"> －</v>
      </c>
      <c r="G148" s="150"/>
      <c r="H148" s="155"/>
      <c r="I148" s="154"/>
      <c r="J148" s="150"/>
      <c r="K148" s="150"/>
      <c r="L148" s="150"/>
      <c r="M148" s="150"/>
      <c r="N148" s="150">
        <f>D36</f>
        <v>0</v>
      </c>
      <c r="O148" s="150">
        <f>E36</f>
        <v>0</v>
      </c>
      <c r="P148" s="150" t="str">
        <f>G$6</f>
        <v/>
      </c>
      <c r="Q148" s="150">
        <f>G36</f>
        <v>0</v>
      </c>
      <c r="R148" s="150" t="str">
        <f t="shared" si="23"/>
        <v>年</v>
      </c>
      <c r="S148" s="160">
        <f>K36</f>
        <v>0</v>
      </c>
      <c r="T148" s="150"/>
      <c r="U148" s="150"/>
      <c r="V148" s="150"/>
      <c r="W148" s="150"/>
      <c r="X148" s="150"/>
      <c r="Y148" s="150"/>
      <c r="Z148" s="150"/>
      <c r="AA148" s="150"/>
      <c r="AB148" s="150"/>
      <c r="AC148" s="150"/>
      <c r="AD148" s="150"/>
      <c r="AE148" s="150"/>
      <c r="AF148" s="150"/>
      <c r="AG148" s="150"/>
      <c r="AH148" s="150"/>
      <c r="AI148" s="151"/>
      <c r="AJ148" s="151"/>
      <c r="AK148" s="150"/>
      <c r="AL148" s="150"/>
    </row>
    <row r="149" spans="1:38" ht="15.75" customHeight="1" x14ac:dyDescent="0.2">
      <c r="A149" s="150"/>
      <c r="B149" s="150" t="str">
        <f>IF(COUNTA(D37:E37)=0,"×",C37)</f>
        <v>×</v>
      </c>
      <c r="C149" s="159">
        <f>H37</f>
        <v>0</v>
      </c>
      <c r="D149" s="150" t="str">
        <f t="shared" si="22"/>
        <v/>
      </c>
      <c r="E149" s="154"/>
      <c r="F149" s="150" t="str">
        <f>IF(F37=""," －",F37)</f>
        <v xml:space="preserve"> －</v>
      </c>
      <c r="G149" s="150"/>
      <c r="H149" s="155"/>
      <c r="I149" s="154"/>
      <c r="J149" s="150"/>
      <c r="K149" s="150"/>
      <c r="L149" s="150"/>
      <c r="M149" s="150"/>
      <c r="N149" s="150">
        <f>D37</f>
        <v>0</v>
      </c>
      <c r="O149" s="150">
        <f>E37</f>
        <v>0</v>
      </c>
      <c r="P149" s="150" t="str">
        <f t="shared" ref="P149" si="45">G$6</f>
        <v/>
      </c>
      <c r="Q149" s="150">
        <f>G37</f>
        <v>0</v>
      </c>
      <c r="R149" s="150" t="str">
        <f t="shared" si="23"/>
        <v>年</v>
      </c>
      <c r="S149" s="160">
        <f>I37</f>
        <v>0</v>
      </c>
      <c r="T149" s="150"/>
      <c r="U149" s="150"/>
      <c r="V149" s="150"/>
      <c r="W149" s="150"/>
      <c r="X149" s="150"/>
      <c r="Y149" s="150"/>
      <c r="Z149" s="150"/>
      <c r="AA149" s="150"/>
      <c r="AB149" s="150"/>
      <c r="AC149" s="150"/>
      <c r="AD149" s="150"/>
      <c r="AE149" s="150"/>
      <c r="AF149" s="150"/>
      <c r="AG149" s="150"/>
      <c r="AH149" s="150"/>
      <c r="AI149" s="151"/>
      <c r="AJ149" s="151"/>
      <c r="AK149" s="150"/>
      <c r="AL149" s="150"/>
    </row>
    <row r="150" spans="1:38" ht="15.75" customHeight="1" x14ac:dyDescent="0.2">
      <c r="A150" s="150"/>
      <c r="B150" s="150" t="str">
        <f>B149</f>
        <v>×</v>
      </c>
      <c r="C150" s="159">
        <f>J37</f>
        <v>0</v>
      </c>
      <c r="D150" s="150" t="str">
        <f t="shared" si="22"/>
        <v/>
      </c>
      <c r="E150" s="154"/>
      <c r="F150" s="150" t="str">
        <f>IF(F37=""," －",F37)</f>
        <v xml:space="preserve"> －</v>
      </c>
      <c r="G150" s="150"/>
      <c r="H150" s="155"/>
      <c r="I150" s="154"/>
      <c r="J150" s="150"/>
      <c r="K150" s="150"/>
      <c r="L150" s="150"/>
      <c r="M150" s="150"/>
      <c r="N150" s="150">
        <f>D37</f>
        <v>0</v>
      </c>
      <c r="O150" s="150">
        <f>E37</f>
        <v>0</v>
      </c>
      <c r="P150" s="150" t="str">
        <f>G$6</f>
        <v/>
      </c>
      <c r="Q150" s="150">
        <f>G37</f>
        <v>0</v>
      </c>
      <c r="R150" s="150" t="str">
        <f t="shared" si="23"/>
        <v>年</v>
      </c>
      <c r="S150" s="160">
        <f>K37</f>
        <v>0</v>
      </c>
      <c r="T150" s="150"/>
      <c r="U150" s="150"/>
      <c r="V150" s="150"/>
      <c r="W150" s="150"/>
      <c r="X150" s="150"/>
      <c r="Y150" s="150"/>
      <c r="Z150" s="150"/>
      <c r="AA150" s="150"/>
      <c r="AB150" s="150"/>
      <c r="AC150" s="150"/>
      <c r="AD150" s="150"/>
      <c r="AE150" s="150"/>
      <c r="AF150" s="150"/>
      <c r="AG150" s="150"/>
      <c r="AH150" s="150"/>
      <c r="AI150" s="151"/>
      <c r="AJ150" s="151"/>
      <c r="AK150" s="150"/>
      <c r="AL150" s="150"/>
    </row>
    <row r="151" spans="1:38" ht="15.75" customHeight="1" x14ac:dyDescent="0.2">
      <c r="A151" s="150"/>
      <c r="B151" s="150" t="str">
        <f>IF(COUNTA(D38:E38)=0,"×",C38)</f>
        <v>×</v>
      </c>
      <c r="C151" s="159">
        <f>H38</f>
        <v>0</v>
      </c>
      <c r="D151" s="150" t="str">
        <f t="shared" si="22"/>
        <v/>
      </c>
      <c r="E151" s="154"/>
      <c r="F151" s="150" t="str">
        <f>IF(F38=""," －",F38)</f>
        <v xml:space="preserve"> －</v>
      </c>
      <c r="G151" s="150"/>
      <c r="H151" s="155"/>
      <c r="I151" s="154"/>
      <c r="J151" s="150"/>
      <c r="K151" s="150"/>
      <c r="L151" s="150"/>
      <c r="M151" s="150"/>
      <c r="N151" s="150">
        <f>D38</f>
        <v>0</v>
      </c>
      <c r="O151" s="150">
        <f>E38</f>
        <v>0</v>
      </c>
      <c r="P151" s="150" t="str">
        <f t="shared" ref="P151" si="46">G$6</f>
        <v/>
      </c>
      <c r="Q151" s="150">
        <f>G38</f>
        <v>0</v>
      </c>
      <c r="R151" s="150" t="str">
        <f t="shared" si="23"/>
        <v>年</v>
      </c>
      <c r="S151" s="160">
        <f>I38</f>
        <v>0</v>
      </c>
      <c r="T151" s="150"/>
      <c r="U151" s="150"/>
      <c r="V151" s="150"/>
      <c r="W151" s="150"/>
      <c r="X151" s="150"/>
      <c r="Y151" s="150"/>
      <c r="Z151" s="150"/>
      <c r="AA151" s="150"/>
      <c r="AB151" s="150"/>
      <c r="AC151" s="150"/>
      <c r="AD151" s="150"/>
      <c r="AE151" s="150"/>
      <c r="AF151" s="150"/>
      <c r="AG151" s="150"/>
      <c r="AH151" s="150"/>
      <c r="AI151" s="151"/>
      <c r="AJ151" s="151"/>
      <c r="AK151" s="150"/>
      <c r="AL151" s="150"/>
    </row>
    <row r="152" spans="1:38" ht="15.75" customHeight="1" x14ac:dyDescent="0.2">
      <c r="A152" s="150"/>
      <c r="B152" s="150" t="str">
        <f>B151</f>
        <v>×</v>
      </c>
      <c r="C152" s="159">
        <f>J38</f>
        <v>0</v>
      </c>
      <c r="D152" s="150" t="str">
        <f t="shared" si="22"/>
        <v/>
      </c>
      <c r="E152" s="154"/>
      <c r="F152" s="150" t="str">
        <f>IF(F38=""," －",F38)</f>
        <v xml:space="preserve"> －</v>
      </c>
      <c r="G152" s="150"/>
      <c r="H152" s="155"/>
      <c r="I152" s="154"/>
      <c r="J152" s="150"/>
      <c r="K152" s="150"/>
      <c r="L152" s="150"/>
      <c r="M152" s="150"/>
      <c r="N152" s="150">
        <f>D38</f>
        <v>0</v>
      </c>
      <c r="O152" s="150">
        <f>E38</f>
        <v>0</v>
      </c>
      <c r="P152" s="150" t="str">
        <f>G$6</f>
        <v/>
      </c>
      <c r="Q152" s="150">
        <f>G38</f>
        <v>0</v>
      </c>
      <c r="R152" s="150" t="str">
        <f t="shared" si="23"/>
        <v>年</v>
      </c>
      <c r="S152" s="160">
        <f>K38</f>
        <v>0</v>
      </c>
      <c r="T152" s="150"/>
      <c r="U152" s="150"/>
      <c r="V152" s="150"/>
      <c r="W152" s="150"/>
      <c r="X152" s="150"/>
      <c r="Y152" s="150"/>
      <c r="Z152" s="150"/>
      <c r="AA152" s="150"/>
      <c r="AB152" s="150"/>
      <c r="AC152" s="150"/>
      <c r="AD152" s="150"/>
      <c r="AE152" s="150"/>
      <c r="AF152" s="150"/>
      <c r="AG152" s="150"/>
      <c r="AH152" s="150"/>
      <c r="AI152" s="151"/>
      <c r="AJ152" s="151"/>
      <c r="AK152" s="150"/>
      <c r="AL152" s="150"/>
    </row>
    <row r="153" spans="1:38" ht="15.75" customHeight="1" x14ac:dyDescent="0.2">
      <c r="A153" s="150"/>
      <c r="B153" s="150" t="str">
        <f>IF(COUNTA(D39:E39)=0,"×",C39)</f>
        <v>×</v>
      </c>
      <c r="C153" s="159">
        <f>H39</f>
        <v>0</v>
      </c>
      <c r="D153" s="150" t="str">
        <f t="shared" si="22"/>
        <v/>
      </c>
      <c r="E153" s="154"/>
      <c r="F153" s="150" t="str">
        <f>IF(F39=""," －",F39)</f>
        <v xml:space="preserve"> －</v>
      </c>
      <c r="G153" s="150"/>
      <c r="H153" s="155"/>
      <c r="I153" s="154"/>
      <c r="J153" s="150"/>
      <c r="K153" s="150"/>
      <c r="L153" s="150"/>
      <c r="M153" s="150"/>
      <c r="N153" s="150">
        <f>D39</f>
        <v>0</v>
      </c>
      <c r="O153" s="150">
        <f>E39</f>
        <v>0</v>
      </c>
      <c r="P153" s="150" t="str">
        <f t="shared" ref="P153" si="47">G$6</f>
        <v/>
      </c>
      <c r="Q153" s="150">
        <f>G39</f>
        <v>0</v>
      </c>
      <c r="R153" s="150" t="str">
        <f t="shared" si="23"/>
        <v>年</v>
      </c>
      <c r="S153" s="160">
        <f>I39</f>
        <v>0</v>
      </c>
      <c r="T153" s="150"/>
      <c r="U153" s="150"/>
      <c r="V153" s="150"/>
      <c r="W153" s="150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1"/>
      <c r="AJ153" s="151"/>
      <c r="AK153" s="150"/>
      <c r="AL153" s="150"/>
    </row>
    <row r="154" spans="1:38" ht="15.75" customHeight="1" x14ac:dyDescent="0.2">
      <c r="A154" s="150"/>
      <c r="B154" s="150" t="str">
        <f>B153</f>
        <v>×</v>
      </c>
      <c r="C154" s="159">
        <f>J39</f>
        <v>0</v>
      </c>
      <c r="D154" s="150" t="str">
        <f t="shared" si="22"/>
        <v/>
      </c>
      <c r="E154" s="154"/>
      <c r="F154" s="150" t="str">
        <f>IF(F39=""," －",F39)</f>
        <v xml:space="preserve"> －</v>
      </c>
      <c r="G154" s="150"/>
      <c r="H154" s="155"/>
      <c r="I154" s="154"/>
      <c r="J154" s="150"/>
      <c r="K154" s="150"/>
      <c r="L154" s="150"/>
      <c r="M154" s="150"/>
      <c r="N154" s="150">
        <f>D39</f>
        <v>0</v>
      </c>
      <c r="O154" s="150">
        <f>E39</f>
        <v>0</v>
      </c>
      <c r="P154" s="150" t="str">
        <f>G$6</f>
        <v/>
      </c>
      <c r="Q154" s="150">
        <f>G39</f>
        <v>0</v>
      </c>
      <c r="R154" s="150" t="str">
        <f t="shared" si="23"/>
        <v>年</v>
      </c>
      <c r="S154" s="160">
        <f>K39</f>
        <v>0</v>
      </c>
      <c r="T154" s="150"/>
      <c r="U154" s="150"/>
      <c r="V154" s="150"/>
      <c r="W154" s="150"/>
      <c r="X154" s="150"/>
      <c r="Y154" s="150"/>
      <c r="Z154" s="150"/>
      <c r="AA154" s="150"/>
      <c r="AB154" s="150"/>
      <c r="AC154" s="150"/>
      <c r="AD154" s="150"/>
      <c r="AE154" s="150"/>
      <c r="AF154" s="150"/>
      <c r="AG154" s="150"/>
      <c r="AH154" s="150"/>
      <c r="AI154" s="151"/>
      <c r="AJ154" s="151"/>
      <c r="AK154" s="150"/>
      <c r="AL154" s="150"/>
    </row>
    <row r="155" spans="1:38" ht="15.75" customHeight="1" x14ac:dyDescent="0.2">
      <c r="A155" s="150"/>
      <c r="B155" s="150" t="str">
        <f>IF(COUNTA(D40:E40)=0,"×",C40)</f>
        <v>×</v>
      </c>
      <c r="C155" s="159">
        <f>H40</f>
        <v>0</v>
      </c>
      <c r="D155" s="150" t="str">
        <f t="shared" si="22"/>
        <v/>
      </c>
      <c r="E155" s="154"/>
      <c r="F155" s="150" t="str">
        <f>IF(F40=""," －",F40)</f>
        <v xml:space="preserve"> －</v>
      </c>
      <c r="G155" s="150"/>
      <c r="H155" s="155"/>
      <c r="I155" s="154"/>
      <c r="J155" s="150"/>
      <c r="K155" s="150"/>
      <c r="L155" s="150"/>
      <c r="M155" s="150"/>
      <c r="N155" s="150">
        <f>D40</f>
        <v>0</v>
      </c>
      <c r="O155" s="150">
        <f>E40</f>
        <v>0</v>
      </c>
      <c r="P155" s="150" t="str">
        <f t="shared" ref="P155" si="48">G$6</f>
        <v/>
      </c>
      <c r="Q155" s="150">
        <f>G40</f>
        <v>0</v>
      </c>
      <c r="R155" s="150" t="str">
        <f t="shared" si="23"/>
        <v>年</v>
      </c>
      <c r="S155" s="160">
        <f>I40</f>
        <v>0</v>
      </c>
      <c r="T155" s="150"/>
      <c r="U155" s="150"/>
      <c r="V155" s="150"/>
      <c r="W155" s="150"/>
      <c r="X155" s="150"/>
      <c r="Y155" s="150"/>
      <c r="Z155" s="150"/>
      <c r="AA155" s="150"/>
      <c r="AB155" s="150"/>
      <c r="AC155" s="150"/>
      <c r="AD155" s="150"/>
      <c r="AE155" s="150"/>
      <c r="AF155" s="150"/>
      <c r="AG155" s="150"/>
      <c r="AH155" s="150"/>
      <c r="AI155" s="151"/>
      <c r="AJ155" s="151"/>
      <c r="AK155" s="150"/>
      <c r="AL155" s="150"/>
    </row>
    <row r="156" spans="1:38" ht="15.75" customHeight="1" x14ac:dyDescent="0.2">
      <c r="A156" s="150"/>
      <c r="B156" s="150" t="str">
        <f>B155</f>
        <v>×</v>
      </c>
      <c r="C156" s="159">
        <f>J40</f>
        <v>0</v>
      </c>
      <c r="D156" s="150" t="str">
        <f t="shared" si="22"/>
        <v/>
      </c>
      <c r="E156" s="154"/>
      <c r="F156" s="150" t="str">
        <f>IF(F40=""," －",F40)</f>
        <v xml:space="preserve"> －</v>
      </c>
      <c r="G156" s="150"/>
      <c r="H156" s="155"/>
      <c r="I156" s="154"/>
      <c r="J156" s="150"/>
      <c r="K156" s="150"/>
      <c r="L156" s="150"/>
      <c r="M156" s="150"/>
      <c r="N156" s="150">
        <f>D40</f>
        <v>0</v>
      </c>
      <c r="O156" s="150">
        <f>E40</f>
        <v>0</v>
      </c>
      <c r="P156" s="150" t="str">
        <f>G$6</f>
        <v/>
      </c>
      <c r="Q156" s="150">
        <f>G40</f>
        <v>0</v>
      </c>
      <c r="R156" s="150" t="str">
        <f t="shared" si="23"/>
        <v>年</v>
      </c>
      <c r="S156" s="160">
        <f>K40</f>
        <v>0</v>
      </c>
      <c r="T156" s="150"/>
      <c r="U156" s="150"/>
      <c r="V156" s="150"/>
      <c r="W156" s="150"/>
      <c r="X156" s="150"/>
      <c r="Y156" s="150"/>
      <c r="Z156" s="150"/>
      <c r="AA156" s="150"/>
      <c r="AB156" s="150"/>
      <c r="AC156" s="150"/>
      <c r="AD156" s="150"/>
      <c r="AE156" s="150"/>
      <c r="AF156" s="150"/>
      <c r="AG156" s="150"/>
      <c r="AH156" s="150"/>
      <c r="AI156" s="151"/>
      <c r="AJ156" s="151"/>
      <c r="AK156" s="150"/>
      <c r="AL156" s="150"/>
    </row>
    <row r="157" spans="1:38" ht="15.75" customHeight="1" x14ac:dyDescent="0.2">
      <c r="A157" s="150"/>
      <c r="B157" s="150" t="str">
        <f>IF(COUNTA(D41:E41)=0,"×",C41)</f>
        <v>×</v>
      </c>
      <c r="C157" s="159">
        <f>H41</f>
        <v>0</v>
      </c>
      <c r="D157" s="150" t="str">
        <f t="shared" si="22"/>
        <v/>
      </c>
      <c r="E157" s="154"/>
      <c r="F157" s="150" t="str">
        <f>IF(F41=""," －",F41)</f>
        <v xml:space="preserve"> －</v>
      </c>
      <c r="G157" s="150"/>
      <c r="H157" s="155"/>
      <c r="I157" s="154"/>
      <c r="J157" s="150"/>
      <c r="K157" s="150"/>
      <c r="L157" s="150"/>
      <c r="M157" s="150"/>
      <c r="N157" s="150">
        <f>D41</f>
        <v>0</v>
      </c>
      <c r="O157" s="150">
        <f>E41</f>
        <v>0</v>
      </c>
      <c r="P157" s="150" t="str">
        <f t="shared" ref="P157" si="49">G$6</f>
        <v/>
      </c>
      <c r="Q157" s="150">
        <f>G41</f>
        <v>0</v>
      </c>
      <c r="R157" s="150" t="str">
        <f t="shared" si="23"/>
        <v>年</v>
      </c>
      <c r="S157" s="160">
        <f>I41</f>
        <v>0</v>
      </c>
      <c r="T157" s="150"/>
      <c r="U157" s="150"/>
      <c r="V157" s="150"/>
      <c r="W157" s="150"/>
      <c r="X157" s="150"/>
      <c r="Y157" s="150"/>
      <c r="Z157" s="150"/>
      <c r="AA157" s="150"/>
      <c r="AB157" s="150"/>
      <c r="AC157" s="150"/>
      <c r="AD157" s="150"/>
      <c r="AE157" s="150"/>
      <c r="AF157" s="150"/>
      <c r="AG157" s="150"/>
      <c r="AH157" s="150"/>
      <c r="AI157" s="151"/>
      <c r="AJ157" s="151"/>
      <c r="AK157" s="150"/>
      <c r="AL157" s="150"/>
    </row>
    <row r="158" spans="1:38" ht="15.75" customHeight="1" x14ac:dyDescent="0.2">
      <c r="A158" s="150"/>
      <c r="B158" s="150" t="str">
        <f>B157</f>
        <v>×</v>
      </c>
      <c r="C158" s="159">
        <f>J41</f>
        <v>0</v>
      </c>
      <c r="D158" s="150" t="str">
        <f t="shared" si="22"/>
        <v/>
      </c>
      <c r="E158" s="154"/>
      <c r="F158" s="150" t="str">
        <f>IF(F41=""," －",F41)</f>
        <v xml:space="preserve"> －</v>
      </c>
      <c r="G158" s="150"/>
      <c r="H158" s="155"/>
      <c r="I158" s="154"/>
      <c r="J158" s="150"/>
      <c r="K158" s="150"/>
      <c r="L158" s="150"/>
      <c r="M158" s="150"/>
      <c r="N158" s="150">
        <f>D41</f>
        <v>0</v>
      </c>
      <c r="O158" s="150">
        <f>E41</f>
        <v>0</v>
      </c>
      <c r="P158" s="150" t="str">
        <f>G$6</f>
        <v/>
      </c>
      <c r="Q158" s="150">
        <f>G41</f>
        <v>0</v>
      </c>
      <c r="R158" s="150" t="str">
        <f t="shared" si="23"/>
        <v>年</v>
      </c>
      <c r="S158" s="160">
        <f>K41</f>
        <v>0</v>
      </c>
      <c r="T158" s="150"/>
      <c r="U158" s="150"/>
      <c r="V158" s="150"/>
      <c r="W158" s="150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1"/>
      <c r="AJ158" s="151"/>
      <c r="AK158" s="150"/>
      <c r="AL158" s="150"/>
    </row>
    <row r="159" spans="1:38" ht="15.75" customHeight="1" x14ac:dyDescent="0.2">
      <c r="A159" s="150"/>
      <c r="B159" s="150" t="str">
        <f>IF(COUNTA(D42:E42)=0,"×",C42)</f>
        <v>×</v>
      </c>
      <c r="C159" s="159">
        <f>H42</f>
        <v>0</v>
      </c>
      <c r="D159" s="150" t="str">
        <f t="shared" si="22"/>
        <v/>
      </c>
      <c r="E159" s="154"/>
      <c r="F159" s="150" t="str">
        <f>IF(F42=""," －",F42)</f>
        <v xml:space="preserve"> －</v>
      </c>
      <c r="G159" s="150"/>
      <c r="H159" s="155"/>
      <c r="I159" s="154"/>
      <c r="J159" s="150"/>
      <c r="K159" s="150"/>
      <c r="L159" s="150"/>
      <c r="M159" s="150"/>
      <c r="N159" s="150">
        <f>D42</f>
        <v>0</v>
      </c>
      <c r="O159" s="150">
        <f>E42</f>
        <v>0</v>
      </c>
      <c r="P159" s="150" t="str">
        <f t="shared" ref="P159" si="50">G$6</f>
        <v/>
      </c>
      <c r="Q159" s="150">
        <f>G42</f>
        <v>0</v>
      </c>
      <c r="R159" s="150" t="str">
        <f t="shared" si="23"/>
        <v>年</v>
      </c>
      <c r="S159" s="160">
        <f>I42</f>
        <v>0</v>
      </c>
      <c r="T159" s="150"/>
      <c r="U159" s="150"/>
      <c r="V159" s="150"/>
      <c r="W159" s="150"/>
      <c r="X159" s="150"/>
      <c r="Y159" s="150"/>
      <c r="Z159" s="150"/>
      <c r="AA159" s="150"/>
      <c r="AB159" s="150"/>
      <c r="AC159" s="150"/>
      <c r="AD159" s="150"/>
      <c r="AE159" s="150"/>
      <c r="AF159" s="150"/>
      <c r="AG159" s="150"/>
      <c r="AH159" s="150"/>
      <c r="AI159" s="151"/>
      <c r="AJ159" s="151"/>
      <c r="AK159" s="150"/>
      <c r="AL159" s="150"/>
    </row>
    <row r="160" spans="1:38" ht="15.75" customHeight="1" x14ac:dyDescent="0.2">
      <c r="A160" s="150"/>
      <c r="B160" s="150" t="str">
        <f>B159</f>
        <v>×</v>
      </c>
      <c r="C160" s="159">
        <f>J42</f>
        <v>0</v>
      </c>
      <c r="D160" s="150" t="str">
        <f t="shared" si="22"/>
        <v/>
      </c>
      <c r="E160" s="154"/>
      <c r="F160" s="150" t="str">
        <f>IF(F42=""," －",F42)</f>
        <v xml:space="preserve"> －</v>
      </c>
      <c r="G160" s="150"/>
      <c r="H160" s="155"/>
      <c r="I160" s="154"/>
      <c r="J160" s="150"/>
      <c r="K160" s="150"/>
      <c r="L160" s="150"/>
      <c r="M160" s="150"/>
      <c r="N160" s="150">
        <f>D42</f>
        <v>0</v>
      </c>
      <c r="O160" s="150">
        <f>E42</f>
        <v>0</v>
      </c>
      <c r="P160" s="150" t="str">
        <f>G$6</f>
        <v/>
      </c>
      <c r="Q160" s="150">
        <f>G42</f>
        <v>0</v>
      </c>
      <c r="R160" s="150" t="str">
        <f t="shared" si="23"/>
        <v>年</v>
      </c>
      <c r="S160" s="160">
        <f>K42</f>
        <v>0</v>
      </c>
      <c r="T160" s="150"/>
      <c r="U160" s="150"/>
      <c r="V160" s="150"/>
      <c r="W160" s="150"/>
      <c r="X160" s="150"/>
      <c r="Y160" s="150"/>
      <c r="Z160" s="150"/>
      <c r="AA160" s="150"/>
      <c r="AB160" s="150"/>
      <c r="AC160" s="150"/>
      <c r="AD160" s="150"/>
      <c r="AE160" s="150"/>
      <c r="AF160" s="150"/>
      <c r="AG160" s="150"/>
      <c r="AH160" s="150"/>
      <c r="AI160" s="151"/>
      <c r="AJ160" s="151"/>
      <c r="AK160" s="150"/>
      <c r="AL160" s="150"/>
    </row>
    <row r="161" spans="1:38" ht="15.75" customHeight="1" x14ac:dyDescent="0.2">
      <c r="A161" s="150"/>
      <c r="B161" s="150" t="str">
        <f>IF(COUNTA(D43:E43)=0,"×",C43)</f>
        <v>×</v>
      </c>
      <c r="C161" s="159">
        <f>H43</f>
        <v>0</v>
      </c>
      <c r="D161" s="150" t="str">
        <f t="shared" si="22"/>
        <v/>
      </c>
      <c r="E161" s="154"/>
      <c r="F161" s="150" t="str">
        <f>IF(F43=""," －",F43)</f>
        <v xml:space="preserve"> －</v>
      </c>
      <c r="G161" s="150"/>
      <c r="H161" s="155"/>
      <c r="I161" s="154"/>
      <c r="J161" s="150"/>
      <c r="K161" s="150"/>
      <c r="L161" s="150"/>
      <c r="M161" s="150"/>
      <c r="N161" s="150">
        <f>D43</f>
        <v>0</v>
      </c>
      <c r="O161" s="150">
        <f>E43</f>
        <v>0</v>
      </c>
      <c r="P161" s="150" t="str">
        <f t="shared" ref="P161" si="51">G$6</f>
        <v/>
      </c>
      <c r="Q161" s="150">
        <f>G43</f>
        <v>0</v>
      </c>
      <c r="R161" s="150" t="str">
        <f t="shared" si="23"/>
        <v>年</v>
      </c>
      <c r="S161" s="160">
        <f>I43</f>
        <v>0</v>
      </c>
      <c r="T161" s="150"/>
      <c r="U161" s="150"/>
      <c r="V161" s="150"/>
      <c r="W161" s="150"/>
      <c r="X161" s="150"/>
      <c r="Y161" s="150"/>
      <c r="Z161" s="150"/>
      <c r="AA161" s="150"/>
      <c r="AB161" s="150"/>
      <c r="AC161" s="150"/>
      <c r="AD161" s="150"/>
      <c r="AE161" s="150"/>
      <c r="AF161" s="150"/>
      <c r="AG161" s="150"/>
      <c r="AH161" s="150"/>
      <c r="AI161" s="151"/>
      <c r="AJ161" s="151"/>
      <c r="AK161" s="150"/>
      <c r="AL161" s="150"/>
    </row>
    <row r="162" spans="1:38" ht="15.75" customHeight="1" x14ac:dyDescent="0.2">
      <c r="A162" s="150"/>
      <c r="B162" s="150" t="str">
        <f>B161</f>
        <v>×</v>
      </c>
      <c r="C162" s="159">
        <f>J43</f>
        <v>0</v>
      </c>
      <c r="D162" s="150" t="str">
        <f t="shared" si="22"/>
        <v/>
      </c>
      <c r="E162" s="154"/>
      <c r="F162" s="150" t="str">
        <f>IF(F43=""," －",F43)</f>
        <v xml:space="preserve"> －</v>
      </c>
      <c r="G162" s="150"/>
      <c r="H162" s="155"/>
      <c r="I162" s="154"/>
      <c r="J162" s="150"/>
      <c r="K162" s="150"/>
      <c r="L162" s="150"/>
      <c r="M162" s="150"/>
      <c r="N162" s="150">
        <f>D43</f>
        <v>0</v>
      </c>
      <c r="O162" s="150">
        <f>E43</f>
        <v>0</v>
      </c>
      <c r="P162" s="150" t="str">
        <f>G$6</f>
        <v/>
      </c>
      <c r="Q162" s="150">
        <f>G43</f>
        <v>0</v>
      </c>
      <c r="R162" s="150" t="str">
        <f t="shared" si="23"/>
        <v>年</v>
      </c>
      <c r="S162" s="160">
        <f>K43</f>
        <v>0</v>
      </c>
      <c r="T162" s="150"/>
      <c r="U162" s="150"/>
      <c r="V162" s="150"/>
      <c r="W162" s="150"/>
      <c r="X162" s="150"/>
      <c r="Y162" s="150"/>
      <c r="Z162" s="150"/>
      <c r="AA162" s="150"/>
      <c r="AB162" s="150"/>
      <c r="AC162" s="150"/>
      <c r="AD162" s="150"/>
      <c r="AE162" s="150"/>
      <c r="AF162" s="150"/>
      <c r="AG162" s="150"/>
      <c r="AH162" s="150"/>
      <c r="AI162" s="151"/>
      <c r="AJ162" s="151"/>
      <c r="AK162" s="150"/>
      <c r="AL162" s="150"/>
    </row>
    <row r="163" spans="1:38" ht="15.75" customHeight="1" x14ac:dyDescent="0.2">
      <c r="A163" s="150"/>
      <c r="B163" s="150" t="str">
        <f>IF(COUNTA(D44:E44)=0,"×",C44)</f>
        <v>×</v>
      </c>
      <c r="C163" s="159">
        <f>H44</f>
        <v>0</v>
      </c>
      <c r="D163" s="150" t="str">
        <f t="shared" si="22"/>
        <v/>
      </c>
      <c r="E163" s="154"/>
      <c r="F163" s="150" t="str">
        <f>IF(F44=""," －",F44)</f>
        <v xml:space="preserve"> －</v>
      </c>
      <c r="G163" s="150"/>
      <c r="H163" s="155"/>
      <c r="I163" s="154"/>
      <c r="J163" s="150"/>
      <c r="K163" s="150"/>
      <c r="L163" s="150"/>
      <c r="M163" s="150"/>
      <c r="N163" s="150">
        <f>D44</f>
        <v>0</v>
      </c>
      <c r="O163" s="150">
        <f>E44</f>
        <v>0</v>
      </c>
      <c r="P163" s="150" t="str">
        <f t="shared" ref="P163" si="52">G$6</f>
        <v/>
      </c>
      <c r="Q163" s="150">
        <f>G44</f>
        <v>0</v>
      </c>
      <c r="R163" s="150" t="str">
        <f t="shared" si="23"/>
        <v>年</v>
      </c>
      <c r="S163" s="160">
        <f>I44</f>
        <v>0</v>
      </c>
      <c r="T163" s="150"/>
      <c r="U163" s="150"/>
      <c r="V163" s="150"/>
      <c r="W163" s="150"/>
      <c r="X163" s="150"/>
      <c r="Y163" s="150"/>
      <c r="Z163" s="150"/>
      <c r="AA163" s="150"/>
      <c r="AB163" s="150"/>
      <c r="AC163" s="150"/>
      <c r="AD163" s="150"/>
      <c r="AE163" s="150"/>
      <c r="AF163" s="150"/>
      <c r="AG163" s="150"/>
      <c r="AH163" s="150"/>
      <c r="AI163" s="151"/>
      <c r="AJ163" s="151"/>
      <c r="AK163" s="150"/>
      <c r="AL163" s="150"/>
    </row>
    <row r="164" spans="1:38" ht="15.75" customHeight="1" x14ac:dyDescent="0.2">
      <c r="A164" s="150"/>
      <c r="B164" s="150" t="str">
        <f>B163</f>
        <v>×</v>
      </c>
      <c r="C164" s="159">
        <f>J44</f>
        <v>0</v>
      </c>
      <c r="D164" s="150" t="str">
        <f t="shared" si="22"/>
        <v/>
      </c>
      <c r="E164" s="154"/>
      <c r="F164" s="150" t="str">
        <f>IF(F44=""," －",F44)</f>
        <v xml:space="preserve"> －</v>
      </c>
      <c r="G164" s="150"/>
      <c r="H164" s="155"/>
      <c r="I164" s="154"/>
      <c r="J164" s="150"/>
      <c r="K164" s="150"/>
      <c r="L164" s="150"/>
      <c r="M164" s="150"/>
      <c r="N164" s="150">
        <f>D44</f>
        <v>0</v>
      </c>
      <c r="O164" s="150">
        <f>E44</f>
        <v>0</v>
      </c>
      <c r="P164" s="150" t="str">
        <f>G$6</f>
        <v/>
      </c>
      <c r="Q164" s="150">
        <f>G44</f>
        <v>0</v>
      </c>
      <c r="R164" s="150" t="str">
        <f t="shared" si="23"/>
        <v>年</v>
      </c>
      <c r="S164" s="160">
        <f>K44</f>
        <v>0</v>
      </c>
      <c r="T164" s="150"/>
      <c r="U164" s="150"/>
      <c r="V164" s="150"/>
      <c r="W164" s="150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1"/>
      <c r="AJ164" s="151"/>
      <c r="AK164" s="150"/>
      <c r="AL164" s="150"/>
    </row>
    <row r="165" spans="1:38" ht="15.75" customHeight="1" x14ac:dyDescent="0.2">
      <c r="A165" s="150"/>
      <c r="B165" s="150" t="str">
        <f>IF(COUNTA(D45:E45)=0,"×",C45)</f>
        <v>×</v>
      </c>
      <c r="C165" s="159">
        <f>H45</f>
        <v>0</v>
      </c>
      <c r="D165" s="150" t="str">
        <f t="shared" si="22"/>
        <v/>
      </c>
      <c r="E165" s="154"/>
      <c r="F165" s="150" t="str">
        <f>IF(F45=""," －",F45)</f>
        <v xml:space="preserve"> －</v>
      </c>
      <c r="G165" s="150"/>
      <c r="H165" s="155"/>
      <c r="I165" s="154"/>
      <c r="J165" s="150"/>
      <c r="K165" s="150"/>
      <c r="L165" s="150"/>
      <c r="M165" s="150"/>
      <c r="N165" s="150">
        <f>D45</f>
        <v>0</v>
      </c>
      <c r="O165" s="150">
        <f>E45</f>
        <v>0</v>
      </c>
      <c r="P165" s="150" t="str">
        <f t="shared" ref="P165" si="53">G$6</f>
        <v/>
      </c>
      <c r="Q165" s="150">
        <f>G45</f>
        <v>0</v>
      </c>
      <c r="R165" s="150" t="str">
        <f t="shared" si="23"/>
        <v>年</v>
      </c>
      <c r="S165" s="160">
        <f>I45</f>
        <v>0</v>
      </c>
      <c r="T165" s="150"/>
      <c r="U165" s="150"/>
      <c r="V165" s="150"/>
      <c r="W165" s="150"/>
      <c r="X165" s="150"/>
      <c r="Y165" s="150"/>
      <c r="Z165" s="150"/>
      <c r="AA165" s="150"/>
      <c r="AB165" s="150"/>
      <c r="AC165" s="150"/>
      <c r="AD165" s="150"/>
      <c r="AE165" s="150"/>
      <c r="AF165" s="150"/>
      <c r="AG165" s="150"/>
      <c r="AH165" s="150"/>
      <c r="AI165" s="151"/>
      <c r="AJ165" s="151"/>
      <c r="AK165" s="150"/>
      <c r="AL165" s="150"/>
    </row>
    <row r="166" spans="1:38" ht="15.75" customHeight="1" x14ac:dyDescent="0.2">
      <c r="A166" s="150"/>
      <c r="B166" s="150" t="str">
        <f>B165</f>
        <v>×</v>
      </c>
      <c r="C166" s="159">
        <f>J45</f>
        <v>0</v>
      </c>
      <c r="D166" s="150" t="str">
        <f t="shared" ref="D166:D200" si="54">IF(B166="×","",C$6)</f>
        <v/>
      </c>
      <c r="E166" s="154"/>
      <c r="F166" s="150" t="str">
        <f>IF(F45=""," －",F45)</f>
        <v xml:space="preserve"> －</v>
      </c>
      <c r="G166" s="150"/>
      <c r="H166" s="155"/>
      <c r="I166" s="154"/>
      <c r="J166" s="150"/>
      <c r="K166" s="150"/>
      <c r="L166" s="150"/>
      <c r="M166" s="150"/>
      <c r="N166" s="150">
        <f>D45</f>
        <v>0</v>
      </c>
      <c r="O166" s="150">
        <f>E45</f>
        <v>0</v>
      </c>
      <c r="P166" s="150" t="str">
        <f>G$6</f>
        <v/>
      </c>
      <c r="Q166" s="150">
        <f>G45</f>
        <v>0</v>
      </c>
      <c r="R166" s="150" t="str">
        <f t="shared" ref="R166:R200" si="55">IF(Q166&lt;=6,"年","才")</f>
        <v>年</v>
      </c>
      <c r="S166" s="160">
        <f>K45</f>
        <v>0</v>
      </c>
      <c r="T166" s="150"/>
      <c r="U166" s="150"/>
      <c r="V166" s="150"/>
      <c r="W166" s="150"/>
      <c r="X166" s="150"/>
      <c r="Y166" s="150"/>
      <c r="Z166" s="150"/>
      <c r="AA166" s="150"/>
      <c r="AB166" s="150"/>
      <c r="AC166" s="150"/>
      <c r="AD166" s="150"/>
      <c r="AE166" s="150"/>
      <c r="AF166" s="150"/>
      <c r="AG166" s="150"/>
      <c r="AH166" s="150"/>
      <c r="AI166" s="151"/>
      <c r="AJ166" s="151"/>
      <c r="AK166" s="150"/>
      <c r="AL166" s="150"/>
    </row>
    <row r="167" spans="1:38" ht="15.75" customHeight="1" x14ac:dyDescent="0.2">
      <c r="A167" s="150"/>
      <c r="B167" s="150" t="str">
        <f>IF(COUNTA(D46:E46)=0,"×",C46)</f>
        <v>×</v>
      </c>
      <c r="C167" s="159">
        <f>H46</f>
        <v>0</v>
      </c>
      <c r="D167" s="150" t="str">
        <f t="shared" si="54"/>
        <v/>
      </c>
      <c r="E167" s="154"/>
      <c r="F167" s="150" t="str">
        <f>IF(F46=""," －",F46)</f>
        <v xml:space="preserve"> －</v>
      </c>
      <c r="G167" s="150"/>
      <c r="H167" s="155"/>
      <c r="I167" s="154"/>
      <c r="J167" s="150"/>
      <c r="K167" s="150"/>
      <c r="L167" s="150"/>
      <c r="M167" s="150"/>
      <c r="N167" s="150">
        <f>D46</f>
        <v>0</v>
      </c>
      <c r="O167" s="150">
        <f>E46</f>
        <v>0</v>
      </c>
      <c r="P167" s="150" t="str">
        <f t="shared" ref="P167" si="56">G$6</f>
        <v/>
      </c>
      <c r="Q167" s="150">
        <f>G46</f>
        <v>0</v>
      </c>
      <c r="R167" s="150" t="str">
        <f t="shared" si="55"/>
        <v>年</v>
      </c>
      <c r="S167" s="160">
        <f>I46</f>
        <v>0</v>
      </c>
      <c r="T167" s="150"/>
      <c r="U167" s="150"/>
      <c r="V167" s="150"/>
      <c r="W167" s="150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1"/>
      <c r="AJ167" s="151"/>
      <c r="AK167" s="150"/>
      <c r="AL167" s="150"/>
    </row>
    <row r="168" spans="1:38" ht="15.75" customHeight="1" x14ac:dyDescent="0.2">
      <c r="A168" s="150"/>
      <c r="B168" s="150" t="str">
        <f>B167</f>
        <v>×</v>
      </c>
      <c r="C168" s="159">
        <f>J46</f>
        <v>0</v>
      </c>
      <c r="D168" s="150" t="str">
        <f t="shared" si="54"/>
        <v/>
      </c>
      <c r="E168" s="154"/>
      <c r="F168" s="150" t="str">
        <f>IF(F46=""," －",F46)</f>
        <v xml:space="preserve"> －</v>
      </c>
      <c r="G168" s="150"/>
      <c r="H168" s="155"/>
      <c r="I168" s="154"/>
      <c r="J168" s="150"/>
      <c r="K168" s="150"/>
      <c r="L168" s="150"/>
      <c r="M168" s="150"/>
      <c r="N168" s="150">
        <f>D46</f>
        <v>0</v>
      </c>
      <c r="O168" s="150">
        <f>E46</f>
        <v>0</v>
      </c>
      <c r="P168" s="150" t="str">
        <f>G$6</f>
        <v/>
      </c>
      <c r="Q168" s="150">
        <f>G46</f>
        <v>0</v>
      </c>
      <c r="R168" s="150" t="str">
        <f t="shared" si="55"/>
        <v>年</v>
      </c>
      <c r="S168" s="160">
        <f>K46</f>
        <v>0</v>
      </c>
      <c r="T168" s="150"/>
      <c r="U168" s="150"/>
      <c r="V168" s="150"/>
      <c r="W168" s="150"/>
      <c r="X168" s="150"/>
      <c r="Y168" s="150"/>
      <c r="Z168" s="150"/>
      <c r="AA168" s="150"/>
      <c r="AB168" s="150"/>
      <c r="AC168" s="150"/>
      <c r="AD168" s="150"/>
      <c r="AE168" s="150"/>
      <c r="AF168" s="150"/>
      <c r="AG168" s="150"/>
      <c r="AH168" s="150"/>
      <c r="AI168" s="151"/>
      <c r="AJ168" s="151"/>
      <c r="AK168" s="150"/>
      <c r="AL168" s="150"/>
    </row>
    <row r="169" spans="1:38" ht="15.75" customHeight="1" x14ac:dyDescent="0.2">
      <c r="A169" s="150"/>
      <c r="B169" s="150" t="str">
        <f>IF(COUNTA(D47:E47)=0,"×",C47)</f>
        <v>×</v>
      </c>
      <c r="C169" s="159">
        <f>H47</f>
        <v>0</v>
      </c>
      <c r="D169" s="150" t="str">
        <f t="shared" si="54"/>
        <v/>
      </c>
      <c r="E169" s="154"/>
      <c r="F169" s="150" t="str">
        <f>IF(F47=""," －",F47)</f>
        <v xml:space="preserve"> －</v>
      </c>
      <c r="G169" s="150"/>
      <c r="H169" s="155"/>
      <c r="I169" s="154"/>
      <c r="J169" s="150"/>
      <c r="K169" s="150"/>
      <c r="L169" s="150"/>
      <c r="M169" s="150"/>
      <c r="N169" s="150">
        <f>D47</f>
        <v>0</v>
      </c>
      <c r="O169" s="150">
        <f>E47</f>
        <v>0</v>
      </c>
      <c r="P169" s="150" t="str">
        <f t="shared" ref="P169" si="57">G$6</f>
        <v/>
      </c>
      <c r="Q169" s="150">
        <f>G47</f>
        <v>0</v>
      </c>
      <c r="R169" s="150" t="str">
        <f t="shared" si="55"/>
        <v>年</v>
      </c>
      <c r="S169" s="160">
        <f>I47</f>
        <v>0</v>
      </c>
      <c r="T169" s="150"/>
      <c r="U169" s="150"/>
      <c r="V169" s="150"/>
      <c r="W169" s="150"/>
      <c r="X169" s="150"/>
      <c r="Y169" s="150"/>
      <c r="Z169" s="150"/>
      <c r="AA169" s="150"/>
      <c r="AB169" s="150"/>
      <c r="AC169" s="150"/>
      <c r="AD169" s="150"/>
      <c r="AE169" s="150"/>
      <c r="AF169" s="150"/>
      <c r="AG169" s="150"/>
      <c r="AH169" s="150"/>
      <c r="AI169" s="151"/>
      <c r="AJ169" s="151"/>
      <c r="AK169" s="150"/>
      <c r="AL169" s="150"/>
    </row>
    <row r="170" spans="1:38" ht="15.75" customHeight="1" x14ac:dyDescent="0.2">
      <c r="A170" s="150"/>
      <c r="B170" s="150" t="str">
        <f>B169</f>
        <v>×</v>
      </c>
      <c r="C170" s="159">
        <f>J47</f>
        <v>0</v>
      </c>
      <c r="D170" s="150" t="str">
        <f t="shared" si="54"/>
        <v/>
      </c>
      <c r="E170" s="154"/>
      <c r="F170" s="150" t="str">
        <f>IF(F47=""," －",F47)</f>
        <v xml:space="preserve"> －</v>
      </c>
      <c r="G170" s="150"/>
      <c r="H170" s="155"/>
      <c r="I170" s="154"/>
      <c r="J170" s="150"/>
      <c r="K170" s="150"/>
      <c r="L170" s="150"/>
      <c r="M170" s="150"/>
      <c r="N170" s="150">
        <f>D47</f>
        <v>0</v>
      </c>
      <c r="O170" s="150">
        <f>E47</f>
        <v>0</v>
      </c>
      <c r="P170" s="150" t="str">
        <f>G$6</f>
        <v/>
      </c>
      <c r="Q170" s="150">
        <f>G47</f>
        <v>0</v>
      </c>
      <c r="R170" s="150" t="str">
        <f t="shared" si="55"/>
        <v>年</v>
      </c>
      <c r="S170" s="160">
        <f>K47</f>
        <v>0</v>
      </c>
      <c r="T170" s="150"/>
      <c r="U170" s="150"/>
      <c r="V170" s="150"/>
      <c r="W170" s="150"/>
      <c r="X170" s="150"/>
      <c r="Y170" s="150"/>
      <c r="Z170" s="150"/>
      <c r="AA170" s="150"/>
      <c r="AB170" s="150"/>
      <c r="AC170" s="150"/>
      <c r="AD170" s="150"/>
      <c r="AE170" s="150"/>
      <c r="AF170" s="150"/>
      <c r="AG170" s="150"/>
      <c r="AH170" s="150"/>
      <c r="AI170" s="151"/>
      <c r="AJ170" s="151"/>
      <c r="AK170" s="150"/>
      <c r="AL170" s="150"/>
    </row>
    <row r="171" spans="1:38" ht="15.75" customHeight="1" x14ac:dyDescent="0.2">
      <c r="A171" s="150"/>
      <c r="B171" s="150" t="str">
        <f>IF(COUNTA(D48:E48)=0,"×",C48)</f>
        <v>×</v>
      </c>
      <c r="C171" s="159">
        <f>H48</f>
        <v>0</v>
      </c>
      <c r="D171" s="150" t="str">
        <f t="shared" si="54"/>
        <v/>
      </c>
      <c r="E171" s="154"/>
      <c r="F171" s="150" t="str">
        <f>IF(F48=""," －",F48)</f>
        <v xml:space="preserve"> －</v>
      </c>
      <c r="G171" s="150"/>
      <c r="H171" s="155"/>
      <c r="I171" s="154"/>
      <c r="J171" s="150"/>
      <c r="K171" s="150"/>
      <c r="L171" s="150"/>
      <c r="M171" s="150"/>
      <c r="N171" s="150">
        <f>D48</f>
        <v>0</v>
      </c>
      <c r="O171" s="150">
        <f>E48</f>
        <v>0</v>
      </c>
      <c r="P171" s="150" t="str">
        <f t="shared" ref="P171:P200" si="58">G$6</f>
        <v/>
      </c>
      <c r="Q171" s="150">
        <f>G48</f>
        <v>0</v>
      </c>
      <c r="R171" s="150" t="str">
        <f t="shared" si="55"/>
        <v>年</v>
      </c>
      <c r="S171" s="160">
        <f>I48</f>
        <v>0</v>
      </c>
      <c r="T171" s="150"/>
      <c r="U171" s="150"/>
      <c r="V171" s="150"/>
      <c r="W171" s="150"/>
      <c r="X171" s="150"/>
      <c r="Y171" s="150"/>
      <c r="Z171" s="150"/>
      <c r="AA171" s="150"/>
      <c r="AB171" s="150"/>
      <c r="AC171" s="150"/>
      <c r="AD171" s="150"/>
      <c r="AE171" s="150"/>
      <c r="AF171" s="150"/>
      <c r="AG171" s="150"/>
      <c r="AH171" s="150"/>
      <c r="AI171" s="151"/>
      <c r="AJ171" s="151"/>
      <c r="AK171" s="150"/>
      <c r="AL171" s="150"/>
    </row>
    <row r="172" spans="1:38" ht="15.75" customHeight="1" x14ac:dyDescent="0.2">
      <c r="A172" s="150"/>
      <c r="B172" s="150" t="str">
        <f>B171</f>
        <v>×</v>
      </c>
      <c r="C172" s="159">
        <f>J48</f>
        <v>0</v>
      </c>
      <c r="D172" s="150" t="str">
        <f t="shared" si="54"/>
        <v/>
      </c>
      <c r="E172" s="154"/>
      <c r="F172" s="150" t="str">
        <f>IF(F48=""," －",F48)</f>
        <v xml:space="preserve"> －</v>
      </c>
      <c r="G172" s="150"/>
      <c r="H172" s="155"/>
      <c r="I172" s="154"/>
      <c r="J172" s="150"/>
      <c r="K172" s="150"/>
      <c r="L172" s="150"/>
      <c r="M172" s="150"/>
      <c r="N172" s="150">
        <f>D48</f>
        <v>0</v>
      </c>
      <c r="O172" s="150">
        <f>E48</f>
        <v>0</v>
      </c>
      <c r="P172" s="150" t="str">
        <f t="shared" si="58"/>
        <v/>
      </c>
      <c r="Q172" s="150">
        <f>G48</f>
        <v>0</v>
      </c>
      <c r="R172" s="150" t="str">
        <f t="shared" si="55"/>
        <v>年</v>
      </c>
      <c r="S172" s="160">
        <f>K48</f>
        <v>0</v>
      </c>
      <c r="T172" s="150"/>
      <c r="U172" s="150"/>
      <c r="V172" s="150"/>
      <c r="W172" s="150"/>
      <c r="X172" s="150"/>
      <c r="Y172" s="150"/>
      <c r="Z172" s="150"/>
      <c r="AA172" s="150"/>
      <c r="AB172" s="150"/>
      <c r="AC172" s="150"/>
      <c r="AD172" s="150"/>
      <c r="AE172" s="150"/>
      <c r="AF172" s="150"/>
      <c r="AG172" s="150"/>
      <c r="AH172" s="150"/>
      <c r="AI172" s="151"/>
      <c r="AJ172" s="151"/>
      <c r="AK172" s="150"/>
      <c r="AL172" s="150"/>
    </row>
    <row r="173" spans="1:38" ht="15.75" customHeight="1" x14ac:dyDescent="0.2">
      <c r="A173" s="150"/>
      <c r="B173" s="150" t="str">
        <f>IF(COUNTA(D49:E49)=0,"×",C49)</f>
        <v>×</v>
      </c>
      <c r="C173" s="159">
        <f>H49</f>
        <v>0</v>
      </c>
      <c r="D173" s="150" t="str">
        <f t="shared" si="54"/>
        <v/>
      </c>
      <c r="E173" s="154"/>
      <c r="F173" s="150" t="str">
        <f>IF(F49=""," －",F49)</f>
        <v xml:space="preserve"> －</v>
      </c>
      <c r="G173" s="150"/>
      <c r="H173" s="155"/>
      <c r="I173" s="154"/>
      <c r="J173" s="150"/>
      <c r="K173" s="150"/>
      <c r="L173" s="150"/>
      <c r="M173" s="150"/>
      <c r="N173" s="150">
        <f>D49</f>
        <v>0</v>
      </c>
      <c r="O173" s="150">
        <f>E49</f>
        <v>0</v>
      </c>
      <c r="P173" s="150" t="str">
        <f t="shared" si="58"/>
        <v/>
      </c>
      <c r="Q173" s="150">
        <f>G49</f>
        <v>0</v>
      </c>
      <c r="R173" s="150" t="str">
        <f t="shared" si="55"/>
        <v>年</v>
      </c>
      <c r="S173" s="160">
        <f>I49</f>
        <v>0</v>
      </c>
      <c r="T173" s="150"/>
      <c r="U173" s="150"/>
      <c r="V173" s="150"/>
      <c r="W173" s="150"/>
      <c r="X173" s="150"/>
      <c r="Y173" s="150"/>
      <c r="Z173" s="150"/>
      <c r="AA173" s="150"/>
      <c r="AB173" s="150"/>
      <c r="AC173" s="150"/>
      <c r="AD173" s="150"/>
      <c r="AE173" s="150"/>
      <c r="AF173" s="150"/>
      <c r="AG173" s="150"/>
      <c r="AH173" s="150"/>
      <c r="AI173" s="151"/>
      <c r="AJ173" s="151"/>
      <c r="AK173" s="150"/>
      <c r="AL173" s="150"/>
    </row>
    <row r="174" spans="1:38" ht="15.75" customHeight="1" x14ac:dyDescent="0.2">
      <c r="A174" s="150"/>
      <c r="B174" s="150" t="str">
        <f>B173</f>
        <v>×</v>
      </c>
      <c r="C174" s="159">
        <f>J49</f>
        <v>0</v>
      </c>
      <c r="D174" s="150" t="str">
        <f t="shared" si="54"/>
        <v/>
      </c>
      <c r="E174" s="154"/>
      <c r="F174" s="150" t="str">
        <f>IF(F49=""," －",F49)</f>
        <v xml:space="preserve"> －</v>
      </c>
      <c r="G174" s="150"/>
      <c r="H174" s="155"/>
      <c r="I174" s="154"/>
      <c r="J174" s="150"/>
      <c r="K174" s="150"/>
      <c r="L174" s="150"/>
      <c r="M174" s="150"/>
      <c r="N174" s="150">
        <f>D49</f>
        <v>0</v>
      </c>
      <c r="O174" s="150">
        <f>E49</f>
        <v>0</v>
      </c>
      <c r="P174" s="150" t="str">
        <f t="shared" si="58"/>
        <v/>
      </c>
      <c r="Q174" s="150">
        <f>G49</f>
        <v>0</v>
      </c>
      <c r="R174" s="150" t="str">
        <f t="shared" si="55"/>
        <v>年</v>
      </c>
      <c r="S174" s="160">
        <f>K49</f>
        <v>0</v>
      </c>
      <c r="T174" s="150"/>
      <c r="U174" s="150"/>
      <c r="V174" s="150"/>
      <c r="W174" s="150"/>
      <c r="X174" s="150"/>
      <c r="Y174" s="150"/>
      <c r="Z174" s="150"/>
      <c r="AA174" s="150"/>
      <c r="AB174" s="150"/>
      <c r="AC174" s="150"/>
      <c r="AD174" s="150"/>
      <c r="AE174" s="150"/>
      <c r="AF174" s="150"/>
      <c r="AG174" s="150"/>
      <c r="AH174" s="150"/>
      <c r="AI174" s="151"/>
      <c r="AJ174" s="151"/>
      <c r="AK174" s="150"/>
      <c r="AL174" s="150"/>
    </row>
    <row r="175" spans="1:38" ht="15.75" customHeight="1" x14ac:dyDescent="0.2">
      <c r="A175" s="150"/>
      <c r="B175" s="150" t="str">
        <f>IF(COUNTA(D50:E50)=0,"×",C50)</f>
        <v>×</v>
      </c>
      <c r="C175" s="159">
        <f>H50</f>
        <v>0</v>
      </c>
      <c r="D175" s="150" t="str">
        <f t="shared" si="54"/>
        <v/>
      </c>
      <c r="E175" s="154"/>
      <c r="F175" s="150" t="str">
        <f>IF(F50=""," －",F50)</f>
        <v xml:space="preserve"> －</v>
      </c>
      <c r="G175" s="150"/>
      <c r="H175" s="155"/>
      <c r="I175" s="154"/>
      <c r="J175" s="150"/>
      <c r="K175" s="150"/>
      <c r="L175" s="150"/>
      <c r="M175" s="150"/>
      <c r="N175" s="150">
        <f>D50</f>
        <v>0</v>
      </c>
      <c r="O175" s="150">
        <f>E50</f>
        <v>0</v>
      </c>
      <c r="P175" s="150" t="str">
        <f t="shared" si="58"/>
        <v/>
      </c>
      <c r="Q175" s="150">
        <f>G50</f>
        <v>0</v>
      </c>
      <c r="R175" s="150" t="str">
        <f t="shared" si="55"/>
        <v>年</v>
      </c>
      <c r="S175" s="160">
        <f>I50</f>
        <v>0</v>
      </c>
      <c r="T175" s="150"/>
      <c r="U175" s="150"/>
      <c r="V175" s="150"/>
      <c r="W175" s="150"/>
      <c r="X175" s="150"/>
      <c r="Y175" s="150"/>
      <c r="Z175" s="150"/>
      <c r="AA175" s="150"/>
      <c r="AB175" s="150"/>
      <c r="AC175" s="150"/>
      <c r="AD175" s="150"/>
      <c r="AE175" s="150"/>
      <c r="AF175" s="150"/>
      <c r="AG175" s="150"/>
      <c r="AH175" s="150"/>
      <c r="AI175" s="151"/>
      <c r="AJ175" s="151"/>
      <c r="AK175" s="150"/>
      <c r="AL175" s="150"/>
    </row>
    <row r="176" spans="1:38" ht="15.75" customHeight="1" x14ac:dyDescent="0.2">
      <c r="A176" s="150"/>
      <c r="B176" s="150" t="str">
        <f>B175</f>
        <v>×</v>
      </c>
      <c r="C176" s="159">
        <f>J50</f>
        <v>0</v>
      </c>
      <c r="D176" s="150" t="str">
        <f t="shared" si="54"/>
        <v/>
      </c>
      <c r="E176" s="154"/>
      <c r="F176" s="150" t="str">
        <f>IF(F50=""," －",F50)</f>
        <v xml:space="preserve"> －</v>
      </c>
      <c r="G176" s="150"/>
      <c r="H176" s="155"/>
      <c r="I176" s="154"/>
      <c r="J176" s="150"/>
      <c r="K176" s="150"/>
      <c r="L176" s="150"/>
      <c r="M176" s="150"/>
      <c r="N176" s="150">
        <f>D50</f>
        <v>0</v>
      </c>
      <c r="O176" s="150">
        <f>E50</f>
        <v>0</v>
      </c>
      <c r="P176" s="150" t="str">
        <f t="shared" si="58"/>
        <v/>
      </c>
      <c r="Q176" s="150">
        <f>G50</f>
        <v>0</v>
      </c>
      <c r="R176" s="150" t="str">
        <f t="shared" si="55"/>
        <v>年</v>
      </c>
      <c r="S176" s="160">
        <f>K50</f>
        <v>0</v>
      </c>
      <c r="T176" s="150"/>
      <c r="U176" s="150"/>
      <c r="V176" s="150"/>
      <c r="W176" s="150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1"/>
      <c r="AJ176" s="151"/>
      <c r="AK176" s="150"/>
      <c r="AL176" s="150"/>
    </row>
    <row r="177" spans="1:38" ht="15.75" customHeight="1" x14ac:dyDescent="0.2">
      <c r="A177" s="150"/>
      <c r="B177" s="150" t="str">
        <f>IF(COUNTA(D51:E51)=0,"×",C51)</f>
        <v>×</v>
      </c>
      <c r="C177" s="159">
        <f>H51</f>
        <v>0</v>
      </c>
      <c r="D177" s="150" t="str">
        <f t="shared" si="54"/>
        <v/>
      </c>
      <c r="E177" s="154"/>
      <c r="F177" s="150" t="str">
        <f>IF(F51=""," －",F51)</f>
        <v xml:space="preserve"> －</v>
      </c>
      <c r="G177" s="150"/>
      <c r="H177" s="155"/>
      <c r="I177" s="154"/>
      <c r="J177" s="150"/>
      <c r="K177" s="150"/>
      <c r="L177" s="150"/>
      <c r="M177" s="150"/>
      <c r="N177" s="150">
        <f>D51</f>
        <v>0</v>
      </c>
      <c r="O177" s="150">
        <f>E51</f>
        <v>0</v>
      </c>
      <c r="P177" s="150" t="str">
        <f t="shared" si="58"/>
        <v/>
      </c>
      <c r="Q177" s="150">
        <f>G51</f>
        <v>0</v>
      </c>
      <c r="R177" s="150" t="str">
        <f t="shared" si="55"/>
        <v>年</v>
      </c>
      <c r="S177" s="160">
        <f>I51</f>
        <v>0</v>
      </c>
      <c r="T177" s="150"/>
      <c r="U177" s="150"/>
      <c r="V177" s="150"/>
      <c r="W177" s="150"/>
      <c r="X177" s="150"/>
      <c r="Y177" s="150"/>
      <c r="Z177" s="150"/>
      <c r="AA177" s="150"/>
      <c r="AB177" s="150"/>
      <c r="AC177" s="150"/>
      <c r="AD177" s="150"/>
      <c r="AE177" s="150"/>
      <c r="AF177" s="150"/>
      <c r="AG177" s="150"/>
      <c r="AH177" s="150"/>
      <c r="AI177" s="151"/>
      <c r="AJ177" s="151"/>
      <c r="AK177" s="150"/>
      <c r="AL177" s="150"/>
    </row>
    <row r="178" spans="1:38" ht="15.75" customHeight="1" x14ac:dyDescent="0.2">
      <c r="A178" s="150"/>
      <c r="B178" s="150" t="str">
        <f>B177</f>
        <v>×</v>
      </c>
      <c r="C178" s="159">
        <f>J51</f>
        <v>0</v>
      </c>
      <c r="D178" s="150" t="str">
        <f t="shared" si="54"/>
        <v/>
      </c>
      <c r="E178" s="154"/>
      <c r="F178" s="150" t="str">
        <f>IF(F51=""," －",F51)</f>
        <v xml:space="preserve"> －</v>
      </c>
      <c r="G178" s="150"/>
      <c r="H178" s="155"/>
      <c r="I178" s="154"/>
      <c r="J178" s="150"/>
      <c r="K178" s="150"/>
      <c r="L178" s="150"/>
      <c r="M178" s="150"/>
      <c r="N178" s="150">
        <f>D51</f>
        <v>0</v>
      </c>
      <c r="O178" s="150">
        <f>E51</f>
        <v>0</v>
      </c>
      <c r="P178" s="150" t="str">
        <f t="shared" si="58"/>
        <v/>
      </c>
      <c r="Q178" s="150">
        <f>G51</f>
        <v>0</v>
      </c>
      <c r="R178" s="150" t="str">
        <f t="shared" si="55"/>
        <v>年</v>
      </c>
      <c r="S178" s="160">
        <f>K51</f>
        <v>0</v>
      </c>
      <c r="T178" s="150"/>
      <c r="U178" s="150"/>
      <c r="V178" s="150"/>
      <c r="W178" s="150"/>
      <c r="X178" s="150"/>
      <c r="Y178" s="150"/>
      <c r="Z178" s="150"/>
      <c r="AA178" s="150"/>
      <c r="AB178" s="150"/>
      <c r="AC178" s="150"/>
      <c r="AD178" s="150"/>
      <c r="AE178" s="150"/>
      <c r="AF178" s="150"/>
      <c r="AG178" s="150"/>
      <c r="AH178" s="150"/>
      <c r="AI178" s="151"/>
      <c r="AJ178" s="151"/>
      <c r="AK178" s="150"/>
      <c r="AL178" s="150"/>
    </row>
    <row r="179" spans="1:38" ht="15.75" customHeight="1" x14ac:dyDescent="0.2">
      <c r="A179" s="150"/>
      <c r="B179" s="150" t="str">
        <f>IF(COUNTA(D52:E52)=0,"×",C52)</f>
        <v>×</v>
      </c>
      <c r="C179" s="159">
        <f>H52</f>
        <v>0</v>
      </c>
      <c r="D179" s="150" t="str">
        <f t="shared" si="54"/>
        <v/>
      </c>
      <c r="E179" s="154"/>
      <c r="F179" s="150" t="str">
        <f>IF(F52=""," －",F52)</f>
        <v xml:space="preserve"> －</v>
      </c>
      <c r="G179" s="150"/>
      <c r="H179" s="155"/>
      <c r="I179" s="154"/>
      <c r="J179" s="150"/>
      <c r="K179" s="150"/>
      <c r="L179" s="150"/>
      <c r="M179" s="150"/>
      <c r="N179" s="150">
        <f>D52</f>
        <v>0</v>
      </c>
      <c r="O179" s="150">
        <f>E52</f>
        <v>0</v>
      </c>
      <c r="P179" s="150" t="str">
        <f t="shared" si="58"/>
        <v/>
      </c>
      <c r="Q179" s="150">
        <f>G52</f>
        <v>0</v>
      </c>
      <c r="R179" s="150" t="str">
        <f t="shared" si="55"/>
        <v>年</v>
      </c>
      <c r="S179" s="160">
        <f>I52</f>
        <v>0</v>
      </c>
      <c r="T179" s="150"/>
      <c r="U179" s="150"/>
      <c r="V179" s="150"/>
      <c r="W179" s="150"/>
      <c r="X179" s="150"/>
      <c r="Y179" s="150"/>
      <c r="Z179" s="150"/>
      <c r="AA179" s="150"/>
      <c r="AB179" s="150"/>
      <c r="AC179" s="150"/>
      <c r="AD179" s="150"/>
      <c r="AE179" s="150"/>
      <c r="AF179" s="150"/>
      <c r="AG179" s="150"/>
      <c r="AH179" s="150"/>
      <c r="AI179" s="151"/>
      <c r="AJ179" s="151"/>
      <c r="AK179" s="150"/>
      <c r="AL179" s="150"/>
    </row>
    <row r="180" spans="1:38" ht="15.75" customHeight="1" x14ac:dyDescent="0.2">
      <c r="A180" s="150"/>
      <c r="B180" s="150" t="str">
        <f>B179</f>
        <v>×</v>
      </c>
      <c r="C180" s="159">
        <f>J52</f>
        <v>0</v>
      </c>
      <c r="D180" s="150" t="str">
        <f t="shared" si="54"/>
        <v/>
      </c>
      <c r="E180" s="154"/>
      <c r="F180" s="150" t="str">
        <f>IF(F52=""," －",F52)</f>
        <v xml:space="preserve"> －</v>
      </c>
      <c r="G180" s="150"/>
      <c r="H180" s="155"/>
      <c r="I180" s="154"/>
      <c r="J180" s="150"/>
      <c r="K180" s="150"/>
      <c r="L180" s="150"/>
      <c r="M180" s="150"/>
      <c r="N180" s="150">
        <f>D52</f>
        <v>0</v>
      </c>
      <c r="O180" s="150">
        <f>E52</f>
        <v>0</v>
      </c>
      <c r="P180" s="150" t="str">
        <f t="shared" si="58"/>
        <v/>
      </c>
      <c r="Q180" s="150">
        <f>G52</f>
        <v>0</v>
      </c>
      <c r="R180" s="150" t="str">
        <f t="shared" si="55"/>
        <v>年</v>
      </c>
      <c r="S180" s="160">
        <f>K52</f>
        <v>0</v>
      </c>
      <c r="T180" s="150"/>
      <c r="U180" s="150"/>
      <c r="V180" s="150"/>
      <c r="W180" s="150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1"/>
      <c r="AJ180" s="151"/>
      <c r="AK180" s="150"/>
      <c r="AL180" s="150"/>
    </row>
    <row r="181" spans="1:38" ht="15.75" customHeight="1" x14ac:dyDescent="0.2">
      <c r="A181" s="150"/>
      <c r="B181" s="150" t="str">
        <f>IF(COUNTA(D53:E53)=0,"×",C53)</f>
        <v>×</v>
      </c>
      <c r="C181" s="159">
        <f>H53</f>
        <v>0</v>
      </c>
      <c r="D181" s="150" t="str">
        <f t="shared" si="54"/>
        <v/>
      </c>
      <c r="E181" s="154"/>
      <c r="F181" s="150" t="str">
        <f>IF(F53=""," －",F53)</f>
        <v xml:space="preserve"> －</v>
      </c>
      <c r="G181" s="150"/>
      <c r="H181" s="155"/>
      <c r="I181" s="154"/>
      <c r="J181" s="150"/>
      <c r="K181" s="150"/>
      <c r="L181" s="150"/>
      <c r="M181" s="150"/>
      <c r="N181" s="150">
        <f>D53</f>
        <v>0</v>
      </c>
      <c r="O181" s="150">
        <f>E53</f>
        <v>0</v>
      </c>
      <c r="P181" s="150" t="str">
        <f t="shared" si="58"/>
        <v/>
      </c>
      <c r="Q181" s="150">
        <f>G53</f>
        <v>0</v>
      </c>
      <c r="R181" s="150" t="str">
        <f t="shared" si="55"/>
        <v>年</v>
      </c>
      <c r="S181" s="160">
        <f>I53</f>
        <v>0</v>
      </c>
      <c r="T181" s="150"/>
      <c r="U181" s="150"/>
      <c r="V181" s="150"/>
      <c r="W181" s="150"/>
      <c r="X181" s="150"/>
      <c r="Y181" s="150"/>
      <c r="Z181" s="150"/>
      <c r="AA181" s="150"/>
      <c r="AB181" s="150"/>
      <c r="AC181" s="150"/>
      <c r="AD181" s="150"/>
      <c r="AE181" s="150"/>
      <c r="AF181" s="150"/>
      <c r="AG181" s="150"/>
      <c r="AH181" s="150"/>
      <c r="AI181" s="151"/>
      <c r="AJ181" s="151"/>
      <c r="AK181" s="150"/>
      <c r="AL181" s="150"/>
    </row>
    <row r="182" spans="1:38" ht="15.75" customHeight="1" x14ac:dyDescent="0.2">
      <c r="A182" s="150"/>
      <c r="B182" s="150" t="str">
        <f>B181</f>
        <v>×</v>
      </c>
      <c r="C182" s="159">
        <f>J53</f>
        <v>0</v>
      </c>
      <c r="D182" s="150" t="str">
        <f t="shared" si="54"/>
        <v/>
      </c>
      <c r="E182" s="154"/>
      <c r="F182" s="150" t="str">
        <f>IF(F53=""," －",F53)</f>
        <v xml:space="preserve"> －</v>
      </c>
      <c r="G182" s="150"/>
      <c r="H182" s="155"/>
      <c r="I182" s="154"/>
      <c r="J182" s="150"/>
      <c r="K182" s="150"/>
      <c r="L182" s="150"/>
      <c r="M182" s="150"/>
      <c r="N182" s="150">
        <f>D53</f>
        <v>0</v>
      </c>
      <c r="O182" s="150">
        <f>E53</f>
        <v>0</v>
      </c>
      <c r="P182" s="150" t="str">
        <f t="shared" si="58"/>
        <v/>
      </c>
      <c r="Q182" s="150">
        <f>G53</f>
        <v>0</v>
      </c>
      <c r="R182" s="150" t="str">
        <f t="shared" si="55"/>
        <v>年</v>
      </c>
      <c r="S182" s="160">
        <f>K53</f>
        <v>0</v>
      </c>
      <c r="T182" s="150"/>
      <c r="U182" s="150"/>
      <c r="V182" s="150"/>
      <c r="W182" s="150"/>
      <c r="X182" s="150"/>
      <c r="Y182" s="150"/>
      <c r="Z182" s="150"/>
      <c r="AA182" s="150"/>
      <c r="AB182" s="150"/>
      <c r="AC182" s="150"/>
      <c r="AD182" s="150"/>
      <c r="AE182" s="150"/>
      <c r="AF182" s="150"/>
      <c r="AG182" s="150"/>
      <c r="AH182" s="150"/>
      <c r="AI182" s="151"/>
      <c r="AJ182" s="151"/>
      <c r="AK182" s="150"/>
      <c r="AL182" s="150"/>
    </row>
    <row r="183" spans="1:38" ht="15.75" customHeight="1" x14ac:dyDescent="0.2">
      <c r="A183" s="150"/>
      <c r="B183" s="150" t="str">
        <f>IF(COUNTA(D54:E54)=0,"×",C54)</f>
        <v>×</v>
      </c>
      <c r="C183" s="159">
        <f>H54</f>
        <v>0</v>
      </c>
      <c r="D183" s="150" t="str">
        <f t="shared" si="54"/>
        <v/>
      </c>
      <c r="E183" s="154"/>
      <c r="F183" s="150" t="str">
        <f>IF(F54=""," －",F54)</f>
        <v xml:space="preserve"> －</v>
      </c>
      <c r="G183" s="150"/>
      <c r="H183" s="155"/>
      <c r="I183" s="154"/>
      <c r="J183" s="150"/>
      <c r="K183" s="150"/>
      <c r="L183" s="150"/>
      <c r="M183" s="150"/>
      <c r="N183" s="150">
        <f>D54</f>
        <v>0</v>
      </c>
      <c r="O183" s="150">
        <f>E54</f>
        <v>0</v>
      </c>
      <c r="P183" s="150" t="str">
        <f t="shared" si="58"/>
        <v/>
      </c>
      <c r="Q183" s="150">
        <f>G54</f>
        <v>0</v>
      </c>
      <c r="R183" s="150" t="str">
        <f t="shared" si="55"/>
        <v>年</v>
      </c>
      <c r="S183" s="160">
        <f>I54</f>
        <v>0</v>
      </c>
      <c r="T183" s="150"/>
      <c r="U183" s="150"/>
      <c r="V183" s="150"/>
      <c r="W183" s="150"/>
      <c r="X183" s="150"/>
      <c r="Y183" s="150"/>
      <c r="Z183" s="150"/>
      <c r="AA183" s="150"/>
      <c r="AB183" s="150"/>
      <c r="AC183" s="150"/>
      <c r="AD183" s="150"/>
      <c r="AE183" s="150"/>
      <c r="AF183" s="150"/>
      <c r="AG183" s="150"/>
      <c r="AH183" s="150"/>
      <c r="AI183" s="151"/>
      <c r="AJ183" s="151"/>
      <c r="AK183" s="150"/>
      <c r="AL183" s="150"/>
    </row>
    <row r="184" spans="1:38" ht="15.75" customHeight="1" x14ac:dyDescent="0.2">
      <c r="A184" s="150"/>
      <c r="B184" s="150" t="str">
        <f>B183</f>
        <v>×</v>
      </c>
      <c r="C184" s="159">
        <f>J54</f>
        <v>0</v>
      </c>
      <c r="D184" s="150" t="str">
        <f t="shared" si="54"/>
        <v/>
      </c>
      <c r="E184" s="154"/>
      <c r="F184" s="150" t="str">
        <f>IF(F54=""," －",F54)</f>
        <v xml:space="preserve"> －</v>
      </c>
      <c r="G184" s="150"/>
      <c r="H184" s="155"/>
      <c r="I184" s="154"/>
      <c r="J184" s="150"/>
      <c r="K184" s="150"/>
      <c r="L184" s="150"/>
      <c r="M184" s="150"/>
      <c r="N184" s="150">
        <f>D54</f>
        <v>0</v>
      </c>
      <c r="O184" s="150">
        <f>E54</f>
        <v>0</v>
      </c>
      <c r="P184" s="150" t="str">
        <f t="shared" si="58"/>
        <v/>
      </c>
      <c r="Q184" s="150">
        <f>G54</f>
        <v>0</v>
      </c>
      <c r="R184" s="150" t="str">
        <f t="shared" si="55"/>
        <v>年</v>
      </c>
      <c r="S184" s="160">
        <f>K54</f>
        <v>0</v>
      </c>
      <c r="T184" s="150"/>
      <c r="U184" s="150"/>
      <c r="V184" s="150"/>
      <c r="W184" s="150"/>
      <c r="X184" s="150"/>
      <c r="Y184" s="150"/>
      <c r="Z184" s="150"/>
      <c r="AA184" s="150"/>
      <c r="AB184" s="150"/>
      <c r="AC184" s="150"/>
      <c r="AD184" s="150"/>
      <c r="AE184" s="150"/>
      <c r="AF184" s="150"/>
      <c r="AG184" s="150"/>
      <c r="AH184" s="150"/>
      <c r="AI184" s="151"/>
      <c r="AJ184" s="151"/>
      <c r="AK184" s="150"/>
      <c r="AL184" s="150"/>
    </row>
    <row r="185" spans="1:38" ht="15.75" customHeight="1" x14ac:dyDescent="0.2">
      <c r="A185" s="150"/>
      <c r="B185" s="150" t="str">
        <f>IF(COUNTA(D55:E55)=0,"×",C55)</f>
        <v>×</v>
      </c>
      <c r="C185" s="159">
        <f>H55</f>
        <v>0</v>
      </c>
      <c r="D185" s="150" t="str">
        <f t="shared" si="54"/>
        <v/>
      </c>
      <c r="E185" s="154"/>
      <c r="F185" s="150" t="str">
        <f>IF(F55=""," －",F55)</f>
        <v xml:space="preserve"> －</v>
      </c>
      <c r="G185" s="150"/>
      <c r="H185" s="155"/>
      <c r="I185" s="154"/>
      <c r="J185" s="150"/>
      <c r="K185" s="150"/>
      <c r="L185" s="150"/>
      <c r="M185" s="150"/>
      <c r="N185" s="150">
        <f>D55</f>
        <v>0</v>
      </c>
      <c r="O185" s="150">
        <f>E55</f>
        <v>0</v>
      </c>
      <c r="P185" s="150" t="str">
        <f t="shared" si="58"/>
        <v/>
      </c>
      <c r="Q185" s="150">
        <f>G55</f>
        <v>0</v>
      </c>
      <c r="R185" s="150" t="str">
        <f t="shared" si="55"/>
        <v>年</v>
      </c>
      <c r="S185" s="160">
        <f>I55</f>
        <v>0</v>
      </c>
      <c r="T185" s="150"/>
      <c r="U185" s="150"/>
      <c r="V185" s="150"/>
      <c r="W185" s="150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1"/>
      <c r="AJ185" s="151"/>
      <c r="AK185" s="150"/>
      <c r="AL185" s="150"/>
    </row>
    <row r="186" spans="1:38" ht="15.75" customHeight="1" x14ac:dyDescent="0.2">
      <c r="A186" s="150"/>
      <c r="B186" s="150" t="str">
        <f>B185</f>
        <v>×</v>
      </c>
      <c r="C186" s="159">
        <f>J55</f>
        <v>0</v>
      </c>
      <c r="D186" s="150" t="str">
        <f t="shared" si="54"/>
        <v/>
      </c>
      <c r="E186" s="154"/>
      <c r="F186" s="150" t="str">
        <f>IF(F55=""," －",F55)</f>
        <v xml:space="preserve"> －</v>
      </c>
      <c r="G186" s="150"/>
      <c r="H186" s="155"/>
      <c r="I186" s="154"/>
      <c r="J186" s="150"/>
      <c r="K186" s="150"/>
      <c r="L186" s="150"/>
      <c r="M186" s="150"/>
      <c r="N186" s="150">
        <f>D55</f>
        <v>0</v>
      </c>
      <c r="O186" s="150">
        <f>E55</f>
        <v>0</v>
      </c>
      <c r="P186" s="150" t="str">
        <f t="shared" si="58"/>
        <v/>
      </c>
      <c r="Q186" s="150">
        <f>G55</f>
        <v>0</v>
      </c>
      <c r="R186" s="150" t="str">
        <f t="shared" si="55"/>
        <v>年</v>
      </c>
      <c r="S186" s="160">
        <f>K55</f>
        <v>0</v>
      </c>
      <c r="T186" s="150"/>
      <c r="U186" s="150"/>
      <c r="V186" s="150"/>
      <c r="W186" s="150"/>
      <c r="X186" s="150"/>
      <c r="Y186" s="150"/>
      <c r="Z186" s="150"/>
      <c r="AA186" s="150"/>
      <c r="AB186" s="150"/>
      <c r="AC186" s="150"/>
      <c r="AD186" s="150"/>
      <c r="AE186" s="150"/>
      <c r="AF186" s="150"/>
      <c r="AG186" s="150"/>
      <c r="AH186" s="150"/>
      <c r="AI186" s="151"/>
      <c r="AJ186" s="151"/>
      <c r="AK186" s="150"/>
      <c r="AL186" s="150"/>
    </row>
    <row r="187" spans="1:38" ht="15.75" customHeight="1" x14ac:dyDescent="0.2">
      <c r="A187" s="150"/>
      <c r="B187" s="150" t="str">
        <f>IF(COUNTA(D56:E56)=0,"×",C56)</f>
        <v>×</v>
      </c>
      <c r="C187" s="159">
        <f>H56</f>
        <v>0</v>
      </c>
      <c r="D187" s="150" t="str">
        <f t="shared" si="54"/>
        <v/>
      </c>
      <c r="E187" s="154"/>
      <c r="F187" s="150" t="str">
        <f>IF(F56=""," －",F56)</f>
        <v xml:space="preserve"> －</v>
      </c>
      <c r="G187" s="150"/>
      <c r="H187" s="155"/>
      <c r="I187" s="154"/>
      <c r="J187" s="150"/>
      <c r="K187" s="150"/>
      <c r="L187" s="150"/>
      <c r="M187" s="150"/>
      <c r="N187" s="150">
        <f>D56</f>
        <v>0</v>
      </c>
      <c r="O187" s="150">
        <f>E56</f>
        <v>0</v>
      </c>
      <c r="P187" s="150" t="str">
        <f t="shared" si="58"/>
        <v/>
      </c>
      <c r="Q187" s="150">
        <f>G56</f>
        <v>0</v>
      </c>
      <c r="R187" s="150" t="str">
        <f t="shared" si="55"/>
        <v>年</v>
      </c>
      <c r="S187" s="160">
        <f>I56</f>
        <v>0</v>
      </c>
      <c r="T187" s="150"/>
      <c r="U187" s="150"/>
      <c r="V187" s="150"/>
      <c r="W187" s="150"/>
      <c r="X187" s="150"/>
      <c r="Y187" s="150"/>
      <c r="Z187" s="150"/>
      <c r="AA187" s="150"/>
      <c r="AB187" s="150"/>
      <c r="AC187" s="150"/>
      <c r="AD187" s="150"/>
      <c r="AE187" s="150"/>
      <c r="AF187" s="150"/>
      <c r="AG187" s="150"/>
      <c r="AH187" s="150"/>
      <c r="AI187" s="151"/>
      <c r="AJ187" s="151"/>
      <c r="AK187" s="150"/>
      <c r="AL187" s="150"/>
    </row>
    <row r="188" spans="1:38" ht="15.75" customHeight="1" x14ac:dyDescent="0.2">
      <c r="A188" s="150"/>
      <c r="B188" s="150" t="str">
        <f>B187</f>
        <v>×</v>
      </c>
      <c r="C188" s="159">
        <f>J56</f>
        <v>0</v>
      </c>
      <c r="D188" s="150" t="str">
        <f t="shared" si="54"/>
        <v/>
      </c>
      <c r="E188" s="154"/>
      <c r="F188" s="150" t="str">
        <f>IF(F56=""," －",F56)</f>
        <v xml:space="preserve"> －</v>
      </c>
      <c r="G188" s="150"/>
      <c r="H188" s="155"/>
      <c r="I188" s="154"/>
      <c r="J188" s="150"/>
      <c r="K188" s="150"/>
      <c r="L188" s="150"/>
      <c r="M188" s="150"/>
      <c r="N188" s="150">
        <f>D56</f>
        <v>0</v>
      </c>
      <c r="O188" s="150">
        <f>E56</f>
        <v>0</v>
      </c>
      <c r="P188" s="150" t="str">
        <f t="shared" si="58"/>
        <v/>
      </c>
      <c r="Q188" s="150">
        <f>G56</f>
        <v>0</v>
      </c>
      <c r="R188" s="150" t="str">
        <f t="shared" si="55"/>
        <v>年</v>
      </c>
      <c r="S188" s="160">
        <f>K56</f>
        <v>0</v>
      </c>
      <c r="T188" s="150"/>
      <c r="U188" s="150"/>
      <c r="V188" s="150"/>
      <c r="W188" s="150"/>
      <c r="X188" s="150"/>
      <c r="Y188" s="150"/>
      <c r="Z188" s="150"/>
      <c r="AA188" s="150"/>
      <c r="AB188" s="150"/>
      <c r="AC188" s="150"/>
      <c r="AD188" s="150"/>
      <c r="AE188" s="150"/>
      <c r="AF188" s="150"/>
      <c r="AG188" s="150"/>
      <c r="AH188" s="150"/>
      <c r="AI188" s="151"/>
      <c r="AJ188" s="151"/>
      <c r="AK188" s="150"/>
      <c r="AL188" s="150"/>
    </row>
    <row r="189" spans="1:38" ht="15.75" customHeight="1" x14ac:dyDescent="0.2">
      <c r="A189" s="150"/>
      <c r="B189" s="150" t="str">
        <f>IF(COUNTA(D57:E57)=0,"×",C57)</f>
        <v>×</v>
      </c>
      <c r="C189" s="159">
        <f>H57</f>
        <v>0</v>
      </c>
      <c r="D189" s="150" t="str">
        <f t="shared" si="54"/>
        <v/>
      </c>
      <c r="E189" s="154"/>
      <c r="F189" s="150" t="str">
        <f>IF(F57=""," －",F57)</f>
        <v xml:space="preserve"> －</v>
      </c>
      <c r="G189" s="150"/>
      <c r="H189" s="155"/>
      <c r="I189" s="154"/>
      <c r="J189" s="150"/>
      <c r="K189" s="150"/>
      <c r="L189" s="150"/>
      <c r="M189" s="150"/>
      <c r="N189" s="150">
        <f>D57</f>
        <v>0</v>
      </c>
      <c r="O189" s="150">
        <f>E57</f>
        <v>0</v>
      </c>
      <c r="P189" s="150" t="str">
        <f t="shared" si="58"/>
        <v/>
      </c>
      <c r="Q189" s="150">
        <f>G57</f>
        <v>0</v>
      </c>
      <c r="R189" s="150" t="str">
        <f t="shared" si="55"/>
        <v>年</v>
      </c>
      <c r="S189" s="160">
        <f>I57</f>
        <v>0</v>
      </c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0"/>
      <c r="AE189" s="150"/>
      <c r="AF189" s="150"/>
      <c r="AG189" s="150"/>
      <c r="AH189" s="150"/>
      <c r="AI189" s="151"/>
      <c r="AJ189" s="151"/>
      <c r="AK189" s="150"/>
      <c r="AL189" s="150"/>
    </row>
    <row r="190" spans="1:38" ht="15.75" customHeight="1" x14ac:dyDescent="0.2">
      <c r="A190" s="150"/>
      <c r="B190" s="150" t="str">
        <f>B189</f>
        <v>×</v>
      </c>
      <c r="C190" s="159">
        <f>J57</f>
        <v>0</v>
      </c>
      <c r="D190" s="150" t="str">
        <f t="shared" si="54"/>
        <v/>
      </c>
      <c r="E190" s="154"/>
      <c r="F190" s="150" t="str">
        <f>IF(F57=""," －",F57)</f>
        <v xml:space="preserve"> －</v>
      </c>
      <c r="G190" s="150"/>
      <c r="H190" s="155"/>
      <c r="I190" s="154"/>
      <c r="J190" s="150"/>
      <c r="K190" s="150"/>
      <c r="L190" s="150"/>
      <c r="M190" s="150"/>
      <c r="N190" s="150">
        <f>D57</f>
        <v>0</v>
      </c>
      <c r="O190" s="150">
        <f>E57</f>
        <v>0</v>
      </c>
      <c r="P190" s="150" t="str">
        <f t="shared" si="58"/>
        <v/>
      </c>
      <c r="Q190" s="150">
        <f>G57</f>
        <v>0</v>
      </c>
      <c r="R190" s="150" t="str">
        <f t="shared" si="55"/>
        <v>年</v>
      </c>
      <c r="S190" s="160">
        <f>K57</f>
        <v>0</v>
      </c>
      <c r="T190" s="150"/>
      <c r="U190" s="150"/>
      <c r="V190" s="150"/>
      <c r="W190" s="150"/>
      <c r="X190" s="150"/>
      <c r="Y190" s="150"/>
      <c r="Z190" s="150"/>
      <c r="AA190" s="150"/>
      <c r="AB190" s="150"/>
      <c r="AC190" s="150"/>
      <c r="AD190" s="150"/>
      <c r="AE190" s="150"/>
      <c r="AF190" s="150"/>
      <c r="AG190" s="150"/>
      <c r="AH190" s="150"/>
      <c r="AI190" s="151"/>
      <c r="AJ190" s="151"/>
      <c r="AK190" s="150"/>
      <c r="AL190" s="150"/>
    </row>
    <row r="191" spans="1:38" ht="15.75" customHeight="1" x14ac:dyDescent="0.2">
      <c r="A191" s="150"/>
      <c r="B191" s="150" t="str">
        <f>IF(COUNTA(D58:E58)=0,"×",C58)</f>
        <v>×</v>
      </c>
      <c r="C191" s="159">
        <f>H58</f>
        <v>0</v>
      </c>
      <c r="D191" s="150" t="str">
        <f t="shared" si="54"/>
        <v/>
      </c>
      <c r="E191" s="154"/>
      <c r="F191" s="150" t="str">
        <f>IF(F58=""," －",F58)</f>
        <v xml:space="preserve"> －</v>
      </c>
      <c r="G191" s="150"/>
      <c r="H191" s="155"/>
      <c r="I191" s="154"/>
      <c r="J191" s="150"/>
      <c r="K191" s="150"/>
      <c r="L191" s="150"/>
      <c r="M191" s="150"/>
      <c r="N191" s="150">
        <f>D58</f>
        <v>0</v>
      </c>
      <c r="O191" s="150">
        <f>E58</f>
        <v>0</v>
      </c>
      <c r="P191" s="150" t="str">
        <f t="shared" si="58"/>
        <v/>
      </c>
      <c r="Q191" s="150">
        <f>G58</f>
        <v>0</v>
      </c>
      <c r="R191" s="150" t="str">
        <f t="shared" si="55"/>
        <v>年</v>
      </c>
      <c r="S191" s="160">
        <f>I58</f>
        <v>0</v>
      </c>
      <c r="T191" s="150"/>
      <c r="U191" s="150"/>
      <c r="V191" s="150"/>
      <c r="W191" s="150"/>
      <c r="X191" s="150"/>
      <c r="Y191" s="150"/>
      <c r="Z191" s="150"/>
      <c r="AA191" s="150"/>
      <c r="AB191" s="150"/>
      <c r="AC191" s="150"/>
      <c r="AD191" s="150"/>
      <c r="AE191" s="150"/>
      <c r="AF191" s="150"/>
      <c r="AG191" s="150"/>
      <c r="AH191" s="150"/>
      <c r="AI191" s="151"/>
      <c r="AJ191" s="151"/>
      <c r="AK191" s="150"/>
      <c r="AL191" s="150"/>
    </row>
    <row r="192" spans="1:38" ht="15.75" customHeight="1" x14ac:dyDescent="0.2">
      <c r="A192" s="150"/>
      <c r="B192" s="150" t="str">
        <f>B191</f>
        <v>×</v>
      </c>
      <c r="C192" s="159">
        <f>J58</f>
        <v>0</v>
      </c>
      <c r="D192" s="150" t="str">
        <f t="shared" si="54"/>
        <v/>
      </c>
      <c r="E192" s="154"/>
      <c r="F192" s="150" t="str">
        <f>IF(F58=""," －",F58)</f>
        <v xml:space="preserve"> －</v>
      </c>
      <c r="G192" s="150"/>
      <c r="H192" s="155"/>
      <c r="I192" s="154"/>
      <c r="J192" s="150"/>
      <c r="K192" s="150"/>
      <c r="L192" s="150"/>
      <c r="M192" s="150"/>
      <c r="N192" s="150">
        <f>D58</f>
        <v>0</v>
      </c>
      <c r="O192" s="150">
        <f>E58</f>
        <v>0</v>
      </c>
      <c r="P192" s="150" t="str">
        <f t="shared" si="58"/>
        <v/>
      </c>
      <c r="Q192" s="150">
        <f>G58</f>
        <v>0</v>
      </c>
      <c r="R192" s="150" t="str">
        <f t="shared" si="55"/>
        <v>年</v>
      </c>
      <c r="S192" s="160">
        <f>K58</f>
        <v>0</v>
      </c>
      <c r="T192" s="150"/>
      <c r="U192" s="150"/>
      <c r="V192" s="150"/>
      <c r="W192" s="150"/>
      <c r="X192" s="150"/>
      <c r="Y192" s="150"/>
      <c r="Z192" s="150"/>
      <c r="AA192" s="150"/>
      <c r="AB192" s="150"/>
      <c r="AC192" s="150"/>
      <c r="AD192" s="150"/>
      <c r="AE192" s="150"/>
      <c r="AF192" s="150"/>
      <c r="AG192" s="150"/>
      <c r="AH192" s="150"/>
      <c r="AI192" s="151"/>
      <c r="AJ192" s="151"/>
      <c r="AK192" s="150"/>
      <c r="AL192" s="150"/>
    </row>
    <row r="193" spans="1:38" ht="15.75" customHeight="1" x14ac:dyDescent="0.2">
      <c r="A193" s="150"/>
      <c r="B193" s="150" t="str">
        <f>IF(COUNTA(D59:E59)=0,"×",C59)</f>
        <v>×</v>
      </c>
      <c r="C193" s="159">
        <f>H59</f>
        <v>0</v>
      </c>
      <c r="D193" s="150" t="str">
        <f t="shared" si="54"/>
        <v/>
      </c>
      <c r="E193" s="154"/>
      <c r="F193" s="150" t="str">
        <f>IF(F59=""," －",F59)</f>
        <v xml:space="preserve"> －</v>
      </c>
      <c r="G193" s="150"/>
      <c r="H193" s="155"/>
      <c r="I193" s="154"/>
      <c r="J193" s="150"/>
      <c r="K193" s="150"/>
      <c r="L193" s="150"/>
      <c r="M193" s="150"/>
      <c r="N193" s="150">
        <f>D59</f>
        <v>0</v>
      </c>
      <c r="O193" s="150">
        <f>E59</f>
        <v>0</v>
      </c>
      <c r="P193" s="150" t="str">
        <f t="shared" si="58"/>
        <v/>
      </c>
      <c r="Q193" s="150">
        <f>G59</f>
        <v>0</v>
      </c>
      <c r="R193" s="150" t="str">
        <f t="shared" si="55"/>
        <v>年</v>
      </c>
      <c r="S193" s="160">
        <f>I59</f>
        <v>0</v>
      </c>
      <c r="T193" s="150"/>
      <c r="U193" s="150"/>
      <c r="V193" s="150"/>
      <c r="W193" s="150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1"/>
      <c r="AJ193" s="151"/>
      <c r="AK193" s="150"/>
      <c r="AL193" s="150"/>
    </row>
    <row r="194" spans="1:38" ht="15.75" customHeight="1" x14ac:dyDescent="0.2">
      <c r="A194" s="150"/>
      <c r="B194" s="150" t="str">
        <f>B193</f>
        <v>×</v>
      </c>
      <c r="C194" s="159">
        <f>J59</f>
        <v>0</v>
      </c>
      <c r="D194" s="150" t="str">
        <f t="shared" si="54"/>
        <v/>
      </c>
      <c r="E194" s="154"/>
      <c r="F194" s="150" t="str">
        <f>IF(F59=""," －",F59)</f>
        <v xml:space="preserve"> －</v>
      </c>
      <c r="G194" s="150"/>
      <c r="H194" s="155"/>
      <c r="I194" s="154"/>
      <c r="J194" s="150"/>
      <c r="K194" s="150"/>
      <c r="L194" s="150"/>
      <c r="M194" s="150"/>
      <c r="N194" s="150">
        <f>D59</f>
        <v>0</v>
      </c>
      <c r="O194" s="150">
        <f>E59</f>
        <v>0</v>
      </c>
      <c r="P194" s="150" t="str">
        <f t="shared" si="58"/>
        <v/>
      </c>
      <c r="Q194" s="150">
        <f>G59</f>
        <v>0</v>
      </c>
      <c r="R194" s="150" t="str">
        <f t="shared" si="55"/>
        <v>年</v>
      </c>
      <c r="S194" s="160">
        <f>K59</f>
        <v>0</v>
      </c>
      <c r="T194" s="150"/>
      <c r="U194" s="150"/>
      <c r="V194" s="150"/>
      <c r="W194" s="150"/>
      <c r="X194" s="150"/>
      <c r="Y194" s="150"/>
      <c r="Z194" s="150"/>
      <c r="AA194" s="150"/>
      <c r="AB194" s="150"/>
      <c r="AC194" s="150"/>
      <c r="AD194" s="150"/>
      <c r="AE194" s="150"/>
      <c r="AF194" s="150"/>
      <c r="AG194" s="150"/>
      <c r="AH194" s="150"/>
      <c r="AI194" s="151"/>
      <c r="AJ194" s="151"/>
      <c r="AK194" s="150"/>
      <c r="AL194" s="150"/>
    </row>
    <row r="195" spans="1:38" ht="15.75" customHeight="1" x14ac:dyDescent="0.2">
      <c r="A195" s="150"/>
      <c r="B195" s="150" t="str">
        <f>IF(COUNTA(D60:E60)=0,"×",C60)</f>
        <v>×</v>
      </c>
      <c r="C195" s="159">
        <f>H60</f>
        <v>0</v>
      </c>
      <c r="D195" s="150" t="str">
        <f t="shared" si="54"/>
        <v/>
      </c>
      <c r="E195" s="154"/>
      <c r="F195" s="150" t="str">
        <f>IF(F60=""," －",F60)</f>
        <v xml:space="preserve"> －</v>
      </c>
      <c r="G195" s="150"/>
      <c r="H195" s="155"/>
      <c r="I195" s="154"/>
      <c r="J195" s="150"/>
      <c r="K195" s="150"/>
      <c r="L195" s="150"/>
      <c r="M195" s="150"/>
      <c r="N195" s="150">
        <f>D60</f>
        <v>0</v>
      </c>
      <c r="O195" s="150">
        <f>E60</f>
        <v>0</v>
      </c>
      <c r="P195" s="150" t="str">
        <f t="shared" si="58"/>
        <v/>
      </c>
      <c r="Q195" s="150">
        <f>G60</f>
        <v>0</v>
      </c>
      <c r="R195" s="150" t="str">
        <f t="shared" si="55"/>
        <v>年</v>
      </c>
      <c r="S195" s="160">
        <f>I60</f>
        <v>0</v>
      </c>
      <c r="T195" s="150"/>
      <c r="U195" s="150"/>
      <c r="V195" s="150"/>
      <c r="W195" s="150"/>
      <c r="X195" s="150"/>
      <c r="Y195" s="150"/>
      <c r="Z195" s="150"/>
      <c r="AA195" s="150"/>
      <c r="AB195" s="150"/>
      <c r="AC195" s="150"/>
      <c r="AD195" s="150"/>
      <c r="AE195" s="150"/>
      <c r="AF195" s="150"/>
      <c r="AG195" s="150"/>
      <c r="AH195" s="150"/>
      <c r="AI195" s="151"/>
      <c r="AJ195" s="151"/>
      <c r="AK195" s="150"/>
      <c r="AL195" s="150"/>
    </row>
    <row r="196" spans="1:38" ht="17.25" customHeight="1" x14ac:dyDescent="0.2">
      <c r="A196" s="150"/>
      <c r="B196" s="150" t="str">
        <f>B195</f>
        <v>×</v>
      </c>
      <c r="C196" s="159">
        <f>J60</f>
        <v>0</v>
      </c>
      <c r="D196" s="150" t="str">
        <f t="shared" si="54"/>
        <v/>
      </c>
      <c r="E196" s="154"/>
      <c r="F196" s="150" t="str">
        <f>IF(F60=""," －",F60)</f>
        <v xml:space="preserve"> －</v>
      </c>
      <c r="G196" s="150"/>
      <c r="H196" s="155"/>
      <c r="I196" s="154"/>
      <c r="J196" s="150"/>
      <c r="K196" s="150"/>
      <c r="L196" s="150"/>
      <c r="M196" s="150"/>
      <c r="N196" s="150">
        <f>D60</f>
        <v>0</v>
      </c>
      <c r="O196" s="150">
        <f>E60</f>
        <v>0</v>
      </c>
      <c r="P196" s="150" t="str">
        <f t="shared" si="58"/>
        <v/>
      </c>
      <c r="Q196" s="150">
        <f>G60</f>
        <v>0</v>
      </c>
      <c r="R196" s="150" t="str">
        <f t="shared" si="55"/>
        <v>年</v>
      </c>
      <c r="S196" s="160">
        <f>K60</f>
        <v>0</v>
      </c>
      <c r="T196" s="150"/>
      <c r="U196" s="150"/>
      <c r="V196" s="150"/>
      <c r="W196" s="150"/>
      <c r="X196" s="150"/>
      <c r="Y196" s="150"/>
      <c r="Z196" s="150"/>
      <c r="AA196" s="150"/>
      <c r="AB196" s="150"/>
      <c r="AC196" s="150"/>
      <c r="AD196" s="150"/>
      <c r="AE196" s="150"/>
      <c r="AF196" s="150"/>
      <c r="AG196" s="150"/>
      <c r="AH196" s="150"/>
      <c r="AI196" s="151"/>
      <c r="AJ196" s="151"/>
      <c r="AK196" s="150"/>
      <c r="AL196" s="150"/>
    </row>
    <row r="197" spans="1:38" ht="17.25" customHeight="1" x14ac:dyDescent="0.2">
      <c r="A197" s="150"/>
      <c r="B197" s="150" t="str">
        <f>IF(COUNTA(D61:E61)=0,"×",C61)</f>
        <v>×</v>
      </c>
      <c r="C197" s="159">
        <f>H61</f>
        <v>0</v>
      </c>
      <c r="D197" s="150" t="str">
        <f t="shared" si="54"/>
        <v/>
      </c>
      <c r="E197" s="154"/>
      <c r="F197" s="150" t="str">
        <f>IF(F61=""," －",F61)</f>
        <v xml:space="preserve"> －</v>
      </c>
      <c r="G197" s="150"/>
      <c r="H197" s="155"/>
      <c r="I197" s="154"/>
      <c r="J197" s="150"/>
      <c r="K197" s="150"/>
      <c r="L197" s="150"/>
      <c r="M197" s="150"/>
      <c r="N197" s="150">
        <f>D61</f>
        <v>0</v>
      </c>
      <c r="O197" s="150">
        <f>E61</f>
        <v>0</v>
      </c>
      <c r="P197" s="150" t="str">
        <f t="shared" si="58"/>
        <v/>
      </c>
      <c r="Q197" s="150">
        <f>G61</f>
        <v>0</v>
      </c>
      <c r="R197" s="150" t="str">
        <f t="shared" si="55"/>
        <v>年</v>
      </c>
      <c r="S197" s="160">
        <f>I61</f>
        <v>0</v>
      </c>
      <c r="T197" s="150"/>
      <c r="U197" s="150"/>
      <c r="V197" s="150"/>
      <c r="W197" s="150"/>
      <c r="X197" s="150"/>
      <c r="Y197" s="150"/>
      <c r="Z197" s="150"/>
      <c r="AA197" s="150"/>
      <c r="AB197" s="150"/>
      <c r="AC197" s="150"/>
      <c r="AD197" s="150"/>
      <c r="AE197" s="150"/>
      <c r="AF197" s="150"/>
      <c r="AG197" s="150"/>
      <c r="AH197" s="150"/>
      <c r="AI197" s="151"/>
      <c r="AJ197" s="151"/>
      <c r="AK197" s="150"/>
      <c r="AL197" s="150"/>
    </row>
    <row r="198" spans="1:38" ht="17.25" customHeight="1" x14ac:dyDescent="0.2">
      <c r="A198" s="150"/>
      <c r="B198" s="150" t="str">
        <f>B197</f>
        <v>×</v>
      </c>
      <c r="C198" s="159">
        <f>J61</f>
        <v>0</v>
      </c>
      <c r="D198" s="150" t="str">
        <f t="shared" si="54"/>
        <v/>
      </c>
      <c r="E198" s="154"/>
      <c r="F198" s="150" t="str">
        <f>IF(F61=""," －",F61)</f>
        <v xml:space="preserve"> －</v>
      </c>
      <c r="G198" s="150"/>
      <c r="H198" s="155"/>
      <c r="I198" s="154"/>
      <c r="J198" s="150"/>
      <c r="K198" s="150"/>
      <c r="L198" s="150"/>
      <c r="M198" s="150"/>
      <c r="N198" s="150">
        <f>D61</f>
        <v>0</v>
      </c>
      <c r="O198" s="150">
        <f>E61</f>
        <v>0</v>
      </c>
      <c r="P198" s="150" t="str">
        <f t="shared" si="58"/>
        <v/>
      </c>
      <c r="Q198" s="150">
        <f>G61</f>
        <v>0</v>
      </c>
      <c r="R198" s="150" t="str">
        <f t="shared" si="55"/>
        <v>年</v>
      </c>
      <c r="S198" s="160">
        <f>K61</f>
        <v>0</v>
      </c>
      <c r="T198" s="150"/>
      <c r="U198" s="150"/>
      <c r="V198" s="150"/>
      <c r="W198" s="150"/>
      <c r="X198" s="150"/>
      <c r="Y198" s="150"/>
      <c r="Z198" s="150"/>
      <c r="AA198" s="150"/>
      <c r="AB198" s="150"/>
      <c r="AC198" s="150"/>
      <c r="AD198" s="150"/>
      <c r="AE198" s="150"/>
      <c r="AF198" s="150"/>
      <c r="AG198" s="150"/>
      <c r="AH198" s="150"/>
      <c r="AI198" s="151"/>
      <c r="AJ198" s="151"/>
      <c r="AK198" s="150"/>
      <c r="AL198" s="150"/>
    </row>
    <row r="199" spans="1:38" ht="17.25" customHeight="1" x14ac:dyDescent="0.2">
      <c r="A199" s="150"/>
      <c r="B199" s="150" t="str">
        <f>IF(COUNTA(D62:E62)=0,"×",C62)</f>
        <v>×</v>
      </c>
      <c r="C199" s="159">
        <f>H62</f>
        <v>0</v>
      </c>
      <c r="D199" s="150" t="str">
        <f t="shared" si="54"/>
        <v/>
      </c>
      <c r="E199" s="154"/>
      <c r="F199" s="150" t="str">
        <f>IF(F62=""," －",F62)</f>
        <v xml:space="preserve"> －</v>
      </c>
      <c r="G199" s="150"/>
      <c r="H199" s="155"/>
      <c r="I199" s="154"/>
      <c r="J199" s="150"/>
      <c r="K199" s="150"/>
      <c r="L199" s="150"/>
      <c r="M199" s="150"/>
      <c r="N199" s="150">
        <f>D62</f>
        <v>0</v>
      </c>
      <c r="O199" s="150">
        <f>E62</f>
        <v>0</v>
      </c>
      <c r="P199" s="150" t="str">
        <f t="shared" si="58"/>
        <v/>
      </c>
      <c r="Q199" s="150">
        <f>G62</f>
        <v>0</v>
      </c>
      <c r="R199" s="150" t="str">
        <f t="shared" si="55"/>
        <v>年</v>
      </c>
      <c r="S199" s="160">
        <f>I62</f>
        <v>0</v>
      </c>
      <c r="T199" s="150"/>
      <c r="U199" s="150"/>
      <c r="V199" s="150"/>
      <c r="W199" s="150"/>
      <c r="X199" s="150"/>
      <c r="Y199" s="150"/>
      <c r="Z199" s="150"/>
      <c r="AA199" s="150"/>
      <c r="AB199" s="150"/>
      <c r="AC199" s="150"/>
      <c r="AD199" s="150"/>
      <c r="AE199" s="150"/>
      <c r="AF199" s="150"/>
      <c r="AG199" s="150"/>
      <c r="AH199" s="150"/>
      <c r="AI199" s="151"/>
      <c r="AJ199" s="151"/>
      <c r="AK199" s="150"/>
      <c r="AL199" s="150"/>
    </row>
    <row r="200" spans="1:38" ht="17.25" customHeight="1" x14ac:dyDescent="0.2">
      <c r="A200" s="150"/>
      <c r="B200" s="150" t="str">
        <f>B199</f>
        <v>×</v>
      </c>
      <c r="C200" s="161">
        <f>J62</f>
        <v>0</v>
      </c>
      <c r="D200" s="162" t="str">
        <f t="shared" si="54"/>
        <v/>
      </c>
      <c r="E200" s="154"/>
      <c r="F200" s="150" t="str">
        <f>IF(F62=""," －",F62)</f>
        <v xml:space="preserve"> －</v>
      </c>
      <c r="G200" s="150"/>
      <c r="H200" s="155"/>
      <c r="I200" s="163"/>
      <c r="J200" s="164"/>
      <c r="K200" s="164"/>
      <c r="L200" s="164"/>
      <c r="M200" s="164"/>
      <c r="N200" s="164">
        <f>D62</f>
        <v>0</v>
      </c>
      <c r="O200" s="164">
        <f>E62</f>
        <v>0</v>
      </c>
      <c r="P200" s="164" t="str">
        <f t="shared" si="58"/>
        <v/>
      </c>
      <c r="Q200" s="164">
        <f>G62</f>
        <v>0</v>
      </c>
      <c r="R200" s="164" t="str">
        <f t="shared" si="55"/>
        <v>年</v>
      </c>
      <c r="S200" s="165">
        <f>K62</f>
        <v>0</v>
      </c>
      <c r="T200" s="164"/>
      <c r="U200" s="164"/>
      <c r="V200" s="164"/>
      <c r="W200" s="164"/>
      <c r="X200" s="164"/>
      <c r="Y200" s="164"/>
      <c r="Z200" s="164"/>
      <c r="AA200" s="164"/>
      <c r="AB200" s="164"/>
      <c r="AC200" s="164"/>
      <c r="AD200" s="164"/>
      <c r="AE200" s="164"/>
      <c r="AF200" s="164"/>
      <c r="AG200" s="164"/>
      <c r="AH200" s="164"/>
      <c r="AI200" s="166"/>
      <c r="AJ200" s="166"/>
      <c r="AK200" s="150"/>
      <c r="AL200" s="150"/>
    </row>
    <row r="201" spans="1:38" ht="17.25" customHeight="1" x14ac:dyDescent="0.2">
      <c r="T201" s="150"/>
      <c r="AI201" s="61"/>
      <c r="AJ201" s="61"/>
    </row>
    <row r="202" spans="1:38" ht="17.25" customHeight="1" x14ac:dyDescent="0.2">
      <c r="T202" s="150"/>
      <c r="AI202" s="61"/>
      <c r="AJ202" s="61"/>
    </row>
    <row r="203" spans="1:38" ht="17.25" customHeight="1" x14ac:dyDescent="0.2">
      <c r="A203" s="146" t="s">
        <v>192</v>
      </c>
      <c r="B203" s="146" t="s">
        <v>192</v>
      </c>
      <c r="C203" s="146" t="s">
        <v>192</v>
      </c>
      <c r="D203" s="146" t="s">
        <v>192</v>
      </c>
      <c r="E203" s="146" t="s">
        <v>192</v>
      </c>
      <c r="F203" s="146" t="s">
        <v>192</v>
      </c>
      <c r="G203" s="146" t="s">
        <v>192</v>
      </c>
      <c r="H203" s="146" t="s">
        <v>192</v>
      </c>
      <c r="I203" s="146" t="s">
        <v>192</v>
      </c>
      <c r="J203" s="146" t="s">
        <v>192</v>
      </c>
      <c r="K203" s="146" t="s">
        <v>192</v>
      </c>
      <c r="L203" s="146" t="s">
        <v>192</v>
      </c>
      <c r="M203" s="146" t="s">
        <v>192</v>
      </c>
      <c r="N203" s="146" t="s">
        <v>192</v>
      </c>
      <c r="O203" s="146" t="s">
        <v>192</v>
      </c>
      <c r="P203" s="146" t="s">
        <v>192</v>
      </c>
      <c r="Q203" s="146" t="s">
        <v>192</v>
      </c>
      <c r="R203" s="146" t="s">
        <v>192</v>
      </c>
      <c r="S203" s="146" t="s">
        <v>192</v>
      </c>
      <c r="T203" s="146" t="s">
        <v>192</v>
      </c>
      <c r="U203" s="146" t="s">
        <v>192</v>
      </c>
      <c r="V203" s="146" t="s">
        <v>192</v>
      </c>
      <c r="W203" s="146" t="s">
        <v>192</v>
      </c>
      <c r="X203" s="146" t="s">
        <v>192</v>
      </c>
      <c r="Y203" s="146" t="s">
        <v>192</v>
      </c>
      <c r="Z203" s="146" t="s">
        <v>192</v>
      </c>
      <c r="AA203" s="146" t="s">
        <v>192</v>
      </c>
      <c r="AB203" s="146" t="s">
        <v>192</v>
      </c>
      <c r="AC203" s="146" t="s">
        <v>192</v>
      </c>
      <c r="AD203" s="146" t="s">
        <v>192</v>
      </c>
      <c r="AE203" s="146" t="s">
        <v>192</v>
      </c>
      <c r="AF203" s="146" t="s">
        <v>192</v>
      </c>
      <c r="AG203" s="146" t="s">
        <v>192</v>
      </c>
      <c r="AH203" s="146" t="s">
        <v>192</v>
      </c>
      <c r="AI203" s="146" t="s">
        <v>192</v>
      </c>
      <c r="AJ203" s="146" t="s">
        <v>192</v>
      </c>
      <c r="AK203" s="146" t="s">
        <v>192</v>
      </c>
      <c r="AL203" s="146" t="s">
        <v>192</v>
      </c>
    </row>
  </sheetData>
  <sheetProtection algorithmName="SHA-512" hashValue="lIIGT0XAROA4vxO3TWkuXVNx2N6NGFw8G7tp3pHID2oOXsBUr5XXvottgfEsG/Pq7NvXqLY8f3RZcbZrVKvUgQ==" saltValue="mFlhlB/rm62jBMMXJ9lOMQ==" spinCount="100000" sheet="1" objects="1" scenarios="1"/>
  <mergeCells count="11">
    <mergeCell ref="J10:K10"/>
    <mergeCell ref="L10:M10"/>
    <mergeCell ref="C6:C7"/>
    <mergeCell ref="G6:I6"/>
    <mergeCell ref="L6:N6"/>
    <mergeCell ref="C10:C11"/>
    <mergeCell ref="D10:D11"/>
    <mergeCell ref="E10:E11"/>
    <mergeCell ref="G10:G11"/>
    <mergeCell ref="H10:I10"/>
    <mergeCell ref="N10:O12"/>
  </mergeCells>
  <phoneticPr fontId="1"/>
  <conditionalFormatting sqref="I13:I62 K13:K62">
    <cfRule type="cellIs" dxfId="62" priority="3" operator="equal">
      <formula>0</formula>
    </cfRule>
  </conditionalFormatting>
  <conditionalFormatting sqref="I13:I62">
    <cfRule type="cellIs" dxfId="61" priority="1" operator="notEqual">
      <formula>0</formula>
    </cfRule>
  </conditionalFormatting>
  <conditionalFormatting sqref="K13:K62">
    <cfRule type="cellIs" dxfId="60" priority="2" operator="notEqual">
      <formula>0</formula>
    </cfRule>
  </conditionalFormatting>
  <dataValidations count="4">
    <dataValidation type="list" allowBlank="1" showInputMessage="1" showErrorMessage="1" sqref="M13:M62" xr:uid="{00000000-0002-0000-0300-000000000000}">
      <formula1>$W$8:$W$13</formula1>
    </dataValidation>
    <dataValidation type="list" allowBlank="1" showInputMessage="1" showErrorMessage="1" sqref="L13:L62" xr:uid="{00000000-0002-0000-0300-000001000000}">
      <formula1>$U$8:$U$22</formula1>
    </dataValidation>
    <dataValidation type="list" allowBlank="1" showInputMessage="1" showErrorMessage="1" sqref="F13:F62" xr:uid="{00000000-0002-0000-0300-000003000000}">
      <formula1>$Y$8:$Y$13</formula1>
    </dataValidation>
    <dataValidation type="list" allowBlank="1" showInputMessage="1" showErrorMessage="1" sqref="H13:H62 J13:J62" xr:uid="{E7852C5C-680F-4EAE-84E8-E95D4A1A0FE7}">
      <formula1>$S$8:$S$13</formula1>
    </dataValidation>
  </dataValidations>
  <pageMargins left="0.39370078740157483" right="0.39370078740157483" top="0.39370078740157483" bottom="0.19685039370078741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2452"/>
  <sheetViews>
    <sheetView showGridLines="0" view="pageBreakPreview" zoomScaleNormal="100" zoomScaleSheetLayoutView="100" workbookViewId="0"/>
  </sheetViews>
  <sheetFormatPr defaultColWidth="3.77734375" defaultRowHeight="20.7" customHeight="1" x14ac:dyDescent="0.2"/>
  <cols>
    <col min="1" max="27" width="3.77734375" style="45"/>
    <col min="28" max="28" width="3.77734375" style="62"/>
    <col min="29" max="36" width="3.77734375" style="65"/>
    <col min="37" max="16384" width="3.77734375" style="45"/>
  </cols>
  <sheetData>
    <row r="1" spans="2:47" ht="20.7" customHeight="1" x14ac:dyDescent="0.2">
      <c r="AC1" s="62"/>
      <c r="AD1" s="62"/>
      <c r="AE1" s="62"/>
      <c r="AF1" s="62"/>
      <c r="AG1" s="62"/>
      <c r="AH1" s="62"/>
      <c r="AI1" s="62"/>
      <c r="AJ1" s="62"/>
    </row>
    <row r="2" spans="2:47" ht="20.7" customHeight="1" x14ac:dyDescent="0.2">
      <c r="F2" s="372" t="s">
        <v>108</v>
      </c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X2" s="68" t="s">
        <v>147</v>
      </c>
      <c r="Y2" s="68">
        <v>1</v>
      </c>
      <c r="AC2" s="63" t="s">
        <v>141</v>
      </c>
      <c r="AD2" s="247" t="s">
        <v>144</v>
      </c>
      <c r="AE2" s="64"/>
      <c r="AF2" s="64"/>
      <c r="AG2" s="62"/>
      <c r="AH2" s="62"/>
      <c r="AI2" s="63" t="s">
        <v>141</v>
      </c>
      <c r="AJ2" s="62"/>
    </row>
    <row r="3" spans="2:47" ht="20.7" customHeight="1" x14ac:dyDescent="0.2"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AC3" s="63" t="s">
        <v>141</v>
      </c>
      <c r="AD3" s="247" t="s">
        <v>143</v>
      </c>
      <c r="AE3" s="64"/>
      <c r="AF3" s="64"/>
      <c r="AG3" s="62"/>
      <c r="AH3" s="62"/>
      <c r="AI3" s="63" t="s">
        <v>141</v>
      </c>
      <c r="AJ3" s="62"/>
    </row>
    <row r="4" spans="2:47" ht="20.7" customHeight="1" thickBot="1" x14ac:dyDescent="0.25">
      <c r="B4" s="49" t="str">
        <f>"  "&amp;団体!C4&amp;" （ 令和 7年11月22日 ／ 県営八代運動公園陸上競技場 ）"</f>
        <v xml:space="preserve">  令和 ７年度 第２７回 「谷口睦生」記念陸上記録会 （ 令和 7年11月22日 ／ 県営八代運動公園陸上競技場 ）</v>
      </c>
      <c r="AC4" s="63" t="s">
        <v>141</v>
      </c>
      <c r="AD4" s="407">
        <f>ROUNDUP(SUM(AE9:AE10)/2,)</f>
        <v>0</v>
      </c>
      <c r="AE4" s="408"/>
      <c r="AF4" s="247" t="s">
        <v>140</v>
      </c>
      <c r="AG4" s="62"/>
      <c r="AH4" s="62"/>
      <c r="AI4" s="63" t="s">
        <v>141</v>
      </c>
      <c r="AJ4" s="62"/>
    </row>
    <row r="5" spans="2:47" ht="20.7" customHeight="1" thickBot="1" x14ac:dyDescent="0.25">
      <c r="C5" s="364" t="s">
        <v>109</v>
      </c>
      <c r="D5" s="365"/>
      <c r="E5" s="365"/>
      <c r="F5" s="365"/>
      <c r="G5" s="365"/>
      <c r="H5" s="365"/>
      <c r="I5" s="365"/>
      <c r="J5" s="366"/>
      <c r="N5" s="279" t="s">
        <v>110</v>
      </c>
      <c r="O5" s="280"/>
      <c r="P5" s="281"/>
      <c r="Q5" s="50"/>
      <c r="R5" s="387"/>
      <c r="S5" s="387"/>
      <c r="T5" s="387"/>
      <c r="U5" s="387"/>
      <c r="V5" s="387"/>
      <c r="W5" s="387"/>
      <c r="X5" s="51"/>
      <c r="AC5" s="63" t="s">
        <v>141</v>
      </c>
      <c r="AD5" s="247" t="s">
        <v>142</v>
      </c>
      <c r="AE5" s="64"/>
      <c r="AF5" s="64"/>
      <c r="AG5" s="62"/>
      <c r="AH5" s="62"/>
      <c r="AI5" s="63" t="s">
        <v>141</v>
      </c>
      <c r="AJ5" s="62"/>
    </row>
    <row r="6" spans="2:47" ht="20.7" customHeight="1" thickTop="1" x14ac:dyDescent="0.2">
      <c r="C6" s="375"/>
      <c r="D6" s="376"/>
      <c r="E6" s="376"/>
      <c r="F6" s="376"/>
      <c r="G6" s="376"/>
      <c r="H6" s="376"/>
      <c r="I6" s="376"/>
      <c r="J6" s="377"/>
      <c r="N6" s="388" t="s">
        <v>111</v>
      </c>
      <c r="O6" s="368"/>
      <c r="P6" s="369"/>
      <c r="Q6" s="46"/>
      <c r="R6" s="392" t="str">
        <f>IF(C6="","",VLOOKUP(Y2,リレーオーダー!AM$15:AU$40,9))</f>
        <v/>
      </c>
      <c r="S6" s="392"/>
      <c r="T6" s="392"/>
      <c r="U6" s="392"/>
      <c r="V6" s="392"/>
      <c r="W6" s="392"/>
      <c r="X6" s="52"/>
      <c r="AC6" s="62"/>
      <c r="AD6" s="62"/>
      <c r="AE6" s="62"/>
      <c r="AF6" s="62"/>
      <c r="AG6" s="62"/>
      <c r="AH6" s="62"/>
      <c r="AI6" s="62"/>
      <c r="AJ6" s="62"/>
    </row>
    <row r="7" spans="2:47" ht="20.7" customHeight="1" thickBot="1" x14ac:dyDescent="0.25">
      <c r="C7" s="378"/>
      <c r="D7" s="379"/>
      <c r="E7" s="379"/>
      <c r="F7" s="379"/>
      <c r="G7" s="379"/>
      <c r="H7" s="379"/>
      <c r="I7" s="379"/>
      <c r="J7" s="380"/>
      <c r="N7" s="389" t="s">
        <v>237</v>
      </c>
      <c r="O7" s="390"/>
      <c r="P7" s="391"/>
      <c r="Q7" s="53"/>
      <c r="R7" s="393">
        <f>SUMIF(男子!AA$101:AA$112,リレーオーダー!Y2,男子!AD$101:AD$112)+SUMIF(女子!AA$101:AA$112,リレーオーダー!Y2,女子!AD$101:AD$112)</f>
        <v>0</v>
      </c>
      <c r="S7" s="393"/>
      <c r="T7" s="393"/>
      <c r="U7" s="393"/>
      <c r="V7" s="393"/>
      <c r="W7" s="393"/>
      <c r="X7" s="54"/>
      <c r="AC7" s="62"/>
      <c r="AD7" s="62"/>
      <c r="AE7" s="62"/>
      <c r="AF7" s="62"/>
      <c r="AG7" s="62"/>
      <c r="AH7" s="62"/>
      <c r="AI7" s="62"/>
      <c r="AJ7" s="62"/>
    </row>
    <row r="8" spans="2:47" ht="20.7" customHeight="1" thickBot="1" x14ac:dyDescent="0.25">
      <c r="AC8" s="65" t="s">
        <v>145</v>
      </c>
      <c r="AF8" s="62"/>
      <c r="AG8" s="62"/>
      <c r="AH8" s="62"/>
      <c r="AI8" s="62"/>
      <c r="AJ8" s="62"/>
    </row>
    <row r="9" spans="2:47" ht="20.7" customHeight="1" thickBot="1" x14ac:dyDescent="0.25">
      <c r="C9" s="359" t="s">
        <v>112</v>
      </c>
      <c r="D9" s="360"/>
      <c r="E9" s="381" t="s">
        <v>113</v>
      </c>
      <c r="F9" s="381"/>
      <c r="G9" s="360"/>
      <c r="H9" s="381" t="s">
        <v>114</v>
      </c>
      <c r="I9" s="381"/>
      <c r="J9" s="381"/>
      <c r="K9" s="381"/>
      <c r="L9" s="381"/>
      <c r="M9" s="360"/>
      <c r="N9" s="381" t="s">
        <v>219</v>
      </c>
      <c r="O9" s="381"/>
      <c r="P9" s="381"/>
      <c r="Q9" s="381"/>
      <c r="R9" s="381"/>
      <c r="S9" s="360"/>
      <c r="T9" s="400" t="s">
        <v>218</v>
      </c>
      <c r="U9" s="381"/>
      <c r="V9" s="381"/>
      <c r="W9" s="381"/>
      <c r="X9" s="401"/>
      <c r="AD9" s="66" t="s">
        <v>138</v>
      </c>
      <c r="AE9" s="67">
        <f>団体!T36</f>
        <v>0</v>
      </c>
      <c r="AF9" s="62"/>
      <c r="AG9" s="62"/>
      <c r="AH9" s="62"/>
      <c r="AI9" s="62"/>
      <c r="AJ9" s="62"/>
    </row>
    <row r="10" spans="2:47" ht="20.7" customHeight="1" thickTop="1" x14ac:dyDescent="0.2">
      <c r="C10" s="362" t="s">
        <v>115</v>
      </c>
      <c r="D10" s="363"/>
      <c r="E10" s="404"/>
      <c r="F10" s="405"/>
      <c r="G10" s="406"/>
      <c r="H10" s="394" t="str">
        <f>VLOOKUP(Y2,リレーオーダー!AM$15:AT$40,3)</f>
        <v/>
      </c>
      <c r="I10" s="394"/>
      <c r="J10" s="394"/>
      <c r="K10" s="394"/>
      <c r="L10" s="394"/>
      <c r="M10" s="395"/>
      <c r="N10" s="396"/>
      <c r="O10" s="396"/>
      <c r="P10" s="396"/>
      <c r="Q10" s="396"/>
      <c r="R10" s="396"/>
      <c r="S10" s="397"/>
      <c r="T10" s="139"/>
      <c r="U10" s="139"/>
      <c r="V10" s="139"/>
      <c r="W10" s="139"/>
      <c r="X10" s="140"/>
      <c r="AD10" s="66" t="s">
        <v>139</v>
      </c>
      <c r="AE10" s="67">
        <f>団体!V36</f>
        <v>0</v>
      </c>
      <c r="AF10" s="62"/>
      <c r="AG10" s="62"/>
      <c r="AH10" s="62"/>
      <c r="AI10" s="62"/>
      <c r="AJ10" s="62"/>
    </row>
    <row r="11" spans="2:47" ht="20.7" customHeight="1" thickBot="1" x14ac:dyDescent="0.25">
      <c r="C11" s="357" t="s">
        <v>116</v>
      </c>
      <c r="D11" s="358"/>
      <c r="E11" s="367"/>
      <c r="F11" s="368"/>
      <c r="G11" s="369"/>
      <c r="H11" s="370" t="str">
        <f>VLOOKUP(Y2,リレーオーダー!AM$15:AT$40,4)</f>
        <v/>
      </c>
      <c r="I11" s="370"/>
      <c r="J11" s="370"/>
      <c r="K11" s="370"/>
      <c r="L11" s="370"/>
      <c r="M11" s="371"/>
      <c r="N11" s="402"/>
      <c r="O11" s="402"/>
      <c r="P11" s="402"/>
      <c r="Q11" s="402"/>
      <c r="R11" s="402"/>
      <c r="S11" s="403"/>
      <c r="T11" s="139"/>
      <c r="U11" s="139"/>
      <c r="V11" s="139"/>
      <c r="W11" s="139"/>
      <c r="X11" s="140"/>
      <c r="AC11" s="62"/>
      <c r="AD11" s="62"/>
      <c r="AE11" s="62"/>
      <c r="AF11" s="62"/>
      <c r="AG11" s="62"/>
      <c r="AH11" s="62"/>
      <c r="AI11" s="62"/>
      <c r="AJ11" s="62"/>
    </row>
    <row r="12" spans="2:47" ht="20.7" customHeight="1" thickBot="1" x14ac:dyDescent="0.25">
      <c r="C12" s="357" t="s">
        <v>117</v>
      </c>
      <c r="D12" s="358"/>
      <c r="E12" s="367"/>
      <c r="F12" s="368"/>
      <c r="G12" s="369"/>
      <c r="H12" s="370" t="str">
        <f>VLOOKUP(Y2,リレーオーダー!AM$15:AT$40,5)</f>
        <v/>
      </c>
      <c r="I12" s="370"/>
      <c r="J12" s="370"/>
      <c r="K12" s="370"/>
      <c r="L12" s="370"/>
      <c r="M12" s="371"/>
      <c r="N12" s="402"/>
      <c r="O12" s="402"/>
      <c r="P12" s="402"/>
      <c r="Q12" s="402"/>
      <c r="R12" s="402"/>
      <c r="S12" s="403"/>
      <c r="T12" s="139"/>
      <c r="U12" s="139"/>
      <c r="V12" s="139"/>
      <c r="W12" s="139"/>
      <c r="X12" s="140"/>
      <c r="AC12" s="117" t="str">
        <f>IF(団体!I12="","",RIGHT(団体!I12,1))</f>
        <v/>
      </c>
      <c r="AD12" s="62"/>
      <c r="AE12" s="62"/>
      <c r="AF12" s="62"/>
      <c r="AG12" s="62"/>
      <c r="AH12" s="62"/>
      <c r="AI12" s="62"/>
      <c r="AJ12" s="62"/>
    </row>
    <row r="13" spans="2:47" ht="20.7" customHeight="1" x14ac:dyDescent="0.2">
      <c r="C13" s="357" t="s">
        <v>118</v>
      </c>
      <c r="D13" s="358"/>
      <c r="E13" s="367"/>
      <c r="F13" s="368"/>
      <c r="G13" s="369"/>
      <c r="H13" s="370" t="str">
        <f>VLOOKUP(Y2,リレーオーダー!AM$15:AT$40,6)</f>
        <v/>
      </c>
      <c r="I13" s="370"/>
      <c r="J13" s="370"/>
      <c r="K13" s="370"/>
      <c r="L13" s="370"/>
      <c r="M13" s="371"/>
      <c r="N13" s="402"/>
      <c r="O13" s="402"/>
      <c r="P13" s="402"/>
      <c r="Q13" s="402"/>
      <c r="R13" s="402"/>
      <c r="S13" s="403"/>
      <c r="T13" s="139"/>
      <c r="U13" s="139"/>
      <c r="V13" s="139"/>
      <c r="W13" s="139"/>
      <c r="X13" s="140"/>
      <c r="AC13" s="62"/>
      <c r="AD13" s="62"/>
      <c r="AE13" s="62"/>
      <c r="AF13" s="62"/>
      <c r="AG13" s="62"/>
      <c r="AH13" s="62"/>
      <c r="AI13" s="62"/>
      <c r="AJ13" s="62"/>
    </row>
    <row r="14" spans="2:47" ht="20.7" customHeight="1" x14ac:dyDescent="0.2">
      <c r="C14" s="361" t="s">
        <v>233</v>
      </c>
      <c r="D14" s="358"/>
      <c r="E14" s="367"/>
      <c r="F14" s="368"/>
      <c r="G14" s="369"/>
      <c r="H14" s="370" t="str">
        <f>VLOOKUP(Y2,リレーオーダー!AM$15:AT$40,7)</f>
        <v/>
      </c>
      <c r="I14" s="370"/>
      <c r="J14" s="370"/>
      <c r="K14" s="370"/>
      <c r="L14" s="370"/>
      <c r="M14" s="371"/>
      <c r="N14" s="402"/>
      <c r="O14" s="402"/>
      <c r="P14" s="402"/>
      <c r="Q14" s="402"/>
      <c r="R14" s="402"/>
      <c r="S14" s="403"/>
      <c r="T14" s="139"/>
      <c r="U14" s="139"/>
      <c r="V14" s="139"/>
      <c r="W14" s="139"/>
      <c r="X14" s="140"/>
      <c r="AC14" s="62"/>
      <c r="AD14" s="182" t="s">
        <v>228</v>
      </c>
      <c r="AE14" s="62"/>
      <c r="AF14" s="182" t="s">
        <v>227</v>
      </c>
      <c r="AG14" s="62"/>
      <c r="AH14" s="182" t="s">
        <v>229</v>
      </c>
      <c r="AI14" s="62"/>
      <c r="AJ14" s="62"/>
      <c r="AM14" s="60"/>
      <c r="AN14" s="143" t="s">
        <v>120</v>
      </c>
      <c r="AO14" s="144" t="s">
        <v>121</v>
      </c>
      <c r="AP14" s="144" t="s">
        <v>122</v>
      </c>
      <c r="AQ14" s="144" t="s">
        <v>123</v>
      </c>
      <c r="AR14" s="144" t="s">
        <v>124</v>
      </c>
      <c r="AS14" s="144" t="s">
        <v>125</v>
      </c>
      <c r="AT14" s="144" t="s">
        <v>126</v>
      </c>
      <c r="AU14" s="1"/>
    </row>
    <row r="15" spans="2:47" ht="20.7" customHeight="1" thickBot="1" x14ac:dyDescent="0.25">
      <c r="C15" s="373" t="s">
        <v>234</v>
      </c>
      <c r="D15" s="374"/>
      <c r="E15" s="302"/>
      <c r="F15" s="382"/>
      <c r="G15" s="383"/>
      <c r="H15" s="384" t="str">
        <f>VLOOKUP(Y2,リレーオーダー!AM$15:AT$40,8)</f>
        <v/>
      </c>
      <c r="I15" s="385"/>
      <c r="J15" s="385"/>
      <c r="K15" s="385"/>
      <c r="L15" s="385"/>
      <c r="M15" s="386"/>
      <c r="N15" s="398"/>
      <c r="O15" s="398"/>
      <c r="P15" s="398"/>
      <c r="Q15" s="398"/>
      <c r="R15" s="398"/>
      <c r="S15" s="399"/>
      <c r="T15" s="141"/>
      <c r="U15" s="141"/>
      <c r="V15" s="141"/>
      <c r="W15" s="141"/>
      <c r="X15" s="142"/>
      <c r="AC15" s="169">
        <v>1</v>
      </c>
      <c r="AD15" s="183">
        <f>C6</f>
        <v>0</v>
      </c>
      <c r="AE15" s="62"/>
      <c r="AF15" s="182">
        <f>R5</f>
        <v>0</v>
      </c>
      <c r="AG15" s="62"/>
      <c r="AH15" s="182" t="str">
        <f>R6</f>
        <v/>
      </c>
      <c r="AI15" s="62"/>
      <c r="AJ15" s="62"/>
      <c r="AM15" s="145">
        <f>IF(男子!G70=0,0,1)</f>
        <v>0</v>
      </c>
      <c r="AN15" s="143" t="str">
        <f>IF(男子!G70=0,"",男子!AD70)</f>
        <v/>
      </c>
      <c r="AO15" s="144" t="str">
        <f>IF(AM15=0,"",男子!AE70)</f>
        <v/>
      </c>
      <c r="AP15" s="144" t="str">
        <f>IF(AM15=0,"",男子!AF70)</f>
        <v/>
      </c>
      <c r="AQ15" s="144" t="str">
        <f>IF(AM15=0,"",男子!AG70)</f>
        <v/>
      </c>
      <c r="AR15" s="144" t="str">
        <f>IF(AM15=0,"",男子!AH70)</f>
        <v/>
      </c>
      <c r="AS15" s="144" t="str">
        <f>IF(AM15=0,"",IF(ISNA(男子!AI70),"",男子!AI70))</f>
        <v/>
      </c>
      <c r="AT15" s="144" t="str">
        <f>IF(AM15=0,"",IF(ISNA(男子!AJ70),"",男子!AJ70))</f>
        <v/>
      </c>
      <c r="AU15" s="146" t="str">
        <f>IF(AM15="","","男子")</f>
        <v>男子</v>
      </c>
    </row>
    <row r="16" spans="2:47" ht="20.7" customHeight="1" x14ac:dyDescent="0.2">
      <c r="C16" s="47" t="s">
        <v>244</v>
      </c>
      <c r="AC16" s="169">
        <v>2</v>
      </c>
      <c r="AD16" s="183" t="str">
        <f>C27</f>
        <v/>
      </c>
      <c r="AE16" s="62"/>
      <c r="AF16" s="182" t="str">
        <f>R26</f>
        <v/>
      </c>
      <c r="AG16" s="62"/>
      <c r="AH16" s="182" t="str">
        <f>R27</f>
        <v/>
      </c>
      <c r="AI16" s="62"/>
      <c r="AJ16" s="62"/>
      <c r="AM16" s="145" t="str">
        <f>IF(男子!G71=0,"",AM15+1)</f>
        <v/>
      </c>
      <c r="AN16" s="143" t="str">
        <f>IF(男子!G71=0,"",男子!G$6&amp;" 男子 "&amp;男子!F71)</f>
        <v/>
      </c>
      <c r="AO16" s="144" t="str">
        <f>IF(AM16=0,"",男子!AE72)</f>
        <v/>
      </c>
      <c r="AP16" s="144" t="str">
        <f>IF(AM16=0,"",男子!AF72)</f>
        <v/>
      </c>
      <c r="AQ16" s="144" t="str">
        <f>IF(AM16=0,"",男子!AG72)</f>
        <v/>
      </c>
      <c r="AR16" s="144" t="str">
        <f>IF(AM16=0,"",男子!AH72)</f>
        <v/>
      </c>
      <c r="AS16" s="144" t="str">
        <f>IF(AM16=0,"",IF(ISNA(男子!AI72),"",男子!AI72))</f>
        <v/>
      </c>
      <c r="AT16" s="144" t="str">
        <f>IF(AM16=0,"",IF(ISNA(男子!AJ72),"",男子!AJ72))</f>
        <v/>
      </c>
      <c r="AU16" s="146" t="str">
        <f t="shared" ref="AU16:AU22" si="0">IF(AM16="","","男子")</f>
        <v/>
      </c>
    </row>
    <row r="17" spans="1:47" ht="20.7" customHeight="1" x14ac:dyDescent="0.2">
      <c r="B17" s="188" t="s">
        <v>35</v>
      </c>
      <c r="C17" s="355" t="s">
        <v>115</v>
      </c>
      <c r="D17" s="356"/>
      <c r="E17" s="148"/>
      <c r="F17" s="56"/>
      <c r="G17" s="59"/>
      <c r="H17" s="58" t="s">
        <v>220</v>
      </c>
      <c r="I17" s="57"/>
      <c r="J17" s="57"/>
      <c r="K17" s="57"/>
      <c r="L17" s="57"/>
      <c r="M17" s="59"/>
      <c r="N17" s="179" t="s">
        <v>221</v>
      </c>
      <c r="O17" s="177"/>
      <c r="P17" s="177"/>
      <c r="Q17" s="177"/>
      <c r="R17" s="177"/>
      <c r="S17" s="177"/>
      <c r="T17" s="181" t="s">
        <v>158</v>
      </c>
      <c r="U17" s="177"/>
      <c r="V17" s="177"/>
      <c r="W17" s="177"/>
      <c r="X17" s="178"/>
      <c r="AC17" s="169">
        <v>3</v>
      </c>
      <c r="AD17" s="183" t="str">
        <f>C46</f>
        <v/>
      </c>
      <c r="AE17" s="62"/>
      <c r="AF17" s="182" t="str">
        <f>R45</f>
        <v/>
      </c>
      <c r="AG17" s="62"/>
      <c r="AH17" s="182" t="str">
        <f>R46</f>
        <v/>
      </c>
      <c r="AI17" s="62"/>
      <c r="AJ17" s="62"/>
      <c r="AM17" s="145" t="str">
        <f>IF(男子!G72=0,"",MAX(AM$15:AM16)+1)</f>
        <v/>
      </c>
      <c r="AN17" s="143" t="str">
        <f>IF(男子!G72=0,"",男子!G$6&amp;" 男子 "&amp;男子!F72)</f>
        <v/>
      </c>
      <c r="AO17" s="144" t="str">
        <f>IF(AM17=0,"",男子!AE74)</f>
        <v/>
      </c>
      <c r="AP17" s="144" t="str">
        <f>IF(AM17=0,"",男子!AF74)</f>
        <v/>
      </c>
      <c r="AQ17" s="144" t="str">
        <f>IF(AM17=0,"",男子!AG74)</f>
        <v/>
      </c>
      <c r="AR17" s="144" t="str">
        <f>IF(AM17=0,"",男子!AH74)</f>
        <v/>
      </c>
      <c r="AS17" s="144" t="str">
        <f>IF(AM17=0,"",IF(ISNA(男子!AI74),"",男子!AI74))</f>
        <v/>
      </c>
      <c r="AT17" s="144" t="str">
        <f>IF(AM17=0,"",IF(ISNA(男子!AJ74),"",男子!AJ74))</f>
        <v/>
      </c>
      <c r="AU17" s="146" t="str">
        <f t="shared" si="0"/>
        <v/>
      </c>
    </row>
    <row r="18" spans="1:47" ht="20.7" customHeight="1" x14ac:dyDescent="0.2">
      <c r="B18" s="188" t="s">
        <v>35</v>
      </c>
      <c r="C18" s="355" t="s">
        <v>116</v>
      </c>
      <c r="D18" s="356"/>
      <c r="E18" s="149"/>
      <c r="F18" s="56"/>
      <c r="G18" s="187"/>
      <c r="H18" s="58" t="s">
        <v>119</v>
      </c>
      <c r="I18" s="57"/>
      <c r="J18" s="57"/>
      <c r="K18" s="57"/>
      <c r="L18" s="57"/>
      <c r="M18" s="59"/>
      <c r="N18" s="179" t="s">
        <v>222</v>
      </c>
      <c r="O18" s="177"/>
      <c r="P18" s="177"/>
      <c r="Q18" s="177"/>
      <c r="R18" s="177"/>
      <c r="S18" s="177"/>
      <c r="T18" s="181" t="s">
        <v>157</v>
      </c>
      <c r="U18" s="177"/>
      <c r="V18" s="177"/>
      <c r="W18" s="179"/>
      <c r="X18" s="180"/>
      <c r="AC18" s="169">
        <v>4</v>
      </c>
      <c r="AD18" s="183" t="str">
        <f>C67</f>
        <v/>
      </c>
      <c r="AE18" s="62"/>
      <c r="AF18" s="182" t="str">
        <f>R66</f>
        <v/>
      </c>
      <c r="AG18" s="62"/>
      <c r="AH18" s="182" t="str">
        <f>R67</f>
        <v/>
      </c>
      <c r="AI18" s="62"/>
      <c r="AJ18" s="62"/>
      <c r="AM18" s="145" t="str">
        <f>IF(男子!G73=0,"",MAX(AM$15:AM17)+1)</f>
        <v/>
      </c>
      <c r="AN18" s="143" t="str">
        <f>IF(男子!G73=0,"",男子!G$6&amp;" 男子 "&amp;男子!F73)</f>
        <v/>
      </c>
      <c r="AO18" s="144" t="str">
        <f>IF(AM18=0,"",男子!AE76)</f>
        <v/>
      </c>
      <c r="AP18" s="144" t="str">
        <f>IF(AM18=0,"",男子!AF76)</f>
        <v/>
      </c>
      <c r="AQ18" s="144" t="str">
        <f>IF(AM18=0,"",男子!AG76)</f>
        <v/>
      </c>
      <c r="AR18" s="144" t="str">
        <f>IF(AM18=0,"",男子!AH76)</f>
        <v/>
      </c>
      <c r="AS18" s="144" t="str">
        <f>IF(AM18=0,"",IF(ISNA(男子!AI76),"",男子!AI76))</f>
        <v/>
      </c>
      <c r="AT18" s="144" t="str">
        <f>IF(AM18=0,"",IF(ISNA(男子!AJ76),"",男子!AJ76))</f>
        <v/>
      </c>
      <c r="AU18" s="146" t="str">
        <f t="shared" si="0"/>
        <v/>
      </c>
    </row>
    <row r="19" spans="1:47" ht="20.7" customHeight="1" x14ac:dyDescent="0.2">
      <c r="AC19" s="169">
        <v>5</v>
      </c>
      <c r="AD19" s="183" t="str">
        <f>C86</f>
        <v/>
      </c>
      <c r="AE19" s="62"/>
      <c r="AF19" s="182" t="str">
        <f>R85</f>
        <v/>
      </c>
      <c r="AG19" s="62"/>
      <c r="AH19" s="182" t="str">
        <f>R86</f>
        <v/>
      </c>
      <c r="AI19" s="62"/>
      <c r="AJ19" s="62"/>
      <c r="AM19" s="145" t="str">
        <f>IF(男子!G74=0,"",MAX(AM$15:AM18)+1)</f>
        <v/>
      </c>
      <c r="AN19" s="143" t="str">
        <f>IF(男子!G74=0,"",男子!G$6&amp;" 男子 "&amp;男子!F74)</f>
        <v/>
      </c>
      <c r="AO19" s="144" t="str">
        <f>IF(AM19=0,"",男子!AE78)</f>
        <v/>
      </c>
      <c r="AP19" s="144" t="str">
        <f>IF(AM19=0,"",男子!AF78)</f>
        <v/>
      </c>
      <c r="AQ19" s="144" t="str">
        <f>IF(AM19=0,"",男子!AG78)</f>
        <v/>
      </c>
      <c r="AR19" s="144" t="str">
        <f>IF(AM19=0,"",男子!AH78)</f>
        <v/>
      </c>
      <c r="AS19" s="144" t="str">
        <f>IF(AM19=0,"",IF(ISNA(男子!AI78),"",男子!AI78))</f>
        <v/>
      </c>
      <c r="AT19" s="144" t="str">
        <f>IF(AM19=0,"",IF(ISNA(男子!AJ78),"",男子!AJ78))</f>
        <v/>
      </c>
      <c r="AU19" s="146" t="str">
        <f t="shared" si="0"/>
        <v/>
      </c>
    </row>
    <row r="20" spans="1:47" ht="20.7" customHeight="1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C20" s="169">
        <v>6</v>
      </c>
      <c r="AD20" s="183" t="str">
        <f>C107</f>
        <v/>
      </c>
      <c r="AE20" s="62"/>
      <c r="AF20" s="182" t="str">
        <f>R106</f>
        <v/>
      </c>
      <c r="AG20" s="62"/>
      <c r="AH20" s="182" t="str">
        <f>R107</f>
        <v/>
      </c>
      <c r="AI20" s="62"/>
      <c r="AJ20" s="62"/>
      <c r="AM20" s="145" t="str">
        <f>IF(男子!G75=0,"",MAX(AM$15:AM19)+1)</f>
        <v/>
      </c>
      <c r="AN20" s="143" t="str">
        <f>IF(男子!G75=0,"",男子!G$6&amp;" 男子 "&amp;男子!F75)</f>
        <v/>
      </c>
      <c r="AO20" s="144" t="str">
        <f>IF(AM20=0,"",男子!AE80)</f>
        <v/>
      </c>
      <c r="AP20" s="144" t="str">
        <f>IF(AM20=0,"",男子!AF80)</f>
        <v/>
      </c>
      <c r="AQ20" s="144" t="str">
        <f>IF(AM20=0,"",男子!AG80)</f>
        <v/>
      </c>
      <c r="AR20" s="144" t="str">
        <f>IF(AM20=0,"",男子!AH80)</f>
        <v/>
      </c>
      <c r="AS20" s="144" t="str">
        <f>IF(AM20=0,"",IF(ISNA(男子!AI80),"",男子!AI80))</f>
        <v/>
      </c>
      <c r="AT20" s="144" t="str">
        <f>IF(AM20=0,"",IF(ISNA(男子!AJ80),"",男子!AJ80))</f>
        <v/>
      </c>
      <c r="AU20" s="146" t="str">
        <f t="shared" si="0"/>
        <v/>
      </c>
    </row>
    <row r="21" spans="1:47" ht="20.7" customHeight="1" x14ac:dyDescent="0.2">
      <c r="AC21" s="169">
        <v>7</v>
      </c>
      <c r="AD21" s="183" t="str">
        <f>C126</f>
        <v/>
      </c>
      <c r="AE21" s="62"/>
      <c r="AF21" s="182" t="str">
        <f>R125</f>
        <v/>
      </c>
      <c r="AG21" s="62"/>
      <c r="AH21" s="182" t="str">
        <f>R126</f>
        <v/>
      </c>
      <c r="AI21" s="62"/>
      <c r="AJ21" s="62"/>
      <c r="AM21" s="145" t="str">
        <f>IF(男子!G76=0,"",MAX(AM$15:AM20)+1)</f>
        <v/>
      </c>
      <c r="AN21" s="143" t="str">
        <f>IF(男子!G76=0,"",男子!G$6&amp;" 男子 "&amp;男子!F76)</f>
        <v/>
      </c>
      <c r="AO21" s="144" t="str">
        <f>IF(AM21=0,"",男子!AE82)</f>
        <v/>
      </c>
      <c r="AP21" s="144" t="str">
        <f>IF(AM21=0,"",男子!AF82)</f>
        <v/>
      </c>
      <c r="AQ21" s="144" t="str">
        <f>IF(AM21=0,"",男子!AG82)</f>
        <v/>
      </c>
      <c r="AR21" s="144" t="str">
        <f>IF(AM21=0,"",男子!AH82)</f>
        <v/>
      </c>
      <c r="AS21" s="144" t="str">
        <f>IF(AM21=0,"",IF(ISNA(男子!AI82),"",男子!AI82))</f>
        <v/>
      </c>
      <c r="AT21" s="144" t="str">
        <f>IF(AM21=0,"",IF(ISNA(男子!AJ82),"",男子!AJ82))</f>
        <v/>
      </c>
      <c r="AU21" s="146" t="str">
        <f t="shared" si="0"/>
        <v/>
      </c>
    </row>
    <row r="22" spans="1:47" ht="20.7" customHeight="1" x14ac:dyDescent="0.2">
      <c r="AC22" s="169">
        <v>8</v>
      </c>
      <c r="AD22" s="183" t="str">
        <f>C147</f>
        <v/>
      </c>
      <c r="AE22" s="62"/>
      <c r="AF22" s="182" t="str">
        <f>R146</f>
        <v/>
      </c>
      <c r="AG22" s="62"/>
      <c r="AH22" s="182" t="str">
        <f>R147</f>
        <v/>
      </c>
      <c r="AI22" s="62"/>
      <c r="AJ22" s="62"/>
      <c r="AM22" s="145" t="str">
        <f>IF(男子!G77=0,"",MAX(AM$15:AM21)+1)</f>
        <v/>
      </c>
      <c r="AN22" s="143" t="str">
        <f>IF(男子!G77=0,"",男子!G$6&amp;" 男子 "&amp;男子!F77)</f>
        <v/>
      </c>
      <c r="AO22" s="144" t="str">
        <f>IF(AM22=0,"",男子!AE84)</f>
        <v/>
      </c>
      <c r="AP22" s="144" t="str">
        <f>IF(AM22=0,"",男子!AF84)</f>
        <v/>
      </c>
      <c r="AQ22" s="144" t="str">
        <f>IF(AM22=0,"",男子!AG84)</f>
        <v/>
      </c>
      <c r="AR22" s="144" t="str">
        <f>IF(AM22=0,"",男子!AH84)</f>
        <v/>
      </c>
      <c r="AS22" s="144" t="str">
        <f>IF(AM22=0,"",IF(ISNA(男子!AI84),"",男子!AI84))</f>
        <v/>
      </c>
      <c r="AT22" s="144" t="str">
        <f>IF(AM22=0,"",IF(ISNA(男子!AJ84),"",男子!AJ84))</f>
        <v/>
      </c>
      <c r="AU22" s="146" t="str">
        <f t="shared" si="0"/>
        <v/>
      </c>
    </row>
    <row r="23" spans="1:47" ht="20.7" customHeight="1" x14ac:dyDescent="0.2">
      <c r="F23" s="372" t="s">
        <v>108</v>
      </c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2"/>
      <c r="S23" s="372"/>
      <c r="T23" s="372"/>
      <c r="U23" s="372"/>
      <c r="X23" s="68" t="s">
        <v>147</v>
      </c>
      <c r="Y23" s="68">
        <f>Y2+1</f>
        <v>2</v>
      </c>
      <c r="AC23" s="169">
        <v>9</v>
      </c>
      <c r="AD23" s="183" t="str">
        <f>C166</f>
        <v/>
      </c>
      <c r="AE23" s="62"/>
      <c r="AF23" s="182" t="str">
        <f>R165</f>
        <v/>
      </c>
      <c r="AG23" s="62"/>
      <c r="AH23" s="182" t="str">
        <f>R166</f>
        <v/>
      </c>
      <c r="AI23" s="62"/>
      <c r="AJ23" s="62"/>
      <c r="AM23" s="145" t="str">
        <f>IF(男子!G78=0,"",MAX(AM$15:AM22)+1)</f>
        <v/>
      </c>
      <c r="AN23" s="143" t="str">
        <f>IF(男子!G78=0,"",男子!G$6&amp;" 男子 "&amp;男子!F78)</f>
        <v/>
      </c>
      <c r="AO23" s="144" t="str">
        <f>IF(AM23=0,"",男子!AE86)</f>
        <v/>
      </c>
      <c r="AP23" s="144" t="str">
        <f>IF(AM23=0,"",男子!AF86)</f>
        <v/>
      </c>
      <c r="AQ23" s="144" t="str">
        <f>IF(AM23=0,"",男子!AG86)</f>
        <v/>
      </c>
      <c r="AR23" s="144" t="str">
        <f>IF(AM23=0,"",男子!AH86)</f>
        <v/>
      </c>
      <c r="AS23" s="144" t="str">
        <f>IF(AM23=0,"",IF(ISNA(男子!AI86),"",男子!AI86))</f>
        <v/>
      </c>
      <c r="AT23" s="144" t="str">
        <f>IF(AM23=0,"",IF(ISNA(男子!AJ86),"",男子!AJ86))</f>
        <v/>
      </c>
      <c r="AU23" s="146" t="str">
        <f>IF(AM23="","","男子")</f>
        <v/>
      </c>
    </row>
    <row r="24" spans="1:47" ht="20.7" customHeight="1" x14ac:dyDescent="0.2"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72"/>
      <c r="T24" s="372"/>
      <c r="U24" s="372"/>
      <c r="AC24" s="169">
        <v>10</v>
      </c>
      <c r="AD24" s="183" t="str">
        <f>C187</f>
        <v/>
      </c>
      <c r="AE24" s="62"/>
      <c r="AF24" s="182" t="str">
        <f>R186</f>
        <v/>
      </c>
      <c r="AG24" s="62"/>
      <c r="AH24" s="182" t="str">
        <f>R187</f>
        <v/>
      </c>
      <c r="AI24" s="62"/>
      <c r="AJ24" s="62"/>
      <c r="AM24" s="145" t="str">
        <f>IF(男子!G79=0,"",MAX(AM$15:AM23)+1)</f>
        <v/>
      </c>
      <c r="AN24" s="143" t="str">
        <f>IF(男子!G79=0,"",男子!G$6&amp;" 男子 "&amp;男子!F79)</f>
        <v/>
      </c>
      <c r="AO24" s="144" t="str">
        <f>IF(AM24=0,"",男子!AE88)</f>
        <v/>
      </c>
      <c r="AP24" s="144" t="str">
        <f>IF(AM24=0,"",男子!AF88)</f>
        <v/>
      </c>
      <c r="AQ24" s="144" t="str">
        <f>IF(AM24=0,"",男子!AG88)</f>
        <v/>
      </c>
      <c r="AR24" s="144" t="str">
        <f>IF(AM24=0,"",男子!AH88)</f>
        <v/>
      </c>
      <c r="AS24" s="144" t="str">
        <f>IF(AM24=0,"",IF(ISNA(男子!AI88),"",男子!AI88))</f>
        <v/>
      </c>
      <c r="AT24" s="144" t="str">
        <f>IF(AM24=0,"",IF(ISNA(男子!AJ88),"",男子!AJ88))</f>
        <v/>
      </c>
      <c r="AU24" s="146" t="str">
        <f>IF(AM24="","","男子")</f>
        <v/>
      </c>
    </row>
    <row r="25" spans="1:47" ht="20.7" customHeight="1" thickBot="1" x14ac:dyDescent="0.25">
      <c r="B25" s="49" t="str">
        <f>B$4</f>
        <v xml:space="preserve">  令和 ７年度 第２７回 「谷口睦生」記念陸上記録会 （ 令和 7年11月22日 ／ 県営八代運動公園陸上競技場 ）</v>
      </c>
      <c r="AC25" s="169">
        <v>11</v>
      </c>
      <c r="AD25" s="183" t="str">
        <f>C206</f>
        <v/>
      </c>
      <c r="AE25" s="62"/>
      <c r="AF25" s="182" t="str">
        <f>R205</f>
        <v/>
      </c>
      <c r="AG25" s="62"/>
      <c r="AH25" s="182" t="str">
        <f>R206</f>
        <v/>
      </c>
      <c r="AI25" s="62"/>
      <c r="AJ25" s="62"/>
      <c r="AM25" s="145" t="str">
        <f>IF(男子!G80=0,"",MAX(AM$15:AM24)+1)</f>
        <v/>
      </c>
      <c r="AN25" s="143" t="str">
        <f>IF(男子!G80=0,"",男子!G$6&amp;" 男子 "&amp;男子!F80)</f>
        <v/>
      </c>
      <c r="AO25" s="144" t="str">
        <f>IF(AM25=0,"",男子!AE90)</f>
        <v/>
      </c>
      <c r="AP25" s="144" t="str">
        <f>IF(AM25=0,"",男子!AF90)</f>
        <v/>
      </c>
      <c r="AQ25" s="144" t="str">
        <f>IF(AM25=0,"",男子!AG90)</f>
        <v/>
      </c>
      <c r="AR25" s="144" t="str">
        <f>IF(AM25=0,"",男子!AH90)</f>
        <v/>
      </c>
      <c r="AS25" s="144" t="str">
        <f>IF(AM25=0,"",IF(ISNA(男子!AI90),"",男子!AI90))</f>
        <v/>
      </c>
      <c r="AT25" s="144" t="str">
        <f>IF(AM25=0,"",IF(ISNA(男子!AJ90),"",男子!AJ90))</f>
        <v/>
      </c>
      <c r="AU25" s="146" t="str">
        <f>IF(AM25="","","男子")</f>
        <v/>
      </c>
    </row>
    <row r="26" spans="1:47" ht="20.7" customHeight="1" thickBot="1" x14ac:dyDescent="0.25">
      <c r="C26" s="364" t="s">
        <v>109</v>
      </c>
      <c r="D26" s="365"/>
      <c r="E26" s="365"/>
      <c r="F26" s="365"/>
      <c r="G26" s="365"/>
      <c r="H26" s="365"/>
      <c r="I26" s="365"/>
      <c r="J26" s="366"/>
      <c r="N26" s="279" t="s">
        <v>110</v>
      </c>
      <c r="O26" s="280"/>
      <c r="P26" s="281"/>
      <c r="Q26" s="50"/>
      <c r="R26" s="387" t="str">
        <f>IF(C27="","",IF(OR(AC$12="小",AC$12="中"),AC$12&amp;"学",IF(AC$12="高",AC$12&amp;"校","直接入力")))</f>
        <v/>
      </c>
      <c r="S26" s="387"/>
      <c r="T26" s="387"/>
      <c r="U26" s="387"/>
      <c r="V26" s="387"/>
      <c r="W26" s="387"/>
      <c r="X26" s="51"/>
      <c r="AC26" s="169">
        <v>12</v>
      </c>
      <c r="AD26" s="183" t="str">
        <f>C227</f>
        <v/>
      </c>
      <c r="AE26" s="62"/>
      <c r="AF26" s="182" t="str">
        <f>R226</f>
        <v/>
      </c>
      <c r="AG26" s="62"/>
      <c r="AH26" s="182" t="str">
        <f>R227</f>
        <v/>
      </c>
      <c r="AI26" s="62"/>
      <c r="AJ26" s="62"/>
      <c r="AM26" s="145" t="str">
        <f>IF(男子!G81=0,"",MAX(AM$15:AM25)+1)</f>
        <v/>
      </c>
      <c r="AN26" s="143" t="str">
        <f>IF(男子!G81=0,"",男子!G$6&amp;" 男子 "&amp;男子!F81)</f>
        <v/>
      </c>
      <c r="AO26" s="144" t="str">
        <f>IF(AM26=0,"",男子!AE92)</f>
        <v/>
      </c>
      <c r="AP26" s="144" t="str">
        <f>IF(AM26=0,"",男子!AF92)</f>
        <v/>
      </c>
      <c r="AQ26" s="144" t="str">
        <f>IF(AM26=0,"",男子!AG92)</f>
        <v/>
      </c>
      <c r="AR26" s="144" t="str">
        <f>IF(AM26=0,"",男子!AH92)</f>
        <v/>
      </c>
      <c r="AS26" s="144" t="str">
        <f ca="1">IF(AM26=0,"",IF(ISNA(男子!AI91),"",男子!AI92))</f>
        <v/>
      </c>
      <c r="AT26" s="144" t="str">
        <f ca="1">IF(AM26=0,"",IF(ISNA(男子!AJ91),"",男子!AJ92))</f>
        <v/>
      </c>
      <c r="AU26" s="146" t="str">
        <f>IF(AM26="","","男子")</f>
        <v/>
      </c>
    </row>
    <row r="27" spans="1:47" ht="20.7" customHeight="1" thickTop="1" x14ac:dyDescent="0.2">
      <c r="C27" s="375" t="str">
        <f>IF(Y23&gt;SUM(AE$9:AE$10),"",VLOOKUP(Y23,リレーオーダー!AM$15:AU$40,2))</f>
        <v/>
      </c>
      <c r="D27" s="376"/>
      <c r="E27" s="376"/>
      <c r="F27" s="376"/>
      <c r="G27" s="376"/>
      <c r="H27" s="376"/>
      <c r="I27" s="376"/>
      <c r="J27" s="377"/>
      <c r="N27" s="388" t="s">
        <v>111</v>
      </c>
      <c r="O27" s="368"/>
      <c r="P27" s="369"/>
      <c r="Q27" s="46"/>
      <c r="R27" s="392" t="str">
        <f>IF(C27="","",VLOOKUP(Y23,リレーオーダー!AM$15:AU$40,9))</f>
        <v/>
      </c>
      <c r="S27" s="392"/>
      <c r="T27" s="392"/>
      <c r="U27" s="392"/>
      <c r="V27" s="392"/>
      <c r="W27" s="392"/>
      <c r="X27" s="52"/>
      <c r="AC27" s="169">
        <v>13</v>
      </c>
      <c r="AD27" s="183" t="str">
        <f>C246</f>
        <v/>
      </c>
      <c r="AE27" s="62"/>
      <c r="AF27" s="182" t="str">
        <f>R245</f>
        <v/>
      </c>
      <c r="AG27" s="62"/>
      <c r="AH27" s="182" t="str">
        <f>R246</f>
        <v/>
      </c>
      <c r="AI27" s="62"/>
      <c r="AJ27" s="62"/>
      <c r="AM27" s="145" t="str">
        <f>IF(女子!G70=0,"",MAX(AM$15:AM26)+1)</f>
        <v/>
      </c>
      <c r="AN27" s="143" t="str">
        <f>IF(女子!G70=0,"",女子!G$6&amp;" 女子 "&amp;女子!F70)</f>
        <v/>
      </c>
      <c r="AO27" s="144" t="str">
        <f>IF(AM27=0,"",女子!AE70)</f>
        <v/>
      </c>
      <c r="AP27" s="144" t="str">
        <f>IF(AM27=0,"",女子!AF70)</f>
        <v/>
      </c>
      <c r="AQ27" s="144" t="str">
        <f>IF(AM27=0,"",女子!AG70)</f>
        <v/>
      </c>
      <c r="AR27" s="144" t="str">
        <f>IF(AM27=0,"",女子!AH70)</f>
        <v/>
      </c>
      <c r="AS27" s="144" t="str">
        <f>IF(AM27=0,"",IF(ISNA(女子!AI70),"",女子!AI70))</f>
        <v/>
      </c>
      <c r="AT27" s="144" t="str">
        <f>IF(AM27=0,"",IF(ISNA(女子!AJ70),"",女子!AJ70))</f>
        <v/>
      </c>
      <c r="AU27" s="146" t="str">
        <f t="shared" ref="AU27:AU38" si="1">IF(AM27="","","女子")</f>
        <v/>
      </c>
    </row>
    <row r="28" spans="1:47" ht="20.7" customHeight="1" thickBot="1" x14ac:dyDescent="0.25">
      <c r="C28" s="378"/>
      <c r="D28" s="379"/>
      <c r="E28" s="379"/>
      <c r="F28" s="379"/>
      <c r="G28" s="379"/>
      <c r="H28" s="379"/>
      <c r="I28" s="379"/>
      <c r="J28" s="380"/>
      <c r="N28" s="389" t="s">
        <v>237</v>
      </c>
      <c r="O28" s="390"/>
      <c r="P28" s="391"/>
      <c r="Q28" s="53"/>
      <c r="R28" s="393">
        <f>SUMIF(男子!AA$101:AA$112,リレーオーダー!Y23,男子!AD$101:AD$112)+SUMIF(女子!AA$101:AA$112,リレーオーダー!Y23,女子!AD$101:AD$112)</f>
        <v>0</v>
      </c>
      <c r="S28" s="393"/>
      <c r="T28" s="393"/>
      <c r="U28" s="393"/>
      <c r="V28" s="393"/>
      <c r="W28" s="393"/>
      <c r="X28" s="54"/>
      <c r="AC28" s="169">
        <v>14</v>
      </c>
      <c r="AD28" s="183" t="str">
        <f>C267</f>
        <v/>
      </c>
      <c r="AE28" s="62"/>
      <c r="AF28" s="182" t="str">
        <f>R266</f>
        <v/>
      </c>
      <c r="AG28" s="62"/>
      <c r="AH28" s="182" t="str">
        <f>R267</f>
        <v/>
      </c>
      <c r="AI28" s="62"/>
      <c r="AJ28" s="62"/>
      <c r="AM28" s="145" t="str">
        <f>IF(女子!G71=0,"",MAX(AM$15:AM27)+1)</f>
        <v/>
      </c>
      <c r="AN28" s="143" t="str">
        <f>IF(女子!G71=0,"",女子!G$6&amp;" 女子 "&amp;女子!F71)</f>
        <v/>
      </c>
      <c r="AO28" s="144" t="str">
        <f>IF(AM28=0,"",女子!AE72)</f>
        <v/>
      </c>
      <c r="AP28" s="144" t="str">
        <f>IF(AM28=0,"",女子!AF72)</f>
        <v/>
      </c>
      <c r="AQ28" s="144" t="str">
        <f>IF(AM28=0,"",女子!AG72)</f>
        <v/>
      </c>
      <c r="AR28" s="144" t="str">
        <f>IF(AM28=0,"",女子!AH72)</f>
        <v/>
      </c>
      <c r="AS28" s="144" t="str">
        <f>IF(AM28=0,"",IF(ISNA(女子!AI72),"",女子!AI72))</f>
        <v/>
      </c>
      <c r="AT28" s="144" t="str">
        <f>IF(AM28=0,"",IF(ISNA(女子!AJ72),"",女子!AJ72))</f>
        <v/>
      </c>
      <c r="AU28" s="146" t="str">
        <f t="shared" si="1"/>
        <v/>
      </c>
    </row>
    <row r="29" spans="1:47" ht="20.7" customHeight="1" thickBot="1" x14ac:dyDescent="0.25">
      <c r="AC29" s="169">
        <v>15</v>
      </c>
      <c r="AD29" s="183" t="str">
        <f>C286</f>
        <v/>
      </c>
      <c r="AE29" s="62"/>
      <c r="AF29" s="182" t="str">
        <f>R285</f>
        <v/>
      </c>
      <c r="AG29" s="62"/>
      <c r="AH29" s="182" t="str">
        <f>R286</f>
        <v/>
      </c>
      <c r="AI29" s="62"/>
      <c r="AJ29" s="62"/>
      <c r="AM29" s="145" t="str">
        <f>IF(女子!G72=0,"",MAX(AM$15:AM28)+1)</f>
        <v/>
      </c>
      <c r="AN29" s="143" t="str">
        <f>IF(女子!G72=0,"",女子!G$6&amp;" 女子 "&amp;女子!F72)</f>
        <v/>
      </c>
      <c r="AO29" s="144" t="str">
        <f>IF(AM29=0,"",女子!AE74)</f>
        <v/>
      </c>
      <c r="AP29" s="144" t="str">
        <f>IF(AM29=0,"",女子!AF74)</f>
        <v/>
      </c>
      <c r="AQ29" s="144" t="str">
        <f>IF(AM29=0,"",女子!AG74)</f>
        <v/>
      </c>
      <c r="AR29" s="144" t="str">
        <f>IF(AM29=0,"",女子!AH74)</f>
        <v/>
      </c>
      <c r="AS29" s="144" t="str">
        <f>IF(AM29=0,"",IF(ISNA(女子!AI74),"",女子!AI74))</f>
        <v/>
      </c>
      <c r="AT29" s="144" t="str">
        <f>IF(AM29=0,"",IF(ISNA(女子!AJ74),"",女子!AJ74))</f>
        <v/>
      </c>
      <c r="AU29" s="146" t="str">
        <f t="shared" si="1"/>
        <v/>
      </c>
    </row>
    <row r="30" spans="1:47" ht="20.7" customHeight="1" thickBot="1" x14ac:dyDescent="0.25">
      <c r="C30" s="359" t="s">
        <v>112</v>
      </c>
      <c r="D30" s="360"/>
      <c r="E30" s="381" t="s">
        <v>113</v>
      </c>
      <c r="F30" s="381"/>
      <c r="G30" s="360"/>
      <c r="H30" s="381" t="s">
        <v>114</v>
      </c>
      <c r="I30" s="381"/>
      <c r="J30" s="381"/>
      <c r="K30" s="381"/>
      <c r="L30" s="381"/>
      <c r="M30" s="360"/>
      <c r="N30" s="381" t="s">
        <v>219</v>
      </c>
      <c r="O30" s="381"/>
      <c r="P30" s="381"/>
      <c r="Q30" s="381"/>
      <c r="R30" s="381"/>
      <c r="S30" s="360"/>
      <c r="T30" s="400" t="s">
        <v>218</v>
      </c>
      <c r="U30" s="381"/>
      <c r="V30" s="381"/>
      <c r="W30" s="381"/>
      <c r="X30" s="401"/>
      <c r="AC30" s="169">
        <v>16</v>
      </c>
      <c r="AD30" s="183" t="str">
        <f>C307</f>
        <v/>
      </c>
      <c r="AE30" s="62"/>
      <c r="AF30" s="182" t="str">
        <f>R306</f>
        <v/>
      </c>
      <c r="AG30" s="62"/>
      <c r="AH30" s="182" t="str">
        <f>R307</f>
        <v/>
      </c>
      <c r="AI30" s="62"/>
      <c r="AJ30" s="62"/>
      <c r="AM30" s="145" t="str">
        <f>IF(女子!G73=0,"",MAX(AM$15:AM29)+1)</f>
        <v/>
      </c>
      <c r="AN30" s="143" t="str">
        <f>IF(女子!G73=0,"",女子!G$6&amp;" 女子 "&amp;女子!F73)</f>
        <v/>
      </c>
      <c r="AO30" s="144" t="str">
        <f>IF(AM30=0,"",女子!AE76)</f>
        <v/>
      </c>
      <c r="AP30" s="144" t="str">
        <f>IF(AM30=0,"",女子!AF76)</f>
        <v/>
      </c>
      <c r="AQ30" s="144" t="str">
        <f>IF(AM30=0,"",女子!AG76)</f>
        <v/>
      </c>
      <c r="AR30" s="144" t="str">
        <f>IF(AM30=0,"",女子!AH76)</f>
        <v/>
      </c>
      <c r="AS30" s="144" t="str">
        <f>IF(AM30=0,"",IF(ISNA(女子!AI76),"",女子!AI76))</f>
        <v/>
      </c>
      <c r="AT30" s="144" t="str">
        <f>IF(AM30=0,"",IF(ISNA(女子!AJ76),"",女子!AJ76))</f>
        <v/>
      </c>
      <c r="AU30" s="146" t="str">
        <f t="shared" si="1"/>
        <v/>
      </c>
    </row>
    <row r="31" spans="1:47" ht="20.7" customHeight="1" thickTop="1" x14ac:dyDescent="0.2">
      <c r="C31" s="362" t="s">
        <v>115</v>
      </c>
      <c r="D31" s="363"/>
      <c r="E31" s="404"/>
      <c r="F31" s="405"/>
      <c r="G31" s="406"/>
      <c r="H31" s="394" t="str">
        <f>IF(C27="","",VLOOKUP(Y23,リレーオーダー!AM$15:AT$40,3))</f>
        <v/>
      </c>
      <c r="I31" s="394"/>
      <c r="J31" s="394"/>
      <c r="K31" s="394"/>
      <c r="L31" s="394"/>
      <c r="M31" s="395"/>
      <c r="N31" s="396"/>
      <c r="O31" s="396"/>
      <c r="P31" s="396"/>
      <c r="Q31" s="396"/>
      <c r="R31" s="396"/>
      <c r="S31" s="397"/>
      <c r="T31" s="139"/>
      <c r="U31" s="139"/>
      <c r="V31" s="139"/>
      <c r="W31" s="139"/>
      <c r="X31" s="140"/>
      <c r="AC31" s="169">
        <v>17</v>
      </c>
      <c r="AD31" s="183" t="str">
        <f>C326</f>
        <v/>
      </c>
      <c r="AE31" s="62"/>
      <c r="AF31" s="182" t="str">
        <f>R326</f>
        <v/>
      </c>
      <c r="AG31" s="62"/>
      <c r="AH31" s="182" t="str">
        <f>R326</f>
        <v/>
      </c>
      <c r="AI31" s="62"/>
      <c r="AJ31" s="62"/>
      <c r="AM31" s="145" t="str">
        <f>IF(女子!G74=0,"",MAX(AM$15:AM30)+1)</f>
        <v/>
      </c>
      <c r="AN31" s="143" t="str">
        <f>IF(女子!G74=0,"",女子!G$6&amp;" 女子 "&amp;女子!F74)</f>
        <v/>
      </c>
      <c r="AO31" s="144" t="str">
        <f>IF(AM31=0,"",女子!AE78)</f>
        <v/>
      </c>
      <c r="AP31" s="144" t="str">
        <f>IF(AM31=0,"",女子!AF78)</f>
        <v/>
      </c>
      <c r="AQ31" s="144" t="str">
        <f>IF(AM31=0,"",女子!AG78)</f>
        <v/>
      </c>
      <c r="AR31" s="144" t="str">
        <f>IF(AM31=0,"",女子!AH78)</f>
        <v/>
      </c>
      <c r="AS31" s="144" t="str">
        <f>IF(AM31=0,"",IF(ISNA(女子!AI78),"",女子!AI78))</f>
        <v/>
      </c>
      <c r="AT31" s="144" t="str">
        <f>IF(AM31=0,"",IF(ISNA(女子!AJ78),"",女子!AJ78))</f>
        <v/>
      </c>
      <c r="AU31" s="146" t="str">
        <f t="shared" si="1"/>
        <v/>
      </c>
    </row>
    <row r="32" spans="1:47" ht="20.7" customHeight="1" x14ac:dyDescent="0.2">
      <c r="C32" s="357" t="s">
        <v>116</v>
      </c>
      <c r="D32" s="358"/>
      <c r="E32" s="367"/>
      <c r="F32" s="368"/>
      <c r="G32" s="369"/>
      <c r="H32" s="370" t="str">
        <f>IF(C27="","",VLOOKUP(Y23,リレーオーダー!AM$15:AT$40,4))</f>
        <v/>
      </c>
      <c r="I32" s="370"/>
      <c r="J32" s="370"/>
      <c r="K32" s="370"/>
      <c r="L32" s="370"/>
      <c r="M32" s="371"/>
      <c r="N32" s="402"/>
      <c r="O32" s="402"/>
      <c r="P32" s="402"/>
      <c r="Q32" s="402"/>
      <c r="R32" s="402"/>
      <c r="S32" s="403"/>
      <c r="T32" s="139"/>
      <c r="U32" s="139"/>
      <c r="V32" s="139"/>
      <c r="W32" s="139"/>
      <c r="X32" s="140"/>
      <c r="AC32" s="169">
        <v>18</v>
      </c>
      <c r="AD32" s="183" t="str">
        <f>C347</f>
        <v/>
      </c>
      <c r="AE32" s="62"/>
      <c r="AF32" s="182" t="str">
        <f>R346</f>
        <v/>
      </c>
      <c r="AG32" s="62"/>
      <c r="AH32" s="182" t="str">
        <f>R347</f>
        <v/>
      </c>
      <c r="AI32" s="62"/>
      <c r="AJ32" s="62"/>
      <c r="AM32" s="145" t="str">
        <f>IF(女子!G75=0,"",MAX(AM$15:AM31)+1)</f>
        <v/>
      </c>
      <c r="AN32" s="143" t="str">
        <f>IF(女子!G75=0,"",女子!G$6&amp;" 女子 "&amp;女子!F75)</f>
        <v/>
      </c>
      <c r="AO32" s="144" t="str">
        <f>IF(AM32=0,"",女子!AE80)</f>
        <v/>
      </c>
      <c r="AP32" s="144" t="str">
        <f>IF(AM32=0,"",女子!AF80)</f>
        <v/>
      </c>
      <c r="AQ32" s="144" t="str">
        <f>IF(AM32=0,"",女子!AG80)</f>
        <v/>
      </c>
      <c r="AR32" s="144" t="str">
        <f>IF(AM32=0,"",女子!AH80)</f>
        <v/>
      </c>
      <c r="AS32" s="144" t="str">
        <f>IF(AM32=0,"",IF(ISNA(女子!AI80),"",女子!AI80))</f>
        <v/>
      </c>
      <c r="AT32" s="144" t="str">
        <f>IF(AM32=0,"",IF(ISNA(女子!AJ80),"",女子!AJ80))</f>
        <v/>
      </c>
      <c r="AU32" s="146" t="str">
        <f t="shared" si="1"/>
        <v/>
      </c>
    </row>
    <row r="33" spans="2:47" ht="20.7" customHeight="1" x14ac:dyDescent="0.2">
      <c r="C33" s="357" t="s">
        <v>117</v>
      </c>
      <c r="D33" s="358"/>
      <c r="E33" s="367"/>
      <c r="F33" s="368"/>
      <c r="G33" s="369"/>
      <c r="H33" s="370" t="str">
        <f>IF(C27="","",VLOOKUP(Y23,リレーオーダー!AM$15:AT$40,5))</f>
        <v/>
      </c>
      <c r="I33" s="370"/>
      <c r="J33" s="370"/>
      <c r="K33" s="370"/>
      <c r="L33" s="370"/>
      <c r="M33" s="371"/>
      <c r="N33" s="402"/>
      <c r="O33" s="402"/>
      <c r="P33" s="402"/>
      <c r="Q33" s="402"/>
      <c r="R33" s="402"/>
      <c r="S33" s="403"/>
      <c r="T33" s="139"/>
      <c r="U33" s="139"/>
      <c r="V33" s="139"/>
      <c r="W33" s="139"/>
      <c r="X33" s="140"/>
      <c r="AC33" s="169">
        <v>19</v>
      </c>
      <c r="AD33" s="183" t="str">
        <f>C366</f>
        <v/>
      </c>
      <c r="AE33" s="62"/>
      <c r="AF33" s="182" t="str">
        <f>R365</f>
        <v/>
      </c>
      <c r="AG33" s="62"/>
      <c r="AH33" s="182" t="str">
        <f>R366</f>
        <v/>
      </c>
      <c r="AI33" s="62"/>
      <c r="AJ33" s="62"/>
      <c r="AM33" s="145" t="str">
        <f>IF(女子!G76=0,"",MAX(AM$15:AM32)+1)</f>
        <v/>
      </c>
      <c r="AN33" s="143" t="str">
        <f>IF(女子!G76=0,"",女子!G$6&amp;" 女子 "&amp;女子!F76)</f>
        <v/>
      </c>
      <c r="AO33" s="144" t="str">
        <f>IF(AM33=0,"",女子!AE82)</f>
        <v/>
      </c>
      <c r="AP33" s="144" t="str">
        <f>IF(AM33=0,"",女子!AF82)</f>
        <v/>
      </c>
      <c r="AQ33" s="144" t="str">
        <f>IF(AM33=0,"",女子!AG82)</f>
        <v/>
      </c>
      <c r="AR33" s="144" t="str">
        <f>IF(AM33=0,"",女子!AH82)</f>
        <v/>
      </c>
      <c r="AS33" s="144" t="str">
        <f>IF(AM33=0,"",IF(ISNA(女子!AI82),"",女子!AI82))</f>
        <v/>
      </c>
      <c r="AT33" s="144" t="str">
        <f>IF(AM33=0,"",IF(ISNA(女子!AJ82),"",女子!AJ82))</f>
        <v/>
      </c>
      <c r="AU33" s="146" t="str">
        <f t="shared" si="1"/>
        <v/>
      </c>
    </row>
    <row r="34" spans="2:47" ht="20.7" customHeight="1" x14ac:dyDescent="0.2">
      <c r="C34" s="357" t="s">
        <v>118</v>
      </c>
      <c r="D34" s="358"/>
      <c r="E34" s="367"/>
      <c r="F34" s="368"/>
      <c r="G34" s="369"/>
      <c r="H34" s="370" t="str">
        <f>IF(C27="","",VLOOKUP(Y23,リレーオーダー!AM$15:AT$40,6))</f>
        <v/>
      </c>
      <c r="I34" s="370"/>
      <c r="J34" s="370"/>
      <c r="K34" s="370"/>
      <c r="L34" s="370"/>
      <c r="M34" s="371"/>
      <c r="N34" s="402"/>
      <c r="O34" s="402"/>
      <c r="P34" s="402"/>
      <c r="Q34" s="402"/>
      <c r="R34" s="402"/>
      <c r="S34" s="403"/>
      <c r="T34" s="139"/>
      <c r="U34" s="139"/>
      <c r="V34" s="139"/>
      <c r="W34" s="139"/>
      <c r="X34" s="140"/>
      <c r="AC34" s="169">
        <v>20</v>
      </c>
      <c r="AD34" s="183" t="str">
        <f>C387</f>
        <v/>
      </c>
      <c r="AE34" s="62"/>
      <c r="AF34" s="182" t="str">
        <f>R386</f>
        <v/>
      </c>
      <c r="AG34" s="62"/>
      <c r="AH34" s="182" t="str">
        <f>R387</f>
        <v/>
      </c>
      <c r="AI34" s="62"/>
      <c r="AJ34" s="62"/>
      <c r="AM34" s="145" t="str">
        <f>IF(女子!G77=0,"",MAX(AM$15:AM33)+1)</f>
        <v/>
      </c>
      <c r="AN34" s="143" t="str">
        <f>IF(女子!G77=0,"",女子!G$6&amp;" 女子 "&amp;女子!F77)</f>
        <v/>
      </c>
      <c r="AO34" s="144" t="str">
        <f>IF(AM34=0,"",女子!AE84)</f>
        <v/>
      </c>
      <c r="AP34" s="144" t="str">
        <f>IF(AM34=0,"",女子!AF84)</f>
        <v/>
      </c>
      <c r="AQ34" s="144" t="str">
        <f>IF(AM34=0,"",女子!AG84)</f>
        <v/>
      </c>
      <c r="AR34" s="144" t="str">
        <f>IF(AM34=0,"",女子!AH84)</f>
        <v/>
      </c>
      <c r="AS34" s="144" t="str">
        <f>IF(AM34=0,"",IF(ISNA(女子!AI84),"",女子!AI84))</f>
        <v/>
      </c>
      <c r="AT34" s="144" t="str">
        <f>IF(AM34=0,"",IF(ISNA(女子!AJ84),"",女子!AJ84))</f>
        <v/>
      </c>
      <c r="AU34" s="146" t="str">
        <f t="shared" si="1"/>
        <v/>
      </c>
    </row>
    <row r="35" spans="2:47" ht="20.7" customHeight="1" x14ac:dyDescent="0.2">
      <c r="C35" s="361" t="s">
        <v>233</v>
      </c>
      <c r="D35" s="358"/>
      <c r="E35" s="367"/>
      <c r="F35" s="368"/>
      <c r="G35" s="369"/>
      <c r="H35" s="370" t="str">
        <f>IF(C27="","",VLOOKUP(Y23,リレーオーダー!AM$15:AT$40,7))</f>
        <v/>
      </c>
      <c r="I35" s="370"/>
      <c r="J35" s="370"/>
      <c r="K35" s="370"/>
      <c r="L35" s="370"/>
      <c r="M35" s="371"/>
      <c r="N35" s="402"/>
      <c r="O35" s="402"/>
      <c r="P35" s="402"/>
      <c r="Q35" s="402"/>
      <c r="R35" s="402"/>
      <c r="S35" s="403"/>
      <c r="T35" s="139"/>
      <c r="U35" s="139"/>
      <c r="V35" s="139"/>
      <c r="W35" s="139"/>
      <c r="X35" s="140"/>
      <c r="AC35" s="169">
        <v>21</v>
      </c>
      <c r="AD35" s="183" t="str">
        <f>C406</f>
        <v/>
      </c>
      <c r="AE35" s="62"/>
      <c r="AF35" s="182" t="str">
        <f>R405</f>
        <v/>
      </c>
      <c r="AG35" s="62"/>
      <c r="AH35" s="182" t="str">
        <f>R406</f>
        <v/>
      </c>
      <c r="AI35" s="62"/>
      <c r="AJ35" s="62"/>
      <c r="AM35" s="145" t="str">
        <f>IF(女子!G78=0,"",MAX(AM$15:AM34)+1)</f>
        <v/>
      </c>
      <c r="AN35" s="143" t="str">
        <f>IF(女子!G78=0,"",女子!G$6&amp;" 女子 "&amp;女子!F78)</f>
        <v/>
      </c>
      <c r="AO35" s="144" t="str">
        <f>IF(AM35=0,"",女子!AE86)</f>
        <v/>
      </c>
      <c r="AP35" s="144" t="str">
        <f>IF(AM35=0,"",女子!AF86)</f>
        <v/>
      </c>
      <c r="AQ35" s="144" t="str">
        <f>IF(AM35=0,"",女子!AG86)</f>
        <v/>
      </c>
      <c r="AR35" s="144" t="str">
        <f>IF(AM35=0,"",女子!AH86)</f>
        <v/>
      </c>
      <c r="AS35" s="144" t="str">
        <f>IF(AM35=0,"",IF(ISNA(女子!AI86),"",女子!AI86))</f>
        <v/>
      </c>
      <c r="AT35" s="144" t="str">
        <f>IF(AM35=0,"",IF(ISNA(女子!AJ86),"",女子!AJ86))</f>
        <v/>
      </c>
      <c r="AU35" s="146" t="str">
        <f t="shared" si="1"/>
        <v/>
      </c>
    </row>
    <row r="36" spans="2:47" ht="20.7" customHeight="1" thickBot="1" x14ac:dyDescent="0.25">
      <c r="C36" s="373" t="s">
        <v>234</v>
      </c>
      <c r="D36" s="374"/>
      <c r="E36" s="302"/>
      <c r="F36" s="382"/>
      <c r="G36" s="383"/>
      <c r="H36" s="384" t="str">
        <f>IF(C27="","",VLOOKUP(Y23,リレーオーダー!AM$15:AT$40,8))</f>
        <v/>
      </c>
      <c r="I36" s="385"/>
      <c r="J36" s="385"/>
      <c r="K36" s="385"/>
      <c r="L36" s="385"/>
      <c r="M36" s="386"/>
      <c r="N36" s="398"/>
      <c r="O36" s="398"/>
      <c r="P36" s="398"/>
      <c r="Q36" s="398"/>
      <c r="R36" s="398"/>
      <c r="S36" s="399"/>
      <c r="T36" s="141"/>
      <c r="U36" s="141"/>
      <c r="V36" s="141"/>
      <c r="W36" s="141"/>
      <c r="X36" s="142"/>
      <c r="AC36" s="169">
        <v>22</v>
      </c>
      <c r="AD36" s="183" t="str">
        <f>C427</f>
        <v/>
      </c>
      <c r="AE36" s="62"/>
      <c r="AF36" s="182" t="str">
        <f>R426</f>
        <v/>
      </c>
      <c r="AG36" s="62"/>
      <c r="AH36" s="182" t="str">
        <f>R427</f>
        <v/>
      </c>
      <c r="AI36" s="62"/>
      <c r="AJ36" s="62"/>
      <c r="AM36" s="145" t="str">
        <f>IF(女子!G80=0,"",MAX(AM$15:AM35)+1)</f>
        <v/>
      </c>
      <c r="AN36" s="143" t="str">
        <f>IF(女子!G80=0,"",女子!G$6&amp;" 女子 "&amp;女子!F79)</f>
        <v/>
      </c>
      <c r="AO36" s="144" t="str">
        <f>IF(AM36=0,"",女子!AE88)</f>
        <v/>
      </c>
      <c r="AP36" s="144" t="str">
        <f>IF(AM36=0,"",女子!AF88)</f>
        <v/>
      </c>
      <c r="AQ36" s="144" t="str">
        <f>IF(AM36=0,"",女子!AG88)</f>
        <v/>
      </c>
      <c r="AR36" s="144" t="str">
        <f>IF(AM36=0,"",女子!AH88)</f>
        <v/>
      </c>
      <c r="AS36" s="144" t="str">
        <f>IF(AM36=0,"",IF(ISNA(女子!AI88),"",女子!AI88))</f>
        <v/>
      </c>
      <c r="AT36" s="144" t="str">
        <f>IF(AM36=0,"",IF(ISNA(女子!AJ88),"",女子!AJ88))</f>
        <v/>
      </c>
      <c r="AU36" s="146" t="str">
        <f t="shared" si="1"/>
        <v/>
      </c>
    </row>
    <row r="37" spans="2:47" ht="20.7" customHeight="1" x14ac:dyDescent="0.2">
      <c r="C37" s="47" t="s">
        <v>244</v>
      </c>
      <c r="AC37" s="169">
        <v>23</v>
      </c>
      <c r="AD37" s="183" t="str">
        <f>C446</f>
        <v/>
      </c>
      <c r="AE37" s="62"/>
      <c r="AF37" s="182" t="str">
        <f>R445</f>
        <v/>
      </c>
      <c r="AG37" s="62"/>
      <c r="AH37" s="182" t="str">
        <f>R446</f>
        <v/>
      </c>
      <c r="AI37" s="62"/>
      <c r="AJ37" s="62"/>
      <c r="AM37" s="145" t="str">
        <f>IF(女子!G81=0,"",MAX(AM$15:AM36)+1)</f>
        <v/>
      </c>
      <c r="AN37" s="143" t="str">
        <f>IF(女子!G81=0,"",女子!G$6&amp;" 女子 "&amp;女子!F80)</f>
        <v/>
      </c>
      <c r="AO37" s="144" t="str">
        <f>IF(AM37=0,"",女子!AE90)</f>
        <v/>
      </c>
      <c r="AP37" s="144" t="str">
        <f>IF(AM37=0,"",女子!AF90)</f>
        <v/>
      </c>
      <c r="AQ37" s="144" t="str">
        <f>IF(AM37=0,"",女子!AG90)</f>
        <v/>
      </c>
      <c r="AR37" s="144" t="str">
        <f>IF(AM37=0,"",女子!AH90)</f>
        <v/>
      </c>
      <c r="AS37" s="144" t="str">
        <f>IF(AM37=0,"",IF(ISNA(女子!AI90),"",女子!AI90))</f>
        <v/>
      </c>
      <c r="AT37" s="144" t="str">
        <f>IF(AM37=0,"",IF(ISNA(女子!AJ90),"",女子!AJ90))</f>
        <v/>
      </c>
      <c r="AU37" s="146" t="str">
        <f t="shared" si="1"/>
        <v/>
      </c>
    </row>
    <row r="38" spans="2:47" ht="20.7" customHeight="1" x14ac:dyDescent="0.2">
      <c r="B38" s="188" t="s">
        <v>35</v>
      </c>
      <c r="C38" s="355" t="s">
        <v>115</v>
      </c>
      <c r="D38" s="356"/>
      <c r="E38" s="148"/>
      <c r="F38" s="56"/>
      <c r="G38" s="59"/>
      <c r="H38" s="58" t="s">
        <v>220</v>
      </c>
      <c r="I38" s="57"/>
      <c r="J38" s="57"/>
      <c r="K38" s="57"/>
      <c r="L38" s="57"/>
      <c r="M38" s="59"/>
      <c r="N38" s="179" t="s">
        <v>221</v>
      </c>
      <c r="O38" s="177"/>
      <c r="P38" s="177"/>
      <c r="Q38" s="177"/>
      <c r="R38" s="177"/>
      <c r="S38" s="177"/>
      <c r="T38" s="181" t="s">
        <v>158</v>
      </c>
      <c r="U38" s="177"/>
      <c r="V38" s="177"/>
      <c r="W38" s="177"/>
      <c r="X38" s="178"/>
      <c r="AC38" s="169">
        <v>24</v>
      </c>
      <c r="AD38" s="183" t="str">
        <f>C467</f>
        <v/>
      </c>
      <c r="AE38" s="62"/>
      <c r="AF38" s="182" t="str">
        <f>R466</f>
        <v/>
      </c>
      <c r="AG38" s="62"/>
      <c r="AH38" s="182" t="str">
        <f>R467</f>
        <v/>
      </c>
      <c r="AI38" s="62"/>
      <c r="AJ38" s="62"/>
      <c r="AM38" s="145" t="str">
        <f>IF(女子!G82=0,"",MAX(AM$15:AM37)+1)</f>
        <v/>
      </c>
      <c r="AN38" s="143" t="str">
        <f>IF(女子!G82=0,"",女子!G$6&amp;" 女子 "&amp;女子!F81)</f>
        <v/>
      </c>
      <c r="AO38" s="144" t="str">
        <f>IF(AM38=0,"",女子!AE92)</f>
        <v/>
      </c>
      <c r="AP38" s="144" t="str">
        <f>IF(AM38=0,"",女子!AF92)</f>
        <v/>
      </c>
      <c r="AQ38" s="144" t="str">
        <f>IF(AM38=0,"",女子!AG92)</f>
        <v/>
      </c>
      <c r="AR38" s="144" t="str">
        <f>IF(AM38=0,"",女子!AH92)</f>
        <v/>
      </c>
      <c r="AS38" s="144" t="str">
        <f>IF(AM38=0,"",IF(ISNA(女子!AI92),"",女子!AI92))</f>
        <v/>
      </c>
      <c r="AT38" s="144" t="str">
        <f>IF(AM38=0,"",IF(ISNA(女子!AJ92),"",女子!AJ92))</f>
        <v/>
      </c>
      <c r="AU38" s="146" t="str">
        <f t="shared" si="1"/>
        <v/>
      </c>
    </row>
    <row r="39" spans="2:47" ht="20.7" customHeight="1" x14ac:dyDescent="0.2">
      <c r="B39" s="188" t="s">
        <v>35</v>
      </c>
      <c r="C39" s="355" t="s">
        <v>116</v>
      </c>
      <c r="D39" s="356"/>
      <c r="E39" s="149"/>
      <c r="F39" s="56"/>
      <c r="G39" s="187"/>
      <c r="H39" s="58" t="s">
        <v>119</v>
      </c>
      <c r="I39" s="57"/>
      <c r="J39" s="57"/>
      <c r="K39" s="57"/>
      <c r="L39" s="57"/>
      <c r="M39" s="59"/>
      <c r="N39" s="179" t="s">
        <v>222</v>
      </c>
      <c r="O39" s="177"/>
      <c r="P39" s="177"/>
      <c r="Q39" s="177"/>
      <c r="R39" s="177"/>
      <c r="S39" s="177"/>
      <c r="T39" s="181" t="s">
        <v>157</v>
      </c>
      <c r="U39" s="177"/>
      <c r="V39" s="177"/>
      <c r="W39" s="179"/>
      <c r="X39" s="180"/>
      <c r="AC39" s="169">
        <v>25</v>
      </c>
      <c r="AD39" s="183" t="str">
        <f>C486</f>
        <v/>
      </c>
      <c r="AE39" s="62"/>
      <c r="AF39" s="182" t="str">
        <f>R485</f>
        <v/>
      </c>
      <c r="AG39" s="62"/>
      <c r="AH39" s="182" t="str">
        <f>R486</f>
        <v/>
      </c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</row>
    <row r="40" spans="2:47" ht="20.7" customHeight="1" x14ac:dyDescent="0.2">
      <c r="AC40" s="169">
        <v>26</v>
      </c>
      <c r="AD40" s="183" t="str">
        <f>C507</f>
        <v/>
      </c>
      <c r="AE40" s="62"/>
      <c r="AF40" s="182" t="str">
        <f>R506</f>
        <v/>
      </c>
      <c r="AG40" s="62"/>
      <c r="AH40" s="182" t="str">
        <f>R507</f>
        <v/>
      </c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</row>
    <row r="41" spans="2:47" ht="20.7" customHeight="1" x14ac:dyDescent="0.2">
      <c r="AC41" s="169">
        <v>27</v>
      </c>
      <c r="AD41" s="183" t="str">
        <f>C526</f>
        <v/>
      </c>
      <c r="AE41" s="62"/>
      <c r="AF41" s="182" t="str">
        <f>R525</f>
        <v/>
      </c>
      <c r="AG41" s="62"/>
      <c r="AH41" s="182" t="str">
        <f>R526</f>
        <v/>
      </c>
      <c r="AI41" s="62"/>
      <c r="AJ41" s="62"/>
    </row>
    <row r="42" spans="2:47" ht="20.7" customHeight="1" x14ac:dyDescent="0.2">
      <c r="F42" s="372" t="s">
        <v>108</v>
      </c>
      <c r="G42" s="372"/>
      <c r="H42" s="372"/>
      <c r="I42" s="372"/>
      <c r="J42" s="372"/>
      <c r="K42" s="372"/>
      <c r="L42" s="372"/>
      <c r="M42" s="372"/>
      <c r="N42" s="372"/>
      <c r="O42" s="372"/>
      <c r="P42" s="372"/>
      <c r="Q42" s="372"/>
      <c r="R42" s="372"/>
      <c r="S42" s="372"/>
      <c r="T42" s="372"/>
      <c r="U42" s="372"/>
      <c r="X42" s="68" t="s">
        <v>147</v>
      </c>
      <c r="Y42" s="68">
        <f>Y23+1</f>
        <v>3</v>
      </c>
      <c r="AC42" s="169">
        <v>28</v>
      </c>
      <c r="AD42" s="183" t="str">
        <f>C547</f>
        <v/>
      </c>
      <c r="AE42" s="62"/>
      <c r="AF42" s="182" t="str">
        <f>R546</f>
        <v/>
      </c>
      <c r="AG42" s="62"/>
      <c r="AH42" s="182" t="str">
        <f>R547</f>
        <v/>
      </c>
      <c r="AI42" s="62"/>
      <c r="AJ42" s="62"/>
    </row>
    <row r="43" spans="2:47" ht="20.7" customHeight="1" x14ac:dyDescent="0.2">
      <c r="F43" s="372"/>
      <c r="G43" s="372"/>
      <c r="H43" s="372"/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  <c r="AC43" s="169">
        <v>29</v>
      </c>
      <c r="AD43" s="183" t="str">
        <f>C566</f>
        <v/>
      </c>
      <c r="AE43" s="62"/>
      <c r="AF43" s="182" t="str">
        <f>R565</f>
        <v/>
      </c>
      <c r="AG43" s="62"/>
      <c r="AH43" s="182" t="str">
        <f>R566</f>
        <v/>
      </c>
      <c r="AI43" s="62"/>
      <c r="AJ43" s="62"/>
    </row>
    <row r="44" spans="2:47" ht="20.7" customHeight="1" thickBot="1" x14ac:dyDescent="0.25">
      <c r="B44" s="49" t="str">
        <f>B$4</f>
        <v xml:space="preserve">  令和 ７年度 第２７回 「谷口睦生」記念陸上記録会 （ 令和 7年11月22日 ／ 県営八代運動公園陸上競技場 ）</v>
      </c>
      <c r="AC44" s="169">
        <v>30</v>
      </c>
      <c r="AD44" s="183" t="str">
        <f>C587</f>
        <v/>
      </c>
      <c r="AE44" s="62"/>
      <c r="AF44" s="182" t="str">
        <f>R586</f>
        <v/>
      </c>
      <c r="AG44" s="62"/>
      <c r="AH44" s="182" t="str">
        <f>R587</f>
        <v/>
      </c>
      <c r="AI44" s="62"/>
      <c r="AJ44" s="62"/>
    </row>
    <row r="45" spans="2:47" ht="20.7" customHeight="1" thickBot="1" x14ac:dyDescent="0.25">
      <c r="C45" s="364" t="s">
        <v>109</v>
      </c>
      <c r="D45" s="365"/>
      <c r="E45" s="365"/>
      <c r="F45" s="365"/>
      <c r="G45" s="365"/>
      <c r="H45" s="365"/>
      <c r="I45" s="365"/>
      <c r="J45" s="366"/>
      <c r="N45" s="279" t="s">
        <v>110</v>
      </c>
      <c r="O45" s="280"/>
      <c r="P45" s="281"/>
      <c r="Q45" s="50"/>
      <c r="R45" s="387" t="str">
        <f>IF(C46="","",IF(OR(AC$12="小",AC$12="中"),AC$12&amp;"学",IF(AC$12="高",AC$12&amp;"校","直接入力")))</f>
        <v/>
      </c>
      <c r="S45" s="387"/>
      <c r="T45" s="387"/>
      <c r="U45" s="387"/>
      <c r="V45" s="387"/>
      <c r="W45" s="387"/>
      <c r="X45" s="51"/>
      <c r="AC45" s="62"/>
      <c r="AD45" s="62"/>
      <c r="AE45" s="62"/>
      <c r="AF45" s="62"/>
      <c r="AG45" s="62"/>
      <c r="AH45" s="62"/>
      <c r="AI45" s="62"/>
      <c r="AJ45" s="62"/>
    </row>
    <row r="46" spans="2:47" ht="20.7" customHeight="1" thickTop="1" x14ac:dyDescent="0.2">
      <c r="C46" s="375" t="str">
        <f>IF(Y42&gt;SUM(AE$9:AE$10),"",VLOOKUP(Y42,リレーオーダー!AM$15:AU$40,2))</f>
        <v/>
      </c>
      <c r="D46" s="376"/>
      <c r="E46" s="376"/>
      <c r="F46" s="376"/>
      <c r="G46" s="376"/>
      <c r="H46" s="376"/>
      <c r="I46" s="376"/>
      <c r="J46" s="377"/>
      <c r="N46" s="388" t="s">
        <v>111</v>
      </c>
      <c r="O46" s="368"/>
      <c r="P46" s="369"/>
      <c r="Q46" s="46"/>
      <c r="R46" s="392" t="str">
        <f>IF(C46="","",VLOOKUP(Y42,リレーオーダー!AM$15:AU$40,9))</f>
        <v/>
      </c>
      <c r="S46" s="392"/>
      <c r="T46" s="392"/>
      <c r="U46" s="392"/>
      <c r="V46" s="392"/>
      <c r="W46" s="392"/>
      <c r="X46" s="52"/>
      <c r="AC46" s="62"/>
      <c r="AD46" s="62"/>
      <c r="AE46" s="62"/>
      <c r="AF46" s="62"/>
      <c r="AG46" s="62"/>
      <c r="AH46" s="62"/>
      <c r="AI46" s="62"/>
      <c r="AJ46" s="62"/>
    </row>
    <row r="47" spans="2:47" ht="20.7" customHeight="1" thickBot="1" x14ac:dyDescent="0.25">
      <c r="C47" s="378"/>
      <c r="D47" s="379"/>
      <c r="E47" s="379"/>
      <c r="F47" s="379"/>
      <c r="G47" s="379"/>
      <c r="H47" s="379"/>
      <c r="I47" s="379"/>
      <c r="J47" s="380"/>
      <c r="N47" s="389" t="s">
        <v>237</v>
      </c>
      <c r="O47" s="390"/>
      <c r="P47" s="391"/>
      <c r="Q47" s="53"/>
      <c r="R47" s="393">
        <f>SUMIF(男子!AA$101:AA$112,リレーオーダー!Y42,男子!AD$101:AD$112)+SUMIF(女子!AA$101:AA$112,リレーオーダー!Y42,女子!AD$101:AD$112)</f>
        <v>0</v>
      </c>
      <c r="S47" s="393"/>
      <c r="T47" s="393"/>
      <c r="U47" s="393"/>
      <c r="V47" s="393"/>
      <c r="W47" s="393"/>
      <c r="X47" s="54"/>
      <c r="AC47" s="62"/>
      <c r="AD47" s="62"/>
      <c r="AE47" s="62"/>
      <c r="AF47" s="62"/>
      <c r="AG47" s="62"/>
      <c r="AH47" s="62"/>
      <c r="AI47" s="62"/>
      <c r="AJ47" s="62"/>
    </row>
    <row r="48" spans="2:47" ht="20.7" customHeight="1" thickBot="1" x14ac:dyDescent="0.25">
      <c r="AC48" s="62"/>
      <c r="AD48" s="62"/>
      <c r="AE48" s="62"/>
      <c r="AF48" s="62"/>
      <c r="AG48" s="62"/>
      <c r="AH48" s="62"/>
      <c r="AI48" s="62"/>
      <c r="AJ48" s="62"/>
    </row>
    <row r="49" spans="1:36" ht="20.7" customHeight="1" thickBot="1" x14ac:dyDescent="0.25">
      <c r="C49" s="359" t="s">
        <v>112</v>
      </c>
      <c r="D49" s="360"/>
      <c r="E49" s="381" t="s">
        <v>113</v>
      </c>
      <c r="F49" s="381"/>
      <c r="G49" s="360"/>
      <c r="H49" s="381" t="s">
        <v>114</v>
      </c>
      <c r="I49" s="381"/>
      <c r="J49" s="381"/>
      <c r="K49" s="381"/>
      <c r="L49" s="381"/>
      <c r="M49" s="360"/>
      <c r="N49" s="381" t="s">
        <v>219</v>
      </c>
      <c r="O49" s="381"/>
      <c r="P49" s="381"/>
      <c r="Q49" s="381"/>
      <c r="R49" s="381"/>
      <c r="S49" s="360"/>
      <c r="T49" s="400" t="s">
        <v>218</v>
      </c>
      <c r="U49" s="381"/>
      <c r="V49" s="381"/>
      <c r="W49" s="381"/>
      <c r="X49" s="401"/>
      <c r="AC49" s="62"/>
      <c r="AD49" s="62"/>
      <c r="AE49" s="62"/>
      <c r="AF49" s="62"/>
      <c r="AG49" s="62"/>
      <c r="AH49" s="62"/>
      <c r="AI49" s="62"/>
      <c r="AJ49" s="62"/>
    </row>
    <row r="50" spans="1:36" ht="20.7" customHeight="1" thickTop="1" x14ac:dyDescent="0.2">
      <c r="C50" s="362" t="s">
        <v>115</v>
      </c>
      <c r="D50" s="363"/>
      <c r="E50" s="404"/>
      <c r="F50" s="405"/>
      <c r="G50" s="406"/>
      <c r="H50" s="394" t="str">
        <f>IF(C46="","",VLOOKUP(Y42,リレーオーダー!AM$15:AT$40,3))</f>
        <v/>
      </c>
      <c r="I50" s="394"/>
      <c r="J50" s="394"/>
      <c r="K50" s="394"/>
      <c r="L50" s="394"/>
      <c r="M50" s="395"/>
      <c r="N50" s="396"/>
      <c r="O50" s="396"/>
      <c r="P50" s="396"/>
      <c r="Q50" s="396"/>
      <c r="R50" s="396"/>
      <c r="S50" s="397"/>
      <c r="T50" s="139"/>
      <c r="U50" s="139"/>
      <c r="V50" s="139"/>
      <c r="W50" s="139"/>
      <c r="X50" s="140"/>
      <c r="AC50" s="62"/>
      <c r="AD50" s="62"/>
      <c r="AE50" s="62"/>
      <c r="AF50" s="62"/>
      <c r="AG50" s="62"/>
      <c r="AH50" s="62"/>
      <c r="AI50" s="62"/>
      <c r="AJ50" s="62"/>
    </row>
    <row r="51" spans="1:36" ht="20.7" customHeight="1" x14ac:dyDescent="0.2">
      <c r="C51" s="357" t="s">
        <v>116</v>
      </c>
      <c r="D51" s="358"/>
      <c r="E51" s="367"/>
      <c r="F51" s="368"/>
      <c r="G51" s="369"/>
      <c r="H51" s="370" t="str">
        <f>IF(C46="","",VLOOKUP(Y42,リレーオーダー!AM$15:AT$40,4))</f>
        <v/>
      </c>
      <c r="I51" s="370"/>
      <c r="J51" s="370"/>
      <c r="K51" s="370"/>
      <c r="L51" s="370"/>
      <c r="M51" s="371"/>
      <c r="N51" s="402"/>
      <c r="O51" s="402"/>
      <c r="P51" s="402"/>
      <c r="Q51" s="402"/>
      <c r="R51" s="402"/>
      <c r="S51" s="403"/>
      <c r="T51" s="139"/>
      <c r="U51" s="139"/>
      <c r="V51" s="139"/>
      <c r="W51" s="139"/>
      <c r="X51" s="140"/>
      <c r="AC51" s="62"/>
      <c r="AD51" s="62"/>
      <c r="AE51" s="62"/>
      <c r="AF51" s="62"/>
      <c r="AG51" s="62"/>
      <c r="AH51" s="62"/>
      <c r="AI51" s="62"/>
      <c r="AJ51" s="62"/>
    </row>
    <row r="52" spans="1:36" ht="20.7" customHeight="1" x14ac:dyDescent="0.2">
      <c r="C52" s="357" t="s">
        <v>117</v>
      </c>
      <c r="D52" s="358"/>
      <c r="E52" s="367"/>
      <c r="F52" s="368"/>
      <c r="G52" s="369"/>
      <c r="H52" s="370" t="str">
        <f>IF(C46="","",VLOOKUP(Y42,リレーオーダー!AM$15:AT$40,5))</f>
        <v/>
      </c>
      <c r="I52" s="370"/>
      <c r="J52" s="370"/>
      <c r="K52" s="370"/>
      <c r="L52" s="370"/>
      <c r="M52" s="371"/>
      <c r="N52" s="402"/>
      <c r="O52" s="402"/>
      <c r="P52" s="402"/>
      <c r="Q52" s="402"/>
      <c r="R52" s="402"/>
      <c r="S52" s="403"/>
      <c r="T52" s="139"/>
      <c r="U52" s="139"/>
      <c r="V52" s="139"/>
      <c r="W52" s="139"/>
      <c r="X52" s="140"/>
      <c r="AC52" s="62"/>
      <c r="AD52" s="62"/>
      <c r="AE52" s="62"/>
      <c r="AF52" s="62"/>
      <c r="AG52" s="62"/>
      <c r="AH52" s="62"/>
      <c r="AI52" s="62"/>
      <c r="AJ52" s="62"/>
    </row>
    <row r="53" spans="1:36" ht="20.7" customHeight="1" x14ac:dyDescent="0.2">
      <c r="C53" s="357" t="s">
        <v>118</v>
      </c>
      <c r="D53" s="358"/>
      <c r="E53" s="367"/>
      <c r="F53" s="368"/>
      <c r="G53" s="369"/>
      <c r="H53" s="370" t="str">
        <f>IF(C46="","",VLOOKUP(Y42,リレーオーダー!AM$15:AT$40,6))</f>
        <v/>
      </c>
      <c r="I53" s="370"/>
      <c r="J53" s="370"/>
      <c r="K53" s="370"/>
      <c r="L53" s="370"/>
      <c r="M53" s="371"/>
      <c r="N53" s="402"/>
      <c r="O53" s="402"/>
      <c r="P53" s="402"/>
      <c r="Q53" s="402"/>
      <c r="R53" s="402"/>
      <c r="S53" s="403"/>
      <c r="T53" s="139"/>
      <c r="U53" s="139"/>
      <c r="V53" s="139"/>
      <c r="W53" s="139"/>
      <c r="X53" s="140"/>
      <c r="AC53" s="62"/>
      <c r="AD53" s="62"/>
      <c r="AE53" s="62"/>
      <c r="AF53" s="62"/>
      <c r="AG53" s="62"/>
      <c r="AH53" s="62"/>
      <c r="AI53" s="62"/>
      <c r="AJ53" s="62"/>
    </row>
    <row r="54" spans="1:36" ht="20.7" customHeight="1" x14ac:dyDescent="0.2">
      <c r="C54" s="361" t="s">
        <v>233</v>
      </c>
      <c r="D54" s="358"/>
      <c r="E54" s="367"/>
      <c r="F54" s="368"/>
      <c r="G54" s="369"/>
      <c r="H54" s="370" t="str">
        <f>IF(C46="","",VLOOKUP(Y42,リレーオーダー!AM$15:AT$40,7))</f>
        <v/>
      </c>
      <c r="I54" s="370"/>
      <c r="J54" s="370"/>
      <c r="K54" s="370"/>
      <c r="L54" s="370"/>
      <c r="M54" s="371"/>
      <c r="N54" s="402"/>
      <c r="O54" s="402"/>
      <c r="P54" s="402"/>
      <c r="Q54" s="402"/>
      <c r="R54" s="402"/>
      <c r="S54" s="403"/>
      <c r="T54" s="139"/>
      <c r="U54" s="139"/>
      <c r="V54" s="139"/>
      <c r="W54" s="139"/>
      <c r="X54" s="140"/>
      <c r="AC54" s="62"/>
      <c r="AD54" s="62"/>
      <c r="AE54" s="62"/>
      <c r="AF54" s="62"/>
      <c r="AG54" s="62"/>
      <c r="AH54" s="62"/>
      <c r="AI54" s="62"/>
      <c r="AJ54" s="62"/>
    </row>
    <row r="55" spans="1:36" ht="20.7" customHeight="1" thickBot="1" x14ac:dyDescent="0.25">
      <c r="C55" s="373" t="s">
        <v>234</v>
      </c>
      <c r="D55" s="374"/>
      <c r="E55" s="302"/>
      <c r="F55" s="382"/>
      <c r="G55" s="383"/>
      <c r="H55" s="384" t="str">
        <f>IF(C46="","",VLOOKUP(Y42,リレーオーダー!AM$15:AT$40,8))</f>
        <v/>
      </c>
      <c r="I55" s="385"/>
      <c r="J55" s="385"/>
      <c r="K55" s="385"/>
      <c r="L55" s="385"/>
      <c r="M55" s="386"/>
      <c r="N55" s="398"/>
      <c r="O55" s="398"/>
      <c r="P55" s="398"/>
      <c r="Q55" s="398"/>
      <c r="R55" s="398"/>
      <c r="S55" s="399"/>
      <c r="T55" s="141"/>
      <c r="U55" s="141"/>
      <c r="V55" s="141"/>
      <c r="W55" s="141"/>
      <c r="X55" s="142"/>
      <c r="AC55" s="62"/>
      <c r="AD55" s="62"/>
      <c r="AE55" s="62"/>
      <c r="AF55" s="62"/>
      <c r="AG55" s="62"/>
      <c r="AH55" s="62"/>
      <c r="AI55" s="62"/>
      <c r="AJ55" s="62"/>
    </row>
    <row r="56" spans="1:36" ht="20.7" customHeight="1" x14ac:dyDescent="0.2">
      <c r="C56" s="47" t="s">
        <v>244</v>
      </c>
      <c r="AC56" s="62"/>
      <c r="AD56" s="62"/>
      <c r="AE56" s="62"/>
      <c r="AF56" s="62"/>
      <c r="AG56" s="62"/>
      <c r="AH56" s="62"/>
      <c r="AI56" s="62"/>
      <c r="AJ56" s="62"/>
    </row>
    <row r="57" spans="1:36" ht="20.7" customHeight="1" x14ac:dyDescent="0.2">
      <c r="B57" s="188" t="s">
        <v>35</v>
      </c>
      <c r="C57" s="355" t="s">
        <v>115</v>
      </c>
      <c r="D57" s="356"/>
      <c r="E57" s="148"/>
      <c r="F57" s="56"/>
      <c r="G57" s="59"/>
      <c r="H57" s="58" t="s">
        <v>220</v>
      </c>
      <c r="I57" s="57"/>
      <c r="J57" s="57"/>
      <c r="K57" s="57"/>
      <c r="L57" s="57"/>
      <c r="M57" s="59"/>
      <c r="N57" s="179" t="s">
        <v>221</v>
      </c>
      <c r="O57" s="177"/>
      <c r="P57" s="177"/>
      <c r="Q57" s="177"/>
      <c r="R57" s="177"/>
      <c r="S57" s="177"/>
      <c r="T57" s="181" t="s">
        <v>158</v>
      </c>
      <c r="U57" s="177"/>
      <c r="V57" s="177"/>
      <c r="W57" s="177"/>
      <c r="X57" s="178"/>
      <c r="AC57" s="62"/>
      <c r="AD57" s="62"/>
      <c r="AE57" s="62"/>
      <c r="AF57" s="62"/>
      <c r="AG57" s="62"/>
      <c r="AH57" s="62"/>
      <c r="AI57" s="62"/>
      <c r="AJ57" s="62"/>
    </row>
    <row r="58" spans="1:36" ht="20.7" customHeight="1" x14ac:dyDescent="0.2">
      <c r="B58" s="188" t="s">
        <v>35</v>
      </c>
      <c r="C58" s="355" t="s">
        <v>116</v>
      </c>
      <c r="D58" s="356"/>
      <c r="E58" s="149"/>
      <c r="F58" s="56"/>
      <c r="G58" s="187"/>
      <c r="H58" s="58" t="s">
        <v>119</v>
      </c>
      <c r="I58" s="57"/>
      <c r="J58" s="57"/>
      <c r="K58" s="57"/>
      <c r="L58" s="57"/>
      <c r="M58" s="59"/>
      <c r="N58" s="179" t="s">
        <v>222</v>
      </c>
      <c r="O58" s="177"/>
      <c r="P58" s="177"/>
      <c r="Q58" s="177"/>
      <c r="R58" s="177"/>
      <c r="S58" s="177"/>
      <c r="T58" s="181" t="s">
        <v>157</v>
      </c>
      <c r="U58" s="177"/>
      <c r="V58" s="177"/>
      <c r="W58" s="179"/>
      <c r="X58" s="180"/>
      <c r="AC58" s="62"/>
      <c r="AD58" s="62"/>
      <c r="AE58" s="62"/>
      <c r="AF58" s="62"/>
      <c r="AG58" s="62"/>
      <c r="AH58" s="62"/>
      <c r="AI58" s="62"/>
      <c r="AJ58" s="62"/>
    </row>
    <row r="59" spans="1:36" ht="20.7" customHeight="1" x14ac:dyDescent="0.2">
      <c r="AC59" s="62"/>
      <c r="AD59" s="62"/>
      <c r="AE59" s="62"/>
      <c r="AF59" s="62"/>
      <c r="AG59" s="62"/>
      <c r="AH59" s="62"/>
      <c r="AI59" s="62"/>
      <c r="AJ59" s="62"/>
    </row>
    <row r="60" spans="1:36" ht="20.7" customHeight="1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C60" s="62"/>
      <c r="AD60" s="62"/>
      <c r="AE60" s="62"/>
      <c r="AF60" s="62"/>
      <c r="AG60" s="62"/>
      <c r="AH60" s="62"/>
      <c r="AI60" s="62"/>
      <c r="AJ60" s="62"/>
    </row>
    <row r="61" spans="1:36" ht="20.7" customHeight="1" x14ac:dyDescent="0.2">
      <c r="AC61" s="62"/>
      <c r="AD61" s="62"/>
      <c r="AE61" s="62"/>
      <c r="AF61" s="62"/>
      <c r="AG61" s="62"/>
      <c r="AH61" s="62"/>
      <c r="AI61" s="62"/>
      <c r="AJ61" s="62"/>
    </row>
    <row r="62" spans="1:36" ht="20.7" customHeight="1" x14ac:dyDescent="0.2">
      <c r="AC62" s="62"/>
      <c r="AD62" s="62"/>
      <c r="AE62" s="62"/>
      <c r="AF62" s="62"/>
      <c r="AG62" s="62"/>
      <c r="AH62" s="62"/>
      <c r="AI62" s="62"/>
      <c r="AJ62" s="62"/>
    </row>
    <row r="63" spans="1:36" ht="20.7" customHeight="1" x14ac:dyDescent="0.2">
      <c r="F63" s="372" t="s">
        <v>108</v>
      </c>
      <c r="G63" s="372"/>
      <c r="H63" s="372"/>
      <c r="I63" s="372"/>
      <c r="J63" s="372"/>
      <c r="K63" s="372"/>
      <c r="L63" s="372"/>
      <c r="M63" s="372"/>
      <c r="N63" s="372"/>
      <c r="O63" s="372"/>
      <c r="P63" s="372"/>
      <c r="Q63" s="372"/>
      <c r="R63" s="372"/>
      <c r="S63" s="372"/>
      <c r="T63" s="372"/>
      <c r="U63" s="372"/>
      <c r="X63" s="68" t="s">
        <v>147</v>
      </c>
      <c r="Y63" s="68">
        <f>Y42+1</f>
        <v>4</v>
      </c>
      <c r="AC63" s="62"/>
      <c r="AD63" s="62"/>
      <c r="AE63" s="62"/>
      <c r="AF63" s="62"/>
      <c r="AG63" s="62"/>
      <c r="AH63" s="62"/>
      <c r="AI63" s="62"/>
      <c r="AJ63" s="62"/>
    </row>
    <row r="64" spans="1:36" ht="20.7" customHeight="1" x14ac:dyDescent="0.2">
      <c r="F64" s="372"/>
      <c r="G64" s="372"/>
      <c r="H64" s="372"/>
      <c r="I64" s="372"/>
      <c r="J64" s="372"/>
      <c r="K64" s="372"/>
      <c r="L64" s="372"/>
      <c r="M64" s="372"/>
      <c r="N64" s="372"/>
      <c r="O64" s="372"/>
      <c r="P64" s="372"/>
      <c r="Q64" s="372"/>
      <c r="R64" s="372"/>
      <c r="S64" s="372"/>
      <c r="T64" s="372"/>
      <c r="U64" s="372"/>
      <c r="AC64" s="62"/>
      <c r="AD64" s="62"/>
      <c r="AE64" s="62"/>
      <c r="AF64" s="62"/>
      <c r="AG64" s="62"/>
      <c r="AH64" s="62"/>
      <c r="AI64" s="62"/>
      <c r="AJ64" s="62"/>
    </row>
    <row r="65" spans="2:36" ht="20.7" customHeight="1" thickBot="1" x14ac:dyDescent="0.25">
      <c r="B65" s="49" t="str">
        <f>B$4</f>
        <v xml:space="preserve">  令和 ７年度 第２７回 「谷口睦生」記念陸上記録会 （ 令和 7年11月22日 ／ 県営八代運動公園陸上競技場 ）</v>
      </c>
      <c r="AC65" s="62"/>
      <c r="AD65" s="62"/>
      <c r="AE65" s="62"/>
      <c r="AF65" s="62"/>
      <c r="AG65" s="62"/>
      <c r="AH65" s="62"/>
      <c r="AI65" s="62"/>
      <c r="AJ65" s="62"/>
    </row>
    <row r="66" spans="2:36" ht="20.7" customHeight="1" thickBot="1" x14ac:dyDescent="0.25">
      <c r="C66" s="364" t="s">
        <v>109</v>
      </c>
      <c r="D66" s="365"/>
      <c r="E66" s="365"/>
      <c r="F66" s="365"/>
      <c r="G66" s="365"/>
      <c r="H66" s="365"/>
      <c r="I66" s="365"/>
      <c r="J66" s="366"/>
      <c r="N66" s="279" t="s">
        <v>110</v>
      </c>
      <c r="O66" s="280"/>
      <c r="P66" s="281"/>
      <c r="Q66" s="50"/>
      <c r="R66" s="387" t="str">
        <f>IF(C67="","",IF(OR(AC$12="小",AC$12="中"),AC$12&amp;"学",IF(AC$12="高",AC$12&amp;"校","直接入力")))</f>
        <v/>
      </c>
      <c r="S66" s="387"/>
      <c r="T66" s="387"/>
      <c r="U66" s="387"/>
      <c r="V66" s="387"/>
      <c r="W66" s="387"/>
      <c r="X66" s="51"/>
      <c r="AC66" s="62"/>
      <c r="AD66" s="62"/>
      <c r="AE66" s="62"/>
      <c r="AF66" s="62"/>
      <c r="AG66" s="62"/>
      <c r="AH66" s="62"/>
      <c r="AI66" s="62"/>
      <c r="AJ66" s="62"/>
    </row>
    <row r="67" spans="2:36" ht="20.7" customHeight="1" thickTop="1" x14ac:dyDescent="0.2">
      <c r="C67" s="375" t="str">
        <f>IF(Y63&gt;SUM(AE$9:AE$10),"",VLOOKUP(Y63,リレーオーダー!AM$15:AU$40,2))</f>
        <v/>
      </c>
      <c r="D67" s="376"/>
      <c r="E67" s="376"/>
      <c r="F67" s="376"/>
      <c r="G67" s="376"/>
      <c r="H67" s="376"/>
      <c r="I67" s="376"/>
      <c r="J67" s="377"/>
      <c r="N67" s="388" t="s">
        <v>111</v>
      </c>
      <c r="O67" s="368"/>
      <c r="P67" s="369"/>
      <c r="Q67" s="46"/>
      <c r="R67" s="392" t="str">
        <f>IF(C67="","",VLOOKUP(Y63,リレーオーダー!AM$15:AU$40,9))</f>
        <v/>
      </c>
      <c r="S67" s="392"/>
      <c r="T67" s="392"/>
      <c r="U67" s="392"/>
      <c r="V67" s="392"/>
      <c r="W67" s="392"/>
      <c r="X67" s="52"/>
      <c r="AC67" s="62"/>
      <c r="AD67" s="62"/>
      <c r="AE67" s="62"/>
      <c r="AF67" s="62"/>
      <c r="AG67" s="62"/>
      <c r="AH67" s="62"/>
      <c r="AI67" s="62"/>
      <c r="AJ67" s="62"/>
    </row>
    <row r="68" spans="2:36" ht="20.7" customHeight="1" thickBot="1" x14ac:dyDescent="0.25">
      <c r="C68" s="378"/>
      <c r="D68" s="379"/>
      <c r="E68" s="379"/>
      <c r="F68" s="379"/>
      <c r="G68" s="379"/>
      <c r="H68" s="379"/>
      <c r="I68" s="379"/>
      <c r="J68" s="380"/>
      <c r="N68" s="389" t="s">
        <v>237</v>
      </c>
      <c r="O68" s="390"/>
      <c r="P68" s="391"/>
      <c r="Q68" s="53"/>
      <c r="R68" s="393">
        <f>SUMIF(男子!AA$101:AA$112,リレーオーダー!Y63,男子!AD$101:AD$112)+SUMIF(女子!AA$101:AA$112,リレーオーダー!Y63,女子!AD$101:AD$112)</f>
        <v>0</v>
      </c>
      <c r="S68" s="393"/>
      <c r="T68" s="393"/>
      <c r="U68" s="393"/>
      <c r="V68" s="393"/>
      <c r="W68" s="393"/>
      <c r="X68" s="54"/>
      <c r="AC68" s="62"/>
      <c r="AD68" s="62"/>
      <c r="AE68" s="62"/>
      <c r="AF68" s="62"/>
      <c r="AG68" s="62"/>
      <c r="AH68" s="62"/>
      <c r="AI68" s="62"/>
      <c r="AJ68" s="62"/>
    </row>
    <row r="69" spans="2:36" ht="20.7" customHeight="1" thickBot="1" x14ac:dyDescent="0.25">
      <c r="AC69" s="62"/>
      <c r="AD69" s="62"/>
      <c r="AE69" s="62"/>
      <c r="AF69" s="62"/>
      <c r="AG69" s="62"/>
      <c r="AH69" s="62"/>
      <c r="AI69" s="62"/>
      <c r="AJ69" s="62"/>
    </row>
    <row r="70" spans="2:36" ht="20.7" customHeight="1" thickBot="1" x14ac:dyDescent="0.25">
      <c r="C70" s="359" t="s">
        <v>112</v>
      </c>
      <c r="D70" s="360"/>
      <c r="E70" s="381" t="s">
        <v>113</v>
      </c>
      <c r="F70" s="381"/>
      <c r="G70" s="360"/>
      <c r="H70" s="381" t="s">
        <v>114</v>
      </c>
      <c r="I70" s="381"/>
      <c r="J70" s="381"/>
      <c r="K70" s="381"/>
      <c r="L70" s="381"/>
      <c r="M70" s="360"/>
      <c r="N70" s="381" t="s">
        <v>219</v>
      </c>
      <c r="O70" s="381"/>
      <c r="P70" s="381"/>
      <c r="Q70" s="381"/>
      <c r="R70" s="381"/>
      <c r="S70" s="360"/>
      <c r="T70" s="400" t="s">
        <v>218</v>
      </c>
      <c r="U70" s="381"/>
      <c r="V70" s="381"/>
      <c r="W70" s="381"/>
      <c r="X70" s="401"/>
      <c r="AC70" s="62"/>
      <c r="AD70" s="62"/>
      <c r="AE70" s="62"/>
      <c r="AF70" s="62"/>
      <c r="AG70" s="62"/>
      <c r="AH70" s="62"/>
      <c r="AI70" s="62"/>
      <c r="AJ70" s="62"/>
    </row>
    <row r="71" spans="2:36" ht="20.7" customHeight="1" thickTop="1" x14ac:dyDescent="0.2">
      <c r="C71" s="362" t="s">
        <v>115</v>
      </c>
      <c r="D71" s="363"/>
      <c r="E71" s="404"/>
      <c r="F71" s="405"/>
      <c r="G71" s="406"/>
      <c r="H71" s="394" t="str">
        <f>IF(C67="","",VLOOKUP(Y63,リレーオーダー!AM$15:AT$40,3))</f>
        <v/>
      </c>
      <c r="I71" s="394"/>
      <c r="J71" s="394"/>
      <c r="K71" s="394"/>
      <c r="L71" s="394"/>
      <c r="M71" s="395"/>
      <c r="N71" s="396"/>
      <c r="O71" s="396"/>
      <c r="P71" s="396"/>
      <c r="Q71" s="396"/>
      <c r="R71" s="396"/>
      <c r="S71" s="397"/>
      <c r="T71" s="139"/>
      <c r="U71" s="139"/>
      <c r="V71" s="139"/>
      <c r="W71" s="139"/>
      <c r="X71" s="140"/>
      <c r="AC71" s="62"/>
      <c r="AD71" s="62"/>
      <c r="AE71" s="62"/>
      <c r="AF71" s="62"/>
      <c r="AG71" s="62"/>
      <c r="AH71" s="62"/>
      <c r="AI71" s="62"/>
      <c r="AJ71" s="62"/>
    </row>
    <row r="72" spans="2:36" ht="20.7" customHeight="1" x14ac:dyDescent="0.2">
      <c r="C72" s="357" t="s">
        <v>116</v>
      </c>
      <c r="D72" s="358"/>
      <c r="E72" s="367"/>
      <c r="F72" s="368"/>
      <c r="G72" s="369"/>
      <c r="H72" s="370" t="str">
        <f>IF(C67="","",VLOOKUP(Y63,リレーオーダー!AM$15:AT$40,4))</f>
        <v/>
      </c>
      <c r="I72" s="370"/>
      <c r="J72" s="370"/>
      <c r="K72" s="370"/>
      <c r="L72" s="370"/>
      <c r="M72" s="371"/>
      <c r="N72" s="402"/>
      <c r="O72" s="402"/>
      <c r="P72" s="402"/>
      <c r="Q72" s="402"/>
      <c r="R72" s="402"/>
      <c r="S72" s="403"/>
      <c r="T72" s="139"/>
      <c r="U72" s="139"/>
      <c r="V72" s="139"/>
      <c r="W72" s="139"/>
      <c r="X72" s="140"/>
      <c r="AC72" s="62"/>
      <c r="AD72" s="62"/>
      <c r="AE72" s="62"/>
      <c r="AF72" s="62"/>
      <c r="AG72" s="62"/>
      <c r="AH72" s="62"/>
      <c r="AI72" s="62"/>
      <c r="AJ72" s="62"/>
    </row>
    <row r="73" spans="2:36" ht="20.7" customHeight="1" x14ac:dyDescent="0.2">
      <c r="C73" s="357" t="s">
        <v>117</v>
      </c>
      <c r="D73" s="358"/>
      <c r="E73" s="367"/>
      <c r="F73" s="368"/>
      <c r="G73" s="369"/>
      <c r="H73" s="370" t="str">
        <f>IF(C67="","",VLOOKUP(Y63,リレーオーダー!AM$15:AT$40,5))</f>
        <v/>
      </c>
      <c r="I73" s="370"/>
      <c r="J73" s="370"/>
      <c r="K73" s="370"/>
      <c r="L73" s="370"/>
      <c r="M73" s="371"/>
      <c r="N73" s="402"/>
      <c r="O73" s="402"/>
      <c r="P73" s="402"/>
      <c r="Q73" s="402"/>
      <c r="R73" s="402"/>
      <c r="S73" s="403"/>
      <c r="T73" s="139"/>
      <c r="U73" s="139"/>
      <c r="V73" s="139"/>
      <c r="W73" s="139"/>
      <c r="X73" s="140"/>
      <c r="AC73" s="62"/>
      <c r="AD73" s="62"/>
      <c r="AE73" s="62"/>
      <c r="AF73" s="62"/>
      <c r="AG73" s="62"/>
      <c r="AH73" s="62"/>
      <c r="AI73" s="62"/>
      <c r="AJ73" s="62"/>
    </row>
    <row r="74" spans="2:36" ht="20.7" customHeight="1" x14ac:dyDescent="0.2">
      <c r="C74" s="357" t="s">
        <v>118</v>
      </c>
      <c r="D74" s="358"/>
      <c r="E74" s="367"/>
      <c r="F74" s="368"/>
      <c r="G74" s="369"/>
      <c r="H74" s="370" t="str">
        <f>IF(C67="","",VLOOKUP(Y63,リレーオーダー!AM$15:AT$40,6))</f>
        <v/>
      </c>
      <c r="I74" s="370"/>
      <c r="J74" s="370"/>
      <c r="K74" s="370"/>
      <c r="L74" s="370"/>
      <c r="M74" s="371"/>
      <c r="N74" s="402"/>
      <c r="O74" s="402"/>
      <c r="P74" s="402"/>
      <c r="Q74" s="402"/>
      <c r="R74" s="402"/>
      <c r="S74" s="403"/>
      <c r="T74" s="139"/>
      <c r="U74" s="139"/>
      <c r="V74" s="139"/>
      <c r="W74" s="139"/>
      <c r="X74" s="140"/>
      <c r="AC74" s="62"/>
      <c r="AD74" s="62"/>
      <c r="AE74" s="62"/>
      <c r="AF74" s="62"/>
      <c r="AG74" s="62"/>
      <c r="AH74" s="62"/>
      <c r="AI74" s="62"/>
      <c r="AJ74" s="62"/>
    </row>
    <row r="75" spans="2:36" ht="20.7" customHeight="1" x14ac:dyDescent="0.2">
      <c r="C75" s="361" t="s">
        <v>233</v>
      </c>
      <c r="D75" s="358"/>
      <c r="E75" s="367"/>
      <c r="F75" s="368"/>
      <c r="G75" s="369"/>
      <c r="H75" s="370" t="str">
        <f>IF(C67="","",VLOOKUP(Y63,リレーオーダー!AM$15:AT$40,7))</f>
        <v/>
      </c>
      <c r="I75" s="370"/>
      <c r="J75" s="370"/>
      <c r="K75" s="370"/>
      <c r="L75" s="370"/>
      <c r="M75" s="371"/>
      <c r="N75" s="402"/>
      <c r="O75" s="402"/>
      <c r="P75" s="402"/>
      <c r="Q75" s="402"/>
      <c r="R75" s="402"/>
      <c r="S75" s="403"/>
      <c r="T75" s="139"/>
      <c r="U75" s="139"/>
      <c r="V75" s="139"/>
      <c r="W75" s="139"/>
      <c r="X75" s="140"/>
      <c r="AC75" s="62"/>
      <c r="AD75" s="62"/>
      <c r="AE75" s="62"/>
      <c r="AF75" s="62"/>
      <c r="AG75" s="62"/>
      <c r="AH75" s="62"/>
      <c r="AI75" s="62"/>
      <c r="AJ75" s="62"/>
    </row>
    <row r="76" spans="2:36" ht="20.7" customHeight="1" thickBot="1" x14ac:dyDescent="0.25">
      <c r="C76" s="373" t="s">
        <v>234</v>
      </c>
      <c r="D76" s="374"/>
      <c r="E76" s="302"/>
      <c r="F76" s="382"/>
      <c r="G76" s="383"/>
      <c r="H76" s="384" t="str">
        <f>IF(C67="","",VLOOKUP(Y63,リレーオーダー!AM$15:AT$40,8))</f>
        <v/>
      </c>
      <c r="I76" s="385"/>
      <c r="J76" s="385"/>
      <c r="K76" s="385"/>
      <c r="L76" s="385"/>
      <c r="M76" s="386"/>
      <c r="N76" s="398"/>
      <c r="O76" s="398"/>
      <c r="P76" s="398"/>
      <c r="Q76" s="398"/>
      <c r="R76" s="398"/>
      <c r="S76" s="399"/>
      <c r="T76" s="141"/>
      <c r="U76" s="141"/>
      <c r="V76" s="141"/>
      <c r="W76" s="141"/>
      <c r="X76" s="142"/>
      <c r="AC76" s="62"/>
      <c r="AD76" s="62"/>
      <c r="AE76" s="62"/>
      <c r="AF76" s="62"/>
      <c r="AG76" s="62"/>
      <c r="AH76" s="62"/>
      <c r="AI76" s="62"/>
      <c r="AJ76" s="62"/>
    </row>
    <row r="77" spans="2:36" ht="20.7" customHeight="1" x14ac:dyDescent="0.2">
      <c r="C77" s="47" t="s">
        <v>244</v>
      </c>
      <c r="AC77" s="62"/>
      <c r="AD77" s="62"/>
      <c r="AE77" s="62"/>
      <c r="AF77" s="62"/>
      <c r="AG77" s="62"/>
      <c r="AH77" s="62"/>
      <c r="AI77" s="62"/>
      <c r="AJ77" s="62"/>
    </row>
    <row r="78" spans="2:36" ht="20.7" customHeight="1" x14ac:dyDescent="0.2">
      <c r="B78" s="188" t="s">
        <v>35</v>
      </c>
      <c r="C78" s="355" t="s">
        <v>115</v>
      </c>
      <c r="D78" s="356"/>
      <c r="E78" s="148"/>
      <c r="F78" s="56"/>
      <c r="G78" s="59"/>
      <c r="H78" s="58" t="s">
        <v>220</v>
      </c>
      <c r="I78" s="57"/>
      <c r="J78" s="57"/>
      <c r="K78" s="57"/>
      <c r="L78" s="57"/>
      <c r="M78" s="59"/>
      <c r="N78" s="179" t="s">
        <v>221</v>
      </c>
      <c r="O78" s="177"/>
      <c r="P78" s="177"/>
      <c r="Q78" s="177"/>
      <c r="R78" s="177"/>
      <c r="S78" s="177"/>
      <c r="T78" s="181" t="s">
        <v>158</v>
      </c>
      <c r="U78" s="177"/>
      <c r="V78" s="177"/>
      <c r="W78" s="177"/>
      <c r="X78" s="178"/>
      <c r="AC78" s="62"/>
      <c r="AD78" s="62"/>
      <c r="AE78" s="62"/>
      <c r="AF78" s="62"/>
      <c r="AG78" s="62"/>
      <c r="AH78" s="62"/>
      <c r="AI78" s="62"/>
      <c r="AJ78" s="62"/>
    </row>
    <row r="79" spans="2:36" ht="20.7" customHeight="1" x14ac:dyDescent="0.2">
      <c r="B79" s="188" t="s">
        <v>35</v>
      </c>
      <c r="C79" s="355" t="s">
        <v>116</v>
      </c>
      <c r="D79" s="356"/>
      <c r="E79" s="149"/>
      <c r="F79" s="56"/>
      <c r="G79" s="187"/>
      <c r="H79" s="58" t="s">
        <v>119</v>
      </c>
      <c r="I79" s="57"/>
      <c r="J79" s="57"/>
      <c r="K79" s="57"/>
      <c r="L79" s="57"/>
      <c r="M79" s="59"/>
      <c r="N79" s="179" t="s">
        <v>222</v>
      </c>
      <c r="O79" s="177"/>
      <c r="P79" s="177"/>
      <c r="Q79" s="177"/>
      <c r="R79" s="177"/>
      <c r="S79" s="177"/>
      <c r="T79" s="181" t="s">
        <v>157</v>
      </c>
      <c r="U79" s="177"/>
      <c r="V79" s="177"/>
      <c r="W79" s="179"/>
      <c r="X79" s="180"/>
      <c r="AC79" s="62"/>
      <c r="AD79" s="62"/>
      <c r="AE79" s="62"/>
      <c r="AF79" s="62"/>
      <c r="AG79" s="62"/>
      <c r="AH79" s="62"/>
      <c r="AI79" s="62"/>
      <c r="AJ79" s="62"/>
    </row>
    <row r="80" spans="2:36" ht="20.7" customHeight="1" x14ac:dyDescent="0.2">
      <c r="AC80" s="62"/>
      <c r="AD80" s="62"/>
      <c r="AE80" s="62"/>
      <c r="AF80" s="62"/>
      <c r="AG80" s="62"/>
      <c r="AH80" s="62"/>
      <c r="AI80" s="62"/>
      <c r="AJ80" s="62"/>
    </row>
    <row r="81" spans="2:36" ht="20.7" customHeight="1" x14ac:dyDescent="0.2">
      <c r="AC81" s="62"/>
      <c r="AD81" s="62"/>
      <c r="AE81" s="62"/>
      <c r="AF81" s="62"/>
      <c r="AG81" s="62"/>
      <c r="AH81" s="62"/>
      <c r="AI81" s="62"/>
      <c r="AJ81" s="62"/>
    </row>
    <row r="82" spans="2:36" ht="20.7" customHeight="1" x14ac:dyDescent="0.2">
      <c r="F82" s="372" t="s">
        <v>108</v>
      </c>
      <c r="G82" s="372"/>
      <c r="H82" s="372"/>
      <c r="I82" s="372"/>
      <c r="J82" s="372"/>
      <c r="K82" s="372"/>
      <c r="L82" s="372"/>
      <c r="M82" s="372"/>
      <c r="N82" s="372"/>
      <c r="O82" s="372"/>
      <c r="P82" s="372"/>
      <c r="Q82" s="372"/>
      <c r="R82" s="372"/>
      <c r="S82" s="372"/>
      <c r="T82" s="372"/>
      <c r="U82" s="372"/>
      <c r="X82" s="68" t="s">
        <v>147</v>
      </c>
      <c r="Y82" s="68">
        <f>Y63+1</f>
        <v>5</v>
      </c>
      <c r="AC82" s="62"/>
      <c r="AD82" s="62"/>
      <c r="AE82" s="62"/>
      <c r="AF82" s="62"/>
      <c r="AG82" s="62"/>
      <c r="AH82" s="62"/>
      <c r="AI82" s="62"/>
      <c r="AJ82" s="62"/>
    </row>
    <row r="83" spans="2:36" ht="20.7" customHeight="1" x14ac:dyDescent="0.2">
      <c r="F83" s="372"/>
      <c r="G83" s="372"/>
      <c r="H83" s="372"/>
      <c r="I83" s="372"/>
      <c r="J83" s="372"/>
      <c r="K83" s="372"/>
      <c r="L83" s="372"/>
      <c r="M83" s="372"/>
      <c r="N83" s="372"/>
      <c r="O83" s="372"/>
      <c r="P83" s="372"/>
      <c r="Q83" s="372"/>
      <c r="R83" s="372"/>
      <c r="S83" s="372"/>
      <c r="T83" s="372"/>
      <c r="U83" s="372"/>
      <c r="AC83" s="62"/>
      <c r="AD83" s="62"/>
      <c r="AE83" s="62"/>
      <c r="AF83" s="62"/>
      <c r="AG83" s="62"/>
      <c r="AH83" s="62"/>
      <c r="AI83" s="62"/>
      <c r="AJ83" s="62"/>
    </row>
    <row r="84" spans="2:36" ht="20.7" customHeight="1" thickBot="1" x14ac:dyDescent="0.25">
      <c r="B84" s="49" t="str">
        <f>B$4</f>
        <v xml:space="preserve">  令和 ７年度 第２７回 「谷口睦生」記念陸上記録会 （ 令和 7年11月22日 ／ 県営八代運動公園陸上競技場 ）</v>
      </c>
      <c r="AC84" s="62"/>
      <c r="AD84" s="62"/>
      <c r="AE84" s="62"/>
      <c r="AF84" s="62"/>
      <c r="AG84" s="62"/>
      <c r="AH84" s="62"/>
      <c r="AI84" s="62"/>
      <c r="AJ84" s="62"/>
    </row>
    <row r="85" spans="2:36" ht="20.7" customHeight="1" thickBot="1" x14ac:dyDescent="0.25">
      <c r="C85" s="364" t="s">
        <v>109</v>
      </c>
      <c r="D85" s="365"/>
      <c r="E85" s="365"/>
      <c r="F85" s="365"/>
      <c r="G85" s="365"/>
      <c r="H85" s="365"/>
      <c r="I85" s="365"/>
      <c r="J85" s="366"/>
      <c r="N85" s="279" t="s">
        <v>110</v>
      </c>
      <c r="O85" s="280"/>
      <c r="P85" s="281"/>
      <c r="Q85" s="50"/>
      <c r="R85" s="387" t="str">
        <f>IF(C86="","",IF(OR(AC$12="小",AC$12="中"),AC$12&amp;"学",IF(AC$12="高",AC$12&amp;"校","直接入力")))</f>
        <v/>
      </c>
      <c r="S85" s="387"/>
      <c r="T85" s="387"/>
      <c r="U85" s="387"/>
      <c r="V85" s="387"/>
      <c r="W85" s="387"/>
      <c r="X85" s="51"/>
      <c r="AC85" s="62"/>
      <c r="AD85" s="62"/>
      <c r="AE85" s="62"/>
      <c r="AF85" s="62"/>
      <c r="AG85" s="62"/>
      <c r="AH85" s="62"/>
      <c r="AI85" s="62"/>
      <c r="AJ85" s="62"/>
    </row>
    <row r="86" spans="2:36" ht="20.7" customHeight="1" thickTop="1" x14ac:dyDescent="0.2">
      <c r="C86" s="375" t="str">
        <f>IF(Y82&gt;SUM(AE$9:AE$10),"",VLOOKUP(Y82,リレーオーダー!AM$15:AU$40,2))</f>
        <v/>
      </c>
      <c r="D86" s="376"/>
      <c r="E86" s="376"/>
      <c r="F86" s="376"/>
      <c r="G86" s="376"/>
      <c r="H86" s="376"/>
      <c r="I86" s="376"/>
      <c r="J86" s="377"/>
      <c r="N86" s="388" t="s">
        <v>111</v>
      </c>
      <c r="O86" s="368"/>
      <c r="P86" s="369"/>
      <c r="Q86" s="46"/>
      <c r="R86" s="392" t="str">
        <f>IF(C86="","",VLOOKUP(Y82,リレーオーダー!AM$15:AU$40,9))</f>
        <v/>
      </c>
      <c r="S86" s="392"/>
      <c r="T86" s="392"/>
      <c r="U86" s="392"/>
      <c r="V86" s="392"/>
      <c r="W86" s="392"/>
      <c r="X86" s="52"/>
      <c r="AC86" s="62"/>
      <c r="AD86" s="62"/>
      <c r="AE86" s="62"/>
      <c r="AF86" s="62"/>
      <c r="AG86" s="62"/>
      <c r="AH86" s="62"/>
      <c r="AI86" s="62"/>
      <c r="AJ86" s="62"/>
    </row>
    <row r="87" spans="2:36" ht="20.7" customHeight="1" thickBot="1" x14ac:dyDescent="0.25">
      <c r="C87" s="378"/>
      <c r="D87" s="379"/>
      <c r="E87" s="379"/>
      <c r="F87" s="379"/>
      <c r="G87" s="379"/>
      <c r="H87" s="379"/>
      <c r="I87" s="379"/>
      <c r="J87" s="380"/>
      <c r="N87" s="389" t="s">
        <v>237</v>
      </c>
      <c r="O87" s="390"/>
      <c r="P87" s="391"/>
      <c r="Q87" s="53"/>
      <c r="R87" s="393">
        <f>SUMIF(男子!AA$101:AA$112,リレーオーダー!Y82,男子!AD$101:AD$112)+SUMIF(女子!AA$101:AA$112,リレーオーダー!Y82,女子!AD$101:AD$112)</f>
        <v>0</v>
      </c>
      <c r="S87" s="393"/>
      <c r="T87" s="393"/>
      <c r="U87" s="393"/>
      <c r="V87" s="393"/>
      <c r="W87" s="393"/>
      <c r="X87" s="54"/>
      <c r="AC87" s="62"/>
      <c r="AD87" s="62"/>
      <c r="AE87" s="62"/>
      <c r="AF87" s="62"/>
      <c r="AG87" s="62"/>
      <c r="AH87" s="62"/>
      <c r="AI87" s="62"/>
      <c r="AJ87" s="62"/>
    </row>
    <row r="88" spans="2:36" ht="20.7" customHeight="1" thickBot="1" x14ac:dyDescent="0.25">
      <c r="AC88" s="62"/>
      <c r="AD88" s="62"/>
      <c r="AE88" s="62"/>
      <c r="AF88" s="62"/>
      <c r="AG88" s="62"/>
      <c r="AH88" s="62"/>
      <c r="AI88" s="62"/>
      <c r="AJ88" s="62"/>
    </row>
    <row r="89" spans="2:36" ht="20.7" customHeight="1" thickBot="1" x14ac:dyDescent="0.25">
      <c r="C89" s="359" t="s">
        <v>112</v>
      </c>
      <c r="D89" s="360"/>
      <c r="E89" s="381" t="s">
        <v>113</v>
      </c>
      <c r="F89" s="381"/>
      <c r="G89" s="360"/>
      <c r="H89" s="381" t="s">
        <v>114</v>
      </c>
      <c r="I89" s="381"/>
      <c r="J89" s="381"/>
      <c r="K89" s="381"/>
      <c r="L89" s="381"/>
      <c r="M89" s="360"/>
      <c r="N89" s="381" t="s">
        <v>219</v>
      </c>
      <c r="O89" s="381"/>
      <c r="P89" s="381"/>
      <c r="Q89" s="381"/>
      <c r="R89" s="381"/>
      <c r="S89" s="360"/>
      <c r="T89" s="400" t="s">
        <v>218</v>
      </c>
      <c r="U89" s="381"/>
      <c r="V89" s="381"/>
      <c r="W89" s="381"/>
      <c r="X89" s="401"/>
      <c r="AC89" s="62"/>
      <c r="AD89" s="62"/>
      <c r="AE89" s="62"/>
      <c r="AF89" s="62"/>
      <c r="AG89" s="62"/>
      <c r="AH89" s="62"/>
      <c r="AI89" s="62"/>
      <c r="AJ89" s="62"/>
    </row>
    <row r="90" spans="2:36" ht="20.7" customHeight="1" thickTop="1" x14ac:dyDescent="0.2">
      <c r="C90" s="362" t="s">
        <v>115</v>
      </c>
      <c r="D90" s="363"/>
      <c r="E90" s="404"/>
      <c r="F90" s="405"/>
      <c r="G90" s="406"/>
      <c r="H90" s="394" t="str">
        <f>IF(C86="","",VLOOKUP(Y82,リレーオーダー!AM$15:AT$40,3))</f>
        <v/>
      </c>
      <c r="I90" s="394"/>
      <c r="J90" s="394"/>
      <c r="K90" s="394"/>
      <c r="L90" s="394"/>
      <c r="M90" s="395"/>
      <c r="N90" s="396"/>
      <c r="O90" s="396"/>
      <c r="P90" s="396"/>
      <c r="Q90" s="396"/>
      <c r="R90" s="396"/>
      <c r="S90" s="397"/>
      <c r="T90" s="139"/>
      <c r="U90" s="139"/>
      <c r="V90" s="139"/>
      <c r="W90" s="139"/>
      <c r="X90" s="140"/>
      <c r="AC90" s="62"/>
      <c r="AD90" s="62"/>
      <c r="AE90" s="62"/>
      <c r="AF90" s="62"/>
      <c r="AG90" s="62"/>
      <c r="AH90" s="62"/>
      <c r="AI90" s="62"/>
      <c r="AJ90" s="62"/>
    </row>
    <row r="91" spans="2:36" ht="20.7" customHeight="1" x14ac:dyDescent="0.2">
      <c r="C91" s="357" t="s">
        <v>116</v>
      </c>
      <c r="D91" s="358"/>
      <c r="E91" s="367"/>
      <c r="F91" s="368"/>
      <c r="G91" s="369"/>
      <c r="H91" s="370" t="str">
        <f>IF(C86="","",VLOOKUP(Y82,リレーオーダー!AM$15:AT$40,4))</f>
        <v/>
      </c>
      <c r="I91" s="370"/>
      <c r="J91" s="370"/>
      <c r="K91" s="370"/>
      <c r="L91" s="370"/>
      <c r="M91" s="371"/>
      <c r="N91" s="402"/>
      <c r="O91" s="402"/>
      <c r="P91" s="402"/>
      <c r="Q91" s="402"/>
      <c r="R91" s="402"/>
      <c r="S91" s="403"/>
      <c r="T91" s="139"/>
      <c r="U91" s="139"/>
      <c r="V91" s="139"/>
      <c r="W91" s="139"/>
      <c r="X91" s="140"/>
      <c r="AC91" s="62"/>
      <c r="AD91" s="62"/>
      <c r="AE91" s="62"/>
      <c r="AF91" s="62"/>
      <c r="AG91" s="62"/>
      <c r="AH91" s="62"/>
      <c r="AI91" s="62"/>
      <c r="AJ91" s="62"/>
    </row>
    <row r="92" spans="2:36" ht="20.7" customHeight="1" x14ac:dyDescent="0.2">
      <c r="C92" s="357" t="s">
        <v>117</v>
      </c>
      <c r="D92" s="358"/>
      <c r="E92" s="367"/>
      <c r="F92" s="368"/>
      <c r="G92" s="369"/>
      <c r="H92" s="370" t="str">
        <f>IF(C86="","",VLOOKUP(Y82,リレーオーダー!AM$15:AT$40,5))</f>
        <v/>
      </c>
      <c r="I92" s="370"/>
      <c r="J92" s="370"/>
      <c r="K92" s="370"/>
      <c r="L92" s="370"/>
      <c r="M92" s="371"/>
      <c r="N92" s="402"/>
      <c r="O92" s="402"/>
      <c r="P92" s="402"/>
      <c r="Q92" s="402"/>
      <c r="R92" s="402"/>
      <c r="S92" s="403"/>
      <c r="T92" s="139"/>
      <c r="U92" s="139"/>
      <c r="V92" s="139"/>
      <c r="W92" s="139"/>
      <c r="X92" s="140"/>
      <c r="AC92" s="62"/>
      <c r="AD92" s="62"/>
      <c r="AE92" s="62"/>
      <c r="AF92" s="62"/>
      <c r="AG92" s="62"/>
      <c r="AH92" s="62"/>
      <c r="AI92" s="62"/>
      <c r="AJ92" s="62"/>
    </row>
    <row r="93" spans="2:36" ht="20.7" customHeight="1" x14ac:dyDescent="0.2">
      <c r="C93" s="357" t="s">
        <v>118</v>
      </c>
      <c r="D93" s="358"/>
      <c r="E93" s="367"/>
      <c r="F93" s="368"/>
      <c r="G93" s="369"/>
      <c r="H93" s="370" t="str">
        <f>IF(C86="","",VLOOKUP(Y82,リレーオーダー!AM$15:AT$40,6))</f>
        <v/>
      </c>
      <c r="I93" s="370"/>
      <c r="J93" s="370"/>
      <c r="K93" s="370"/>
      <c r="L93" s="370"/>
      <c r="M93" s="371"/>
      <c r="N93" s="402"/>
      <c r="O93" s="402"/>
      <c r="P93" s="402"/>
      <c r="Q93" s="402"/>
      <c r="R93" s="402"/>
      <c r="S93" s="403"/>
      <c r="T93" s="139"/>
      <c r="U93" s="139"/>
      <c r="V93" s="139"/>
      <c r="W93" s="139"/>
      <c r="X93" s="140"/>
      <c r="AC93" s="62"/>
      <c r="AD93" s="62"/>
      <c r="AE93" s="62"/>
      <c r="AF93" s="62"/>
      <c r="AG93" s="62"/>
      <c r="AH93" s="62"/>
      <c r="AI93" s="62"/>
      <c r="AJ93" s="62"/>
    </row>
    <row r="94" spans="2:36" ht="20.7" customHeight="1" x14ac:dyDescent="0.2">
      <c r="C94" s="361" t="s">
        <v>233</v>
      </c>
      <c r="D94" s="358"/>
      <c r="E94" s="367"/>
      <c r="F94" s="368"/>
      <c r="G94" s="369"/>
      <c r="H94" s="370" t="str">
        <f>IF(C86="","",VLOOKUP(Y82,リレーオーダー!AM$15:AT$40,7))</f>
        <v/>
      </c>
      <c r="I94" s="370"/>
      <c r="J94" s="370"/>
      <c r="K94" s="370"/>
      <c r="L94" s="370"/>
      <c r="M94" s="371"/>
      <c r="N94" s="402"/>
      <c r="O94" s="402"/>
      <c r="P94" s="402"/>
      <c r="Q94" s="402"/>
      <c r="R94" s="402"/>
      <c r="S94" s="403"/>
      <c r="T94" s="139"/>
      <c r="U94" s="139"/>
      <c r="V94" s="139"/>
      <c r="W94" s="139"/>
      <c r="X94" s="140"/>
      <c r="AC94" s="62"/>
      <c r="AD94" s="62"/>
      <c r="AE94" s="62"/>
      <c r="AF94" s="62"/>
      <c r="AG94" s="62"/>
      <c r="AH94" s="62"/>
      <c r="AI94" s="62"/>
      <c r="AJ94" s="62"/>
    </row>
    <row r="95" spans="2:36" ht="20.7" customHeight="1" thickBot="1" x14ac:dyDescent="0.25">
      <c r="C95" s="373" t="s">
        <v>234</v>
      </c>
      <c r="D95" s="374"/>
      <c r="E95" s="302"/>
      <c r="F95" s="382"/>
      <c r="G95" s="383"/>
      <c r="H95" s="384" t="str">
        <f>IF(C86="","",VLOOKUP(Y82,リレーオーダー!AM$15:AT$40,8))</f>
        <v/>
      </c>
      <c r="I95" s="385"/>
      <c r="J95" s="385"/>
      <c r="K95" s="385"/>
      <c r="L95" s="385"/>
      <c r="M95" s="386"/>
      <c r="N95" s="398"/>
      <c r="O95" s="398"/>
      <c r="P95" s="398"/>
      <c r="Q95" s="398"/>
      <c r="R95" s="398"/>
      <c r="S95" s="399"/>
      <c r="T95" s="141"/>
      <c r="U95" s="141"/>
      <c r="V95" s="141"/>
      <c r="W95" s="141"/>
      <c r="X95" s="142"/>
      <c r="AC95" s="62"/>
      <c r="AD95" s="62"/>
      <c r="AE95" s="62"/>
      <c r="AF95" s="62"/>
      <c r="AG95" s="62"/>
      <c r="AH95" s="62"/>
      <c r="AI95" s="62"/>
      <c r="AJ95" s="62"/>
    </row>
    <row r="96" spans="2:36" ht="20.7" customHeight="1" x14ac:dyDescent="0.2">
      <c r="C96" s="47" t="s">
        <v>244</v>
      </c>
      <c r="AC96" s="62"/>
      <c r="AD96" s="62"/>
      <c r="AE96" s="62"/>
      <c r="AF96" s="62"/>
      <c r="AG96" s="62"/>
      <c r="AH96" s="62"/>
      <c r="AI96" s="62"/>
      <c r="AJ96" s="62"/>
    </row>
    <row r="97" spans="1:36" ht="20.7" customHeight="1" x14ac:dyDescent="0.2">
      <c r="B97" s="188" t="s">
        <v>35</v>
      </c>
      <c r="C97" s="355" t="s">
        <v>115</v>
      </c>
      <c r="D97" s="356"/>
      <c r="E97" s="148"/>
      <c r="F97" s="56"/>
      <c r="G97" s="59"/>
      <c r="H97" s="58" t="s">
        <v>220</v>
      </c>
      <c r="I97" s="57"/>
      <c r="J97" s="57"/>
      <c r="K97" s="57"/>
      <c r="L97" s="57"/>
      <c r="M97" s="59"/>
      <c r="N97" s="179" t="s">
        <v>221</v>
      </c>
      <c r="O97" s="177"/>
      <c r="P97" s="177"/>
      <c r="Q97" s="177"/>
      <c r="R97" s="177"/>
      <c r="S97" s="177"/>
      <c r="T97" s="181" t="s">
        <v>158</v>
      </c>
      <c r="U97" s="177"/>
      <c r="V97" s="177"/>
      <c r="W97" s="177"/>
      <c r="X97" s="178"/>
      <c r="AC97" s="62"/>
      <c r="AD97" s="62"/>
      <c r="AE97" s="62"/>
      <c r="AF97" s="62"/>
      <c r="AG97" s="62"/>
      <c r="AH97" s="62"/>
      <c r="AI97" s="62"/>
      <c r="AJ97" s="62"/>
    </row>
    <row r="98" spans="1:36" ht="20.7" customHeight="1" x14ac:dyDescent="0.2">
      <c r="B98" s="188" t="s">
        <v>35</v>
      </c>
      <c r="C98" s="355" t="s">
        <v>116</v>
      </c>
      <c r="D98" s="356"/>
      <c r="E98" s="149"/>
      <c r="F98" s="56"/>
      <c r="G98" s="187"/>
      <c r="H98" s="58" t="s">
        <v>119</v>
      </c>
      <c r="I98" s="57"/>
      <c r="J98" s="57"/>
      <c r="K98" s="57"/>
      <c r="L98" s="57"/>
      <c r="M98" s="59"/>
      <c r="N98" s="179" t="s">
        <v>222</v>
      </c>
      <c r="O98" s="177"/>
      <c r="P98" s="177"/>
      <c r="Q98" s="177"/>
      <c r="R98" s="177"/>
      <c r="S98" s="177"/>
      <c r="T98" s="181" t="s">
        <v>157</v>
      </c>
      <c r="U98" s="177"/>
      <c r="V98" s="177"/>
      <c r="W98" s="179"/>
      <c r="X98" s="180"/>
      <c r="AC98" s="62"/>
      <c r="AD98" s="62"/>
      <c r="AE98" s="62"/>
      <c r="AF98" s="62"/>
      <c r="AG98" s="62"/>
      <c r="AH98" s="62"/>
      <c r="AI98" s="62"/>
      <c r="AJ98" s="62"/>
    </row>
    <row r="99" spans="1:36" ht="20.7" customHeight="1" x14ac:dyDescent="0.2">
      <c r="AC99" s="62"/>
      <c r="AD99" s="62"/>
      <c r="AE99" s="62"/>
      <c r="AF99" s="62"/>
      <c r="AG99" s="62"/>
      <c r="AH99" s="62"/>
      <c r="AI99" s="62"/>
      <c r="AJ99" s="62"/>
    </row>
    <row r="100" spans="1:36" ht="20.7" customHeight="1" x14ac:dyDescent="0.2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C100" s="62"/>
      <c r="AD100" s="62"/>
      <c r="AE100" s="62"/>
      <c r="AF100" s="62"/>
      <c r="AG100" s="62"/>
      <c r="AH100" s="62"/>
      <c r="AI100" s="62"/>
      <c r="AJ100" s="62"/>
    </row>
    <row r="101" spans="1:36" ht="20.7" customHeight="1" x14ac:dyDescent="0.2">
      <c r="AC101" s="62"/>
      <c r="AD101" s="62"/>
      <c r="AE101" s="62"/>
      <c r="AF101" s="62"/>
      <c r="AG101" s="62"/>
      <c r="AH101" s="62"/>
      <c r="AI101" s="62"/>
      <c r="AJ101" s="62"/>
    </row>
    <row r="102" spans="1:36" ht="20.7" customHeight="1" x14ac:dyDescent="0.2">
      <c r="AC102" s="62"/>
      <c r="AD102" s="62"/>
      <c r="AE102" s="62"/>
      <c r="AF102" s="62"/>
      <c r="AG102" s="62"/>
      <c r="AH102" s="62"/>
      <c r="AI102" s="62"/>
      <c r="AJ102" s="62"/>
    </row>
    <row r="103" spans="1:36" ht="20.7" customHeight="1" x14ac:dyDescent="0.2">
      <c r="F103" s="372" t="s">
        <v>108</v>
      </c>
      <c r="G103" s="372"/>
      <c r="H103" s="372"/>
      <c r="I103" s="372"/>
      <c r="J103" s="372"/>
      <c r="K103" s="372"/>
      <c r="L103" s="372"/>
      <c r="M103" s="372"/>
      <c r="N103" s="372"/>
      <c r="O103" s="372"/>
      <c r="P103" s="372"/>
      <c r="Q103" s="372"/>
      <c r="R103" s="372"/>
      <c r="S103" s="372"/>
      <c r="T103" s="372"/>
      <c r="U103" s="372"/>
      <c r="X103" s="68" t="s">
        <v>147</v>
      </c>
      <c r="Y103" s="68">
        <f>Y82+1</f>
        <v>6</v>
      </c>
      <c r="AC103" s="62"/>
      <c r="AD103" s="62"/>
      <c r="AE103" s="62"/>
      <c r="AF103" s="62"/>
      <c r="AG103" s="62"/>
      <c r="AH103" s="62"/>
      <c r="AI103" s="62"/>
      <c r="AJ103" s="62"/>
    </row>
    <row r="104" spans="1:36" ht="20.7" customHeight="1" x14ac:dyDescent="0.2">
      <c r="F104" s="372"/>
      <c r="G104" s="372"/>
      <c r="H104" s="372"/>
      <c r="I104" s="372"/>
      <c r="J104" s="372"/>
      <c r="K104" s="372"/>
      <c r="L104" s="372"/>
      <c r="M104" s="372"/>
      <c r="N104" s="372"/>
      <c r="O104" s="372"/>
      <c r="P104" s="372"/>
      <c r="Q104" s="372"/>
      <c r="R104" s="372"/>
      <c r="S104" s="372"/>
      <c r="T104" s="372"/>
      <c r="U104" s="372"/>
      <c r="AC104" s="62"/>
      <c r="AD104" s="62"/>
      <c r="AE104" s="62"/>
      <c r="AF104" s="62"/>
      <c r="AG104" s="62"/>
      <c r="AH104" s="62"/>
      <c r="AI104" s="62"/>
      <c r="AJ104" s="62"/>
    </row>
    <row r="105" spans="1:36" ht="20.7" customHeight="1" thickBot="1" x14ac:dyDescent="0.25">
      <c r="B105" s="49" t="str">
        <f>B$4</f>
        <v xml:space="preserve">  令和 ７年度 第２７回 「谷口睦生」記念陸上記録会 （ 令和 7年11月22日 ／ 県営八代運動公園陸上競技場 ）</v>
      </c>
      <c r="AC105" s="62"/>
      <c r="AD105" s="62"/>
      <c r="AE105" s="62"/>
      <c r="AF105" s="62"/>
      <c r="AG105" s="62"/>
      <c r="AH105" s="62"/>
      <c r="AI105" s="62"/>
      <c r="AJ105" s="62"/>
    </row>
    <row r="106" spans="1:36" ht="20.7" customHeight="1" thickBot="1" x14ac:dyDescent="0.25">
      <c r="C106" s="364" t="s">
        <v>109</v>
      </c>
      <c r="D106" s="365"/>
      <c r="E106" s="365"/>
      <c r="F106" s="365"/>
      <c r="G106" s="365"/>
      <c r="H106" s="365"/>
      <c r="I106" s="365"/>
      <c r="J106" s="366"/>
      <c r="N106" s="279" t="s">
        <v>110</v>
      </c>
      <c r="O106" s="280"/>
      <c r="P106" s="281"/>
      <c r="Q106" s="50"/>
      <c r="R106" s="387" t="str">
        <f>IF(C107="","",IF(OR(AC$12="小",AC$12="中"),AC$12&amp;"学",IF(AC$12="高",AC$12&amp;"校","直接入力")))</f>
        <v/>
      </c>
      <c r="S106" s="387"/>
      <c r="T106" s="387"/>
      <c r="U106" s="387"/>
      <c r="V106" s="387"/>
      <c r="W106" s="387"/>
      <c r="X106" s="51"/>
      <c r="AC106" s="62"/>
      <c r="AD106" s="62"/>
      <c r="AE106" s="62"/>
      <c r="AF106" s="62"/>
      <c r="AG106" s="62"/>
      <c r="AH106" s="62"/>
      <c r="AI106" s="62"/>
      <c r="AJ106" s="62"/>
    </row>
    <row r="107" spans="1:36" ht="20.7" customHeight="1" thickTop="1" x14ac:dyDescent="0.2">
      <c r="C107" s="375" t="str">
        <f>IF(Y103&gt;SUM(AE$9:AE$10),"",VLOOKUP(Y103,リレーオーダー!AM$15:AU$40,2))</f>
        <v/>
      </c>
      <c r="D107" s="376"/>
      <c r="E107" s="376"/>
      <c r="F107" s="376"/>
      <c r="G107" s="376"/>
      <c r="H107" s="376"/>
      <c r="I107" s="376"/>
      <c r="J107" s="377"/>
      <c r="N107" s="388" t="s">
        <v>111</v>
      </c>
      <c r="O107" s="368"/>
      <c r="P107" s="369"/>
      <c r="Q107" s="46"/>
      <c r="R107" s="392" t="str">
        <f>IF(C107="","",VLOOKUP(Y103,リレーオーダー!AM$15:AU$40,9))</f>
        <v/>
      </c>
      <c r="S107" s="392"/>
      <c r="T107" s="392"/>
      <c r="U107" s="392"/>
      <c r="V107" s="392"/>
      <c r="W107" s="392"/>
      <c r="X107" s="52"/>
      <c r="AC107" s="62"/>
      <c r="AD107" s="62"/>
      <c r="AE107" s="62"/>
      <c r="AF107" s="62"/>
      <c r="AG107" s="62"/>
      <c r="AH107" s="62"/>
      <c r="AI107" s="62"/>
      <c r="AJ107" s="62"/>
    </row>
    <row r="108" spans="1:36" ht="20.7" customHeight="1" thickBot="1" x14ac:dyDescent="0.25">
      <c r="C108" s="378"/>
      <c r="D108" s="379"/>
      <c r="E108" s="379"/>
      <c r="F108" s="379"/>
      <c r="G108" s="379"/>
      <c r="H108" s="379"/>
      <c r="I108" s="379"/>
      <c r="J108" s="380"/>
      <c r="N108" s="389" t="s">
        <v>237</v>
      </c>
      <c r="O108" s="390"/>
      <c r="P108" s="391"/>
      <c r="Q108" s="53"/>
      <c r="R108" s="393">
        <f>SUMIF(男子!AA$101:AA$112,リレーオーダー!Y103,男子!AD$101:AD$112)+SUMIF(女子!AA$101:AA$112,リレーオーダー!Y103,女子!AD$101:AD$112)</f>
        <v>0</v>
      </c>
      <c r="S108" s="393"/>
      <c r="T108" s="393"/>
      <c r="U108" s="393"/>
      <c r="V108" s="393"/>
      <c r="W108" s="393"/>
      <c r="X108" s="54"/>
      <c r="AC108" s="62"/>
      <c r="AD108" s="62"/>
      <c r="AE108" s="62"/>
      <c r="AF108" s="62"/>
      <c r="AG108" s="62"/>
      <c r="AH108" s="62"/>
      <c r="AI108" s="62"/>
      <c r="AJ108" s="62"/>
    </row>
    <row r="109" spans="1:36" ht="20.7" customHeight="1" thickBot="1" x14ac:dyDescent="0.25">
      <c r="AC109" s="62"/>
      <c r="AD109" s="62"/>
      <c r="AE109" s="62"/>
      <c r="AF109" s="62"/>
      <c r="AG109" s="62"/>
      <c r="AH109" s="62"/>
      <c r="AI109" s="62"/>
      <c r="AJ109" s="62"/>
    </row>
    <row r="110" spans="1:36" ht="20.7" customHeight="1" thickBot="1" x14ac:dyDescent="0.25">
      <c r="C110" s="359" t="s">
        <v>112</v>
      </c>
      <c r="D110" s="360"/>
      <c r="E110" s="381" t="s">
        <v>113</v>
      </c>
      <c r="F110" s="381"/>
      <c r="G110" s="360"/>
      <c r="H110" s="381" t="s">
        <v>114</v>
      </c>
      <c r="I110" s="381"/>
      <c r="J110" s="381"/>
      <c r="K110" s="381"/>
      <c r="L110" s="381"/>
      <c r="M110" s="360"/>
      <c r="N110" s="381" t="s">
        <v>219</v>
      </c>
      <c r="O110" s="381"/>
      <c r="P110" s="381"/>
      <c r="Q110" s="381"/>
      <c r="R110" s="381"/>
      <c r="S110" s="360"/>
      <c r="T110" s="400" t="s">
        <v>218</v>
      </c>
      <c r="U110" s="381"/>
      <c r="V110" s="381"/>
      <c r="W110" s="381"/>
      <c r="X110" s="401"/>
      <c r="AC110" s="62"/>
      <c r="AD110" s="62"/>
      <c r="AE110" s="62"/>
      <c r="AF110" s="62"/>
      <c r="AG110" s="62"/>
      <c r="AH110" s="62"/>
      <c r="AI110" s="62"/>
      <c r="AJ110" s="62"/>
    </row>
    <row r="111" spans="1:36" ht="20.7" customHeight="1" thickTop="1" x14ac:dyDescent="0.2">
      <c r="C111" s="362" t="s">
        <v>115</v>
      </c>
      <c r="D111" s="363"/>
      <c r="E111" s="404"/>
      <c r="F111" s="405"/>
      <c r="G111" s="406"/>
      <c r="H111" s="394" t="str">
        <f>IF(C107="","",VLOOKUP(Y103,リレーオーダー!AM$15:AT$40,3))</f>
        <v/>
      </c>
      <c r="I111" s="394"/>
      <c r="J111" s="394"/>
      <c r="K111" s="394"/>
      <c r="L111" s="394"/>
      <c r="M111" s="395"/>
      <c r="N111" s="396"/>
      <c r="O111" s="396"/>
      <c r="P111" s="396"/>
      <c r="Q111" s="396"/>
      <c r="R111" s="396"/>
      <c r="S111" s="397"/>
      <c r="T111" s="139"/>
      <c r="U111" s="139"/>
      <c r="V111" s="139"/>
      <c r="W111" s="139"/>
      <c r="X111" s="140"/>
      <c r="AC111" s="62"/>
      <c r="AD111" s="62"/>
      <c r="AE111" s="62"/>
      <c r="AF111" s="62"/>
      <c r="AG111" s="62"/>
      <c r="AH111" s="62"/>
      <c r="AI111" s="62"/>
      <c r="AJ111" s="62"/>
    </row>
    <row r="112" spans="1:36" ht="20.7" customHeight="1" x14ac:dyDescent="0.2">
      <c r="C112" s="357" t="s">
        <v>116</v>
      </c>
      <c r="D112" s="358"/>
      <c r="E112" s="367"/>
      <c r="F112" s="368"/>
      <c r="G112" s="369"/>
      <c r="H112" s="370" t="str">
        <f>IF(C107="","",VLOOKUP(Y103,リレーオーダー!AM$15:AT$40,4))</f>
        <v/>
      </c>
      <c r="I112" s="370"/>
      <c r="J112" s="370"/>
      <c r="K112" s="370"/>
      <c r="L112" s="370"/>
      <c r="M112" s="371"/>
      <c r="N112" s="402"/>
      <c r="O112" s="402"/>
      <c r="P112" s="402"/>
      <c r="Q112" s="402"/>
      <c r="R112" s="402"/>
      <c r="S112" s="403"/>
      <c r="T112" s="139"/>
      <c r="U112" s="139"/>
      <c r="V112" s="139"/>
      <c r="W112" s="139"/>
      <c r="X112" s="140"/>
      <c r="AC112" s="62"/>
      <c r="AD112" s="62"/>
      <c r="AE112" s="62"/>
      <c r="AF112" s="62"/>
      <c r="AG112" s="62"/>
      <c r="AH112" s="62"/>
      <c r="AI112" s="62"/>
      <c r="AJ112" s="62"/>
    </row>
    <row r="113" spans="2:36" ht="20.7" customHeight="1" x14ac:dyDescent="0.2">
      <c r="C113" s="357" t="s">
        <v>117</v>
      </c>
      <c r="D113" s="358"/>
      <c r="E113" s="367"/>
      <c r="F113" s="368"/>
      <c r="G113" s="369"/>
      <c r="H113" s="370" t="str">
        <f>IF(C107="","",VLOOKUP(Y103,リレーオーダー!AM$15:AT$40,5))</f>
        <v/>
      </c>
      <c r="I113" s="370"/>
      <c r="J113" s="370"/>
      <c r="K113" s="370"/>
      <c r="L113" s="370"/>
      <c r="M113" s="371"/>
      <c r="N113" s="402"/>
      <c r="O113" s="402"/>
      <c r="P113" s="402"/>
      <c r="Q113" s="402"/>
      <c r="R113" s="402"/>
      <c r="S113" s="403"/>
      <c r="T113" s="139"/>
      <c r="U113" s="139"/>
      <c r="V113" s="139"/>
      <c r="W113" s="139"/>
      <c r="X113" s="140"/>
      <c r="AC113" s="62"/>
      <c r="AD113" s="62"/>
      <c r="AE113" s="62"/>
      <c r="AF113" s="62"/>
      <c r="AG113" s="62"/>
      <c r="AH113" s="62"/>
      <c r="AI113" s="62"/>
      <c r="AJ113" s="62"/>
    </row>
    <row r="114" spans="2:36" ht="20.7" customHeight="1" x14ac:dyDescent="0.2">
      <c r="C114" s="357" t="s">
        <v>118</v>
      </c>
      <c r="D114" s="358"/>
      <c r="E114" s="367"/>
      <c r="F114" s="368"/>
      <c r="G114" s="369"/>
      <c r="H114" s="370" t="str">
        <f>IF(C107="","",VLOOKUP(Y103,リレーオーダー!AM$15:AT$40,6))</f>
        <v/>
      </c>
      <c r="I114" s="370"/>
      <c r="J114" s="370"/>
      <c r="K114" s="370"/>
      <c r="L114" s="370"/>
      <c r="M114" s="371"/>
      <c r="N114" s="402"/>
      <c r="O114" s="402"/>
      <c r="P114" s="402"/>
      <c r="Q114" s="402"/>
      <c r="R114" s="402"/>
      <c r="S114" s="403"/>
      <c r="T114" s="139"/>
      <c r="U114" s="139"/>
      <c r="V114" s="139"/>
      <c r="W114" s="139"/>
      <c r="X114" s="140"/>
      <c r="AC114" s="62"/>
      <c r="AD114" s="62"/>
      <c r="AE114" s="62"/>
      <c r="AF114" s="62"/>
      <c r="AG114" s="62"/>
      <c r="AH114" s="62"/>
      <c r="AI114" s="62"/>
      <c r="AJ114" s="62"/>
    </row>
    <row r="115" spans="2:36" ht="20.7" customHeight="1" x14ac:dyDescent="0.2">
      <c r="C115" s="361" t="s">
        <v>233</v>
      </c>
      <c r="D115" s="358"/>
      <c r="E115" s="367"/>
      <c r="F115" s="368"/>
      <c r="G115" s="369"/>
      <c r="H115" s="370" t="str">
        <f>IF(C107="","",VLOOKUP(Y103,リレーオーダー!AM$15:AT$40,7))</f>
        <v/>
      </c>
      <c r="I115" s="370"/>
      <c r="J115" s="370"/>
      <c r="K115" s="370"/>
      <c r="L115" s="370"/>
      <c r="M115" s="371"/>
      <c r="N115" s="402"/>
      <c r="O115" s="402"/>
      <c r="P115" s="402"/>
      <c r="Q115" s="402"/>
      <c r="R115" s="402"/>
      <c r="S115" s="403"/>
      <c r="T115" s="139"/>
      <c r="U115" s="139"/>
      <c r="V115" s="139"/>
      <c r="W115" s="139"/>
      <c r="X115" s="140"/>
      <c r="AC115" s="62"/>
      <c r="AD115" s="62"/>
      <c r="AE115" s="62"/>
      <c r="AF115" s="62"/>
      <c r="AG115" s="62"/>
      <c r="AH115" s="62"/>
      <c r="AI115" s="62"/>
      <c r="AJ115" s="62"/>
    </row>
    <row r="116" spans="2:36" ht="20.7" customHeight="1" thickBot="1" x14ac:dyDescent="0.25">
      <c r="C116" s="373" t="s">
        <v>234</v>
      </c>
      <c r="D116" s="374"/>
      <c r="E116" s="302"/>
      <c r="F116" s="382"/>
      <c r="G116" s="383"/>
      <c r="H116" s="384" t="str">
        <f>IF(C107="","",VLOOKUP(Y103,リレーオーダー!AM$15:AT$40,8))</f>
        <v/>
      </c>
      <c r="I116" s="385"/>
      <c r="J116" s="385"/>
      <c r="K116" s="385"/>
      <c r="L116" s="385"/>
      <c r="M116" s="386"/>
      <c r="N116" s="398"/>
      <c r="O116" s="398"/>
      <c r="P116" s="398"/>
      <c r="Q116" s="398"/>
      <c r="R116" s="398"/>
      <c r="S116" s="399"/>
      <c r="T116" s="141"/>
      <c r="U116" s="141"/>
      <c r="V116" s="141"/>
      <c r="W116" s="141"/>
      <c r="X116" s="142"/>
      <c r="AC116" s="62"/>
      <c r="AD116" s="62"/>
      <c r="AE116" s="62"/>
      <c r="AF116" s="62"/>
      <c r="AG116" s="62"/>
      <c r="AH116" s="62"/>
      <c r="AI116" s="62"/>
      <c r="AJ116" s="62"/>
    </row>
    <row r="117" spans="2:36" ht="20.7" customHeight="1" x14ac:dyDescent="0.2">
      <c r="C117" s="47" t="s">
        <v>244</v>
      </c>
      <c r="AC117" s="62"/>
      <c r="AD117" s="62"/>
      <c r="AE117" s="62"/>
      <c r="AF117" s="62"/>
      <c r="AG117" s="62"/>
      <c r="AH117" s="62"/>
      <c r="AI117" s="62"/>
      <c r="AJ117" s="62"/>
    </row>
    <row r="118" spans="2:36" ht="20.7" customHeight="1" x14ac:dyDescent="0.2">
      <c r="B118" s="188" t="s">
        <v>35</v>
      </c>
      <c r="C118" s="355" t="s">
        <v>115</v>
      </c>
      <c r="D118" s="356"/>
      <c r="E118" s="148"/>
      <c r="F118" s="56"/>
      <c r="G118" s="59"/>
      <c r="H118" s="58" t="s">
        <v>220</v>
      </c>
      <c r="I118" s="57"/>
      <c r="J118" s="57"/>
      <c r="K118" s="57"/>
      <c r="L118" s="57"/>
      <c r="M118" s="59"/>
      <c r="N118" s="179" t="s">
        <v>221</v>
      </c>
      <c r="O118" s="177"/>
      <c r="P118" s="177"/>
      <c r="Q118" s="177"/>
      <c r="R118" s="177"/>
      <c r="S118" s="177"/>
      <c r="T118" s="181" t="s">
        <v>158</v>
      </c>
      <c r="U118" s="177"/>
      <c r="V118" s="177"/>
      <c r="W118" s="177"/>
      <c r="X118" s="178"/>
      <c r="AC118" s="62"/>
      <c r="AD118" s="62"/>
      <c r="AE118" s="62"/>
      <c r="AF118" s="62"/>
      <c r="AG118" s="62"/>
      <c r="AH118" s="62"/>
      <c r="AI118" s="62"/>
      <c r="AJ118" s="62"/>
    </row>
    <row r="119" spans="2:36" ht="20.7" customHeight="1" x14ac:dyDescent="0.2">
      <c r="B119" s="188" t="s">
        <v>35</v>
      </c>
      <c r="C119" s="355" t="s">
        <v>116</v>
      </c>
      <c r="D119" s="356"/>
      <c r="E119" s="149"/>
      <c r="F119" s="56"/>
      <c r="G119" s="187"/>
      <c r="H119" s="58" t="s">
        <v>119</v>
      </c>
      <c r="I119" s="57"/>
      <c r="J119" s="57"/>
      <c r="K119" s="57"/>
      <c r="L119" s="57"/>
      <c r="M119" s="59"/>
      <c r="N119" s="179" t="s">
        <v>222</v>
      </c>
      <c r="O119" s="177"/>
      <c r="P119" s="177"/>
      <c r="Q119" s="177"/>
      <c r="R119" s="177"/>
      <c r="S119" s="177"/>
      <c r="T119" s="181" t="s">
        <v>157</v>
      </c>
      <c r="U119" s="177"/>
      <c r="V119" s="177"/>
      <c r="W119" s="179"/>
      <c r="X119" s="180"/>
      <c r="AC119" s="62"/>
      <c r="AD119" s="62"/>
      <c r="AE119" s="62"/>
      <c r="AF119" s="62"/>
      <c r="AG119" s="62"/>
      <c r="AH119" s="62"/>
      <c r="AI119" s="62"/>
      <c r="AJ119" s="62"/>
    </row>
    <row r="120" spans="2:36" ht="20.7" customHeight="1" x14ac:dyDescent="0.2">
      <c r="AC120" s="62"/>
      <c r="AD120" s="62"/>
      <c r="AE120" s="62"/>
      <c r="AF120" s="62"/>
      <c r="AG120" s="62"/>
      <c r="AH120" s="62"/>
      <c r="AI120" s="62"/>
      <c r="AJ120" s="62"/>
    </row>
    <row r="121" spans="2:36" ht="20.7" customHeight="1" x14ac:dyDescent="0.2">
      <c r="AC121" s="62"/>
      <c r="AD121" s="62"/>
      <c r="AE121" s="62"/>
      <c r="AF121" s="62"/>
      <c r="AG121" s="62"/>
      <c r="AH121" s="62"/>
      <c r="AI121" s="62"/>
      <c r="AJ121" s="62"/>
    </row>
    <row r="122" spans="2:36" ht="20.7" customHeight="1" x14ac:dyDescent="0.2">
      <c r="F122" s="372" t="s">
        <v>108</v>
      </c>
      <c r="G122" s="372"/>
      <c r="H122" s="372"/>
      <c r="I122" s="372"/>
      <c r="J122" s="372"/>
      <c r="K122" s="372"/>
      <c r="L122" s="372"/>
      <c r="M122" s="372"/>
      <c r="N122" s="372"/>
      <c r="O122" s="372"/>
      <c r="P122" s="372"/>
      <c r="Q122" s="372"/>
      <c r="R122" s="372"/>
      <c r="S122" s="372"/>
      <c r="T122" s="372"/>
      <c r="U122" s="372"/>
      <c r="X122" s="68" t="s">
        <v>147</v>
      </c>
      <c r="Y122" s="68">
        <f>Y103+1</f>
        <v>7</v>
      </c>
      <c r="AC122" s="62"/>
      <c r="AD122" s="62"/>
      <c r="AE122" s="62"/>
      <c r="AF122" s="62"/>
      <c r="AG122" s="62"/>
      <c r="AH122" s="62"/>
      <c r="AI122" s="62"/>
      <c r="AJ122" s="62"/>
    </row>
    <row r="123" spans="2:36" ht="20.7" customHeight="1" x14ac:dyDescent="0.2">
      <c r="F123" s="372"/>
      <c r="G123" s="372"/>
      <c r="H123" s="372"/>
      <c r="I123" s="372"/>
      <c r="J123" s="372"/>
      <c r="K123" s="372"/>
      <c r="L123" s="372"/>
      <c r="M123" s="372"/>
      <c r="N123" s="372"/>
      <c r="O123" s="372"/>
      <c r="P123" s="372"/>
      <c r="Q123" s="372"/>
      <c r="R123" s="372"/>
      <c r="S123" s="372"/>
      <c r="T123" s="372"/>
      <c r="U123" s="372"/>
      <c r="AC123" s="62"/>
      <c r="AD123" s="62"/>
      <c r="AE123" s="62"/>
      <c r="AF123" s="62"/>
      <c r="AG123" s="62"/>
      <c r="AH123" s="62"/>
      <c r="AI123" s="62"/>
      <c r="AJ123" s="62"/>
    </row>
    <row r="124" spans="2:36" ht="20.7" customHeight="1" thickBot="1" x14ac:dyDescent="0.25">
      <c r="B124" s="49" t="str">
        <f>B$4</f>
        <v xml:space="preserve">  令和 ７年度 第２７回 「谷口睦生」記念陸上記録会 （ 令和 7年11月22日 ／ 県営八代運動公園陸上競技場 ）</v>
      </c>
      <c r="AC124" s="62"/>
      <c r="AD124" s="62"/>
      <c r="AE124" s="62"/>
      <c r="AF124" s="62"/>
      <c r="AG124" s="62"/>
      <c r="AH124" s="62"/>
      <c r="AI124" s="62"/>
      <c r="AJ124" s="62"/>
    </row>
    <row r="125" spans="2:36" ht="20.7" customHeight="1" thickBot="1" x14ac:dyDescent="0.25">
      <c r="C125" s="364" t="s">
        <v>109</v>
      </c>
      <c r="D125" s="365"/>
      <c r="E125" s="365"/>
      <c r="F125" s="365"/>
      <c r="G125" s="365"/>
      <c r="H125" s="365"/>
      <c r="I125" s="365"/>
      <c r="J125" s="366"/>
      <c r="N125" s="279" t="s">
        <v>110</v>
      </c>
      <c r="O125" s="280"/>
      <c r="P125" s="281"/>
      <c r="Q125" s="50"/>
      <c r="R125" s="387" t="str">
        <f>IF(C126="","",IF(OR(AC$12="小",AC$12="中"),AC$12&amp;"学",IF(AC$12="高",AC$12&amp;"校","直接入力")))</f>
        <v/>
      </c>
      <c r="S125" s="387"/>
      <c r="T125" s="387"/>
      <c r="U125" s="387"/>
      <c r="V125" s="387"/>
      <c r="W125" s="387"/>
      <c r="X125" s="51"/>
      <c r="AC125" s="62"/>
      <c r="AD125" s="62"/>
      <c r="AE125" s="62"/>
      <c r="AF125" s="62"/>
      <c r="AG125" s="62"/>
      <c r="AH125" s="62"/>
      <c r="AI125" s="62"/>
      <c r="AJ125" s="62"/>
    </row>
    <row r="126" spans="2:36" ht="20.7" customHeight="1" thickTop="1" x14ac:dyDescent="0.2">
      <c r="C126" s="375" t="str">
        <f>IF(Y122&gt;SUM(AE$9:AE$10),"",VLOOKUP(Y122,リレーオーダー!AM$15:AU$40,2))</f>
        <v/>
      </c>
      <c r="D126" s="376"/>
      <c r="E126" s="376"/>
      <c r="F126" s="376"/>
      <c r="G126" s="376"/>
      <c r="H126" s="376"/>
      <c r="I126" s="376"/>
      <c r="J126" s="377"/>
      <c r="N126" s="388" t="s">
        <v>111</v>
      </c>
      <c r="O126" s="368"/>
      <c r="P126" s="369"/>
      <c r="Q126" s="46"/>
      <c r="R126" s="392" t="str">
        <f>IF(C126="","",VLOOKUP(Y122,リレーオーダー!AM$15:AU$40,9))</f>
        <v/>
      </c>
      <c r="S126" s="392"/>
      <c r="T126" s="392"/>
      <c r="U126" s="392"/>
      <c r="V126" s="392"/>
      <c r="W126" s="392"/>
      <c r="X126" s="52"/>
      <c r="AC126" s="62"/>
      <c r="AD126" s="62"/>
      <c r="AE126" s="62"/>
      <c r="AF126" s="62"/>
      <c r="AG126" s="62"/>
      <c r="AH126" s="62"/>
      <c r="AI126" s="62"/>
      <c r="AJ126" s="62"/>
    </row>
    <row r="127" spans="2:36" ht="20.7" customHeight="1" thickBot="1" x14ac:dyDescent="0.25">
      <c r="C127" s="378"/>
      <c r="D127" s="379"/>
      <c r="E127" s="379"/>
      <c r="F127" s="379"/>
      <c r="G127" s="379"/>
      <c r="H127" s="379"/>
      <c r="I127" s="379"/>
      <c r="J127" s="380"/>
      <c r="N127" s="389" t="s">
        <v>237</v>
      </c>
      <c r="O127" s="390"/>
      <c r="P127" s="391"/>
      <c r="Q127" s="53"/>
      <c r="R127" s="393">
        <f>SUMIF(男子!AA$101:AA$112,リレーオーダー!Y122,男子!AD$101:AD$112)+SUMIF(女子!AA$101:AA$112,リレーオーダー!Y122,女子!AD$101:AD$112)</f>
        <v>0</v>
      </c>
      <c r="S127" s="393"/>
      <c r="T127" s="393"/>
      <c r="U127" s="393"/>
      <c r="V127" s="393"/>
      <c r="W127" s="393"/>
      <c r="X127" s="54"/>
      <c r="AC127" s="62"/>
      <c r="AD127" s="62"/>
      <c r="AE127" s="62"/>
      <c r="AF127" s="62"/>
      <c r="AG127" s="62"/>
      <c r="AH127" s="62"/>
      <c r="AI127" s="62"/>
      <c r="AJ127" s="62"/>
    </row>
    <row r="128" spans="2:36" ht="20.7" customHeight="1" thickBot="1" x14ac:dyDescent="0.25">
      <c r="AC128" s="62"/>
      <c r="AD128" s="62"/>
      <c r="AE128" s="62"/>
      <c r="AF128" s="62"/>
      <c r="AG128" s="62"/>
      <c r="AH128" s="62"/>
      <c r="AI128" s="62"/>
      <c r="AJ128" s="62"/>
    </row>
    <row r="129" spans="1:36" ht="20.7" customHeight="1" thickBot="1" x14ac:dyDescent="0.25">
      <c r="C129" s="359" t="s">
        <v>112</v>
      </c>
      <c r="D129" s="360"/>
      <c r="E129" s="381" t="s">
        <v>113</v>
      </c>
      <c r="F129" s="381"/>
      <c r="G129" s="360"/>
      <c r="H129" s="381" t="s">
        <v>114</v>
      </c>
      <c r="I129" s="381"/>
      <c r="J129" s="381"/>
      <c r="K129" s="381"/>
      <c r="L129" s="381"/>
      <c r="M129" s="360"/>
      <c r="N129" s="381" t="s">
        <v>219</v>
      </c>
      <c r="O129" s="381"/>
      <c r="P129" s="381"/>
      <c r="Q129" s="381"/>
      <c r="R129" s="381"/>
      <c r="S129" s="360"/>
      <c r="T129" s="400" t="s">
        <v>218</v>
      </c>
      <c r="U129" s="381"/>
      <c r="V129" s="381"/>
      <c r="W129" s="381"/>
      <c r="X129" s="401"/>
      <c r="AC129" s="62"/>
      <c r="AD129" s="62"/>
      <c r="AE129" s="62"/>
      <c r="AF129" s="62"/>
      <c r="AG129" s="62"/>
      <c r="AH129" s="62"/>
      <c r="AI129" s="62"/>
      <c r="AJ129" s="62"/>
    </row>
    <row r="130" spans="1:36" ht="20.7" customHeight="1" thickTop="1" x14ac:dyDescent="0.2">
      <c r="C130" s="362" t="s">
        <v>115</v>
      </c>
      <c r="D130" s="363"/>
      <c r="E130" s="404"/>
      <c r="F130" s="405"/>
      <c r="G130" s="406"/>
      <c r="H130" s="394" t="str">
        <f>IF(C126="","",VLOOKUP(Y122,リレーオーダー!AM$15:AT$40,3))</f>
        <v/>
      </c>
      <c r="I130" s="394"/>
      <c r="J130" s="394"/>
      <c r="K130" s="394"/>
      <c r="L130" s="394"/>
      <c r="M130" s="395"/>
      <c r="N130" s="396"/>
      <c r="O130" s="396"/>
      <c r="P130" s="396"/>
      <c r="Q130" s="396"/>
      <c r="R130" s="396"/>
      <c r="S130" s="397"/>
      <c r="T130" s="139"/>
      <c r="U130" s="139"/>
      <c r="V130" s="139"/>
      <c r="W130" s="139"/>
      <c r="X130" s="140"/>
      <c r="AC130" s="62"/>
      <c r="AD130" s="62"/>
      <c r="AE130" s="62"/>
      <c r="AF130" s="62"/>
      <c r="AG130" s="62"/>
      <c r="AH130" s="62"/>
      <c r="AI130" s="62"/>
      <c r="AJ130" s="62"/>
    </row>
    <row r="131" spans="1:36" ht="20.7" customHeight="1" x14ac:dyDescent="0.2">
      <c r="C131" s="357" t="s">
        <v>116</v>
      </c>
      <c r="D131" s="358"/>
      <c r="E131" s="367"/>
      <c r="F131" s="368"/>
      <c r="G131" s="369"/>
      <c r="H131" s="370" t="str">
        <f>IF(C126="","",VLOOKUP(Y122,リレーオーダー!AM$15:AT$40,4))</f>
        <v/>
      </c>
      <c r="I131" s="370"/>
      <c r="J131" s="370"/>
      <c r="K131" s="370"/>
      <c r="L131" s="370"/>
      <c r="M131" s="371"/>
      <c r="N131" s="402"/>
      <c r="O131" s="402"/>
      <c r="P131" s="402"/>
      <c r="Q131" s="402"/>
      <c r="R131" s="402"/>
      <c r="S131" s="403"/>
      <c r="T131" s="139"/>
      <c r="U131" s="139"/>
      <c r="V131" s="139"/>
      <c r="W131" s="139"/>
      <c r="X131" s="140"/>
      <c r="AC131" s="62"/>
      <c r="AD131" s="62"/>
      <c r="AE131" s="62"/>
      <c r="AF131" s="62"/>
      <c r="AG131" s="62"/>
      <c r="AH131" s="62"/>
      <c r="AI131" s="62"/>
      <c r="AJ131" s="62"/>
    </row>
    <row r="132" spans="1:36" ht="20.7" customHeight="1" x14ac:dyDescent="0.2">
      <c r="C132" s="357" t="s">
        <v>117</v>
      </c>
      <c r="D132" s="358"/>
      <c r="E132" s="367"/>
      <c r="F132" s="368"/>
      <c r="G132" s="369"/>
      <c r="H132" s="370" t="str">
        <f>IF(C126="","",VLOOKUP(Y122,リレーオーダー!AM$15:AT$40,5))</f>
        <v/>
      </c>
      <c r="I132" s="370"/>
      <c r="J132" s="370"/>
      <c r="K132" s="370"/>
      <c r="L132" s="370"/>
      <c r="M132" s="371"/>
      <c r="N132" s="402"/>
      <c r="O132" s="402"/>
      <c r="P132" s="402"/>
      <c r="Q132" s="402"/>
      <c r="R132" s="402"/>
      <c r="S132" s="403"/>
      <c r="T132" s="139"/>
      <c r="U132" s="139"/>
      <c r="V132" s="139"/>
      <c r="W132" s="139"/>
      <c r="X132" s="140"/>
      <c r="AC132" s="62"/>
      <c r="AD132" s="62"/>
      <c r="AE132" s="62"/>
      <c r="AF132" s="62"/>
      <c r="AG132" s="62"/>
      <c r="AH132" s="62"/>
      <c r="AI132" s="62"/>
      <c r="AJ132" s="62"/>
    </row>
    <row r="133" spans="1:36" ht="20.7" customHeight="1" x14ac:dyDescent="0.2">
      <c r="C133" s="357" t="s">
        <v>118</v>
      </c>
      <c r="D133" s="358"/>
      <c r="E133" s="367"/>
      <c r="F133" s="368"/>
      <c r="G133" s="369"/>
      <c r="H133" s="370" t="str">
        <f>IF(C126="","",VLOOKUP(Y122,リレーオーダー!AM$15:AT$40,6))</f>
        <v/>
      </c>
      <c r="I133" s="370"/>
      <c r="J133" s="370"/>
      <c r="K133" s="370"/>
      <c r="L133" s="370"/>
      <c r="M133" s="371"/>
      <c r="N133" s="402"/>
      <c r="O133" s="402"/>
      <c r="P133" s="402"/>
      <c r="Q133" s="402"/>
      <c r="R133" s="402"/>
      <c r="S133" s="403"/>
      <c r="T133" s="139"/>
      <c r="U133" s="139"/>
      <c r="V133" s="139"/>
      <c r="W133" s="139"/>
      <c r="X133" s="140"/>
      <c r="AC133" s="62"/>
      <c r="AD133" s="62"/>
      <c r="AE133" s="62"/>
      <c r="AF133" s="62"/>
      <c r="AG133" s="62"/>
      <c r="AH133" s="62"/>
      <c r="AI133" s="62"/>
      <c r="AJ133" s="62"/>
    </row>
    <row r="134" spans="1:36" ht="20.7" customHeight="1" x14ac:dyDescent="0.2">
      <c r="C134" s="361" t="s">
        <v>233</v>
      </c>
      <c r="D134" s="358"/>
      <c r="E134" s="367"/>
      <c r="F134" s="368"/>
      <c r="G134" s="369"/>
      <c r="H134" s="370" t="str">
        <f>IF(C126="","",VLOOKUP(Y122,リレーオーダー!AM$15:AT$40,7))</f>
        <v/>
      </c>
      <c r="I134" s="370"/>
      <c r="J134" s="370"/>
      <c r="K134" s="370"/>
      <c r="L134" s="370"/>
      <c r="M134" s="371"/>
      <c r="N134" s="402"/>
      <c r="O134" s="402"/>
      <c r="P134" s="402"/>
      <c r="Q134" s="402"/>
      <c r="R134" s="402"/>
      <c r="S134" s="403"/>
      <c r="T134" s="139"/>
      <c r="U134" s="139"/>
      <c r="V134" s="139"/>
      <c r="W134" s="139"/>
      <c r="X134" s="140"/>
      <c r="AC134" s="62"/>
      <c r="AD134" s="62"/>
      <c r="AE134" s="62"/>
      <c r="AF134" s="62"/>
      <c r="AG134" s="62"/>
      <c r="AH134" s="62"/>
      <c r="AI134" s="62"/>
      <c r="AJ134" s="62"/>
    </row>
    <row r="135" spans="1:36" ht="20.7" customHeight="1" thickBot="1" x14ac:dyDescent="0.25">
      <c r="C135" s="373" t="s">
        <v>234</v>
      </c>
      <c r="D135" s="374"/>
      <c r="E135" s="302"/>
      <c r="F135" s="382"/>
      <c r="G135" s="383"/>
      <c r="H135" s="384" t="str">
        <f>IF(C126="","",VLOOKUP(Y122,リレーオーダー!AM$15:AT$40,8))</f>
        <v/>
      </c>
      <c r="I135" s="385"/>
      <c r="J135" s="385"/>
      <c r="K135" s="385"/>
      <c r="L135" s="385"/>
      <c r="M135" s="386"/>
      <c r="N135" s="398"/>
      <c r="O135" s="398"/>
      <c r="P135" s="398"/>
      <c r="Q135" s="398"/>
      <c r="R135" s="398"/>
      <c r="S135" s="399"/>
      <c r="T135" s="141"/>
      <c r="U135" s="141"/>
      <c r="V135" s="141"/>
      <c r="W135" s="141"/>
      <c r="X135" s="142"/>
      <c r="AC135" s="62"/>
      <c r="AD135" s="62"/>
      <c r="AE135" s="62"/>
      <c r="AF135" s="62"/>
      <c r="AG135" s="62"/>
      <c r="AH135" s="62"/>
      <c r="AI135" s="62"/>
      <c r="AJ135" s="62"/>
    </row>
    <row r="136" spans="1:36" ht="20.7" customHeight="1" x14ac:dyDescent="0.2">
      <c r="C136" s="47" t="s">
        <v>244</v>
      </c>
      <c r="AC136" s="62"/>
      <c r="AD136" s="62"/>
      <c r="AE136" s="62"/>
      <c r="AF136" s="62"/>
      <c r="AG136" s="62"/>
      <c r="AH136" s="62"/>
      <c r="AI136" s="62"/>
      <c r="AJ136" s="62"/>
    </row>
    <row r="137" spans="1:36" ht="20.7" customHeight="1" x14ac:dyDescent="0.2">
      <c r="B137" s="188" t="s">
        <v>35</v>
      </c>
      <c r="C137" s="355" t="s">
        <v>115</v>
      </c>
      <c r="D137" s="356"/>
      <c r="E137" s="148"/>
      <c r="F137" s="56"/>
      <c r="G137" s="59"/>
      <c r="H137" s="58" t="s">
        <v>220</v>
      </c>
      <c r="I137" s="57"/>
      <c r="J137" s="57"/>
      <c r="K137" s="57"/>
      <c r="L137" s="57"/>
      <c r="M137" s="59"/>
      <c r="N137" s="179" t="s">
        <v>221</v>
      </c>
      <c r="O137" s="177"/>
      <c r="P137" s="177"/>
      <c r="Q137" s="177"/>
      <c r="R137" s="177"/>
      <c r="S137" s="177"/>
      <c r="T137" s="181" t="s">
        <v>158</v>
      </c>
      <c r="U137" s="177"/>
      <c r="V137" s="177"/>
      <c r="W137" s="177"/>
      <c r="X137" s="178"/>
      <c r="AC137" s="62"/>
      <c r="AD137" s="62"/>
      <c r="AE137" s="62"/>
      <c r="AF137" s="62"/>
      <c r="AG137" s="62"/>
      <c r="AH137" s="62"/>
      <c r="AI137" s="62"/>
      <c r="AJ137" s="62"/>
    </row>
    <row r="138" spans="1:36" ht="20.7" customHeight="1" x14ac:dyDescent="0.2">
      <c r="B138" s="188" t="s">
        <v>35</v>
      </c>
      <c r="C138" s="355" t="s">
        <v>116</v>
      </c>
      <c r="D138" s="356"/>
      <c r="E138" s="149"/>
      <c r="F138" s="56"/>
      <c r="G138" s="187"/>
      <c r="H138" s="58" t="s">
        <v>119</v>
      </c>
      <c r="I138" s="57"/>
      <c r="J138" s="57"/>
      <c r="K138" s="57"/>
      <c r="L138" s="57"/>
      <c r="M138" s="59"/>
      <c r="N138" s="179" t="s">
        <v>222</v>
      </c>
      <c r="O138" s="177"/>
      <c r="P138" s="177"/>
      <c r="Q138" s="177"/>
      <c r="R138" s="177"/>
      <c r="S138" s="177"/>
      <c r="T138" s="181" t="s">
        <v>157</v>
      </c>
      <c r="U138" s="177"/>
      <c r="V138" s="177"/>
      <c r="W138" s="179"/>
      <c r="X138" s="180"/>
      <c r="AC138" s="62"/>
      <c r="AD138" s="62"/>
      <c r="AE138" s="62"/>
      <c r="AF138" s="62"/>
      <c r="AG138" s="62"/>
      <c r="AH138" s="62"/>
      <c r="AI138" s="62"/>
      <c r="AJ138" s="62"/>
    </row>
    <row r="139" spans="1:36" ht="20.7" customHeight="1" x14ac:dyDescent="0.2">
      <c r="AC139" s="62"/>
      <c r="AD139" s="62"/>
      <c r="AE139" s="62"/>
      <c r="AF139" s="62"/>
      <c r="AG139" s="62"/>
      <c r="AH139" s="62"/>
      <c r="AI139" s="62"/>
      <c r="AJ139" s="62"/>
    </row>
    <row r="140" spans="1:36" ht="20.7" customHeight="1" x14ac:dyDescent="0.2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C140" s="62"/>
      <c r="AD140" s="62"/>
      <c r="AE140" s="62"/>
      <c r="AF140" s="62"/>
      <c r="AG140" s="62"/>
      <c r="AH140" s="62"/>
      <c r="AI140" s="62"/>
      <c r="AJ140" s="62"/>
    </row>
    <row r="141" spans="1:36" ht="20.7" customHeight="1" x14ac:dyDescent="0.2">
      <c r="AC141" s="62"/>
      <c r="AD141" s="62"/>
      <c r="AE141" s="62"/>
      <c r="AF141" s="62"/>
      <c r="AG141" s="62"/>
      <c r="AH141" s="62"/>
      <c r="AI141" s="62"/>
      <c r="AJ141" s="62"/>
    </row>
    <row r="142" spans="1:36" ht="20.7" customHeight="1" x14ac:dyDescent="0.2">
      <c r="AC142" s="62"/>
      <c r="AD142" s="62"/>
      <c r="AE142" s="62"/>
      <c r="AF142" s="62"/>
      <c r="AG142" s="62"/>
      <c r="AH142" s="62"/>
      <c r="AI142" s="62"/>
      <c r="AJ142" s="62"/>
    </row>
    <row r="143" spans="1:36" ht="20.7" customHeight="1" x14ac:dyDescent="0.2">
      <c r="F143" s="372" t="s">
        <v>108</v>
      </c>
      <c r="G143" s="372"/>
      <c r="H143" s="372"/>
      <c r="I143" s="372"/>
      <c r="J143" s="372"/>
      <c r="K143" s="372"/>
      <c r="L143" s="372"/>
      <c r="M143" s="372"/>
      <c r="N143" s="372"/>
      <c r="O143" s="372"/>
      <c r="P143" s="372"/>
      <c r="Q143" s="372"/>
      <c r="R143" s="372"/>
      <c r="S143" s="372"/>
      <c r="T143" s="372"/>
      <c r="U143" s="372"/>
      <c r="X143" s="68" t="s">
        <v>147</v>
      </c>
      <c r="Y143" s="68">
        <f>Y122+1</f>
        <v>8</v>
      </c>
      <c r="AC143" s="62"/>
      <c r="AD143" s="62"/>
      <c r="AE143" s="62"/>
      <c r="AF143" s="62"/>
      <c r="AG143" s="62"/>
      <c r="AH143" s="62"/>
      <c r="AI143" s="62"/>
      <c r="AJ143" s="62"/>
    </row>
    <row r="144" spans="1:36" ht="20.7" customHeight="1" x14ac:dyDescent="0.2">
      <c r="F144" s="372"/>
      <c r="G144" s="372"/>
      <c r="H144" s="372"/>
      <c r="I144" s="372"/>
      <c r="J144" s="372"/>
      <c r="K144" s="372"/>
      <c r="L144" s="372"/>
      <c r="M144" s="372"/>
      <c r="N144" s="372"/>
      <c r="O144" s="372"/>
      <c r="P144" s="372"/>
      <c r="Q144" s="372"/>
      <c r="R144" s="372"/>
      <c r="S144" s="372"/>
      <c r="T144" s="372"/>
      <c r="U144" s="372"/>
      <c r="AC144" s="62"/>
      <c r="AD144" s="62"/>
      <c r="AE144" s="62"/>
      <c r="AF144" s="62"/>
      <c r="AG144" s="62"/>
      <c r="AH144" s="62"/>
      <c r="AI144" s="62"/>
      <c r="AJ144" s="62"/>
    </row>
    <row r="145" spans="2:36" ht="20.7" customHeight="1" thickBot="1" x14ac:dyDescent="0.25">
      <c r="B145" s="49" t="str">
        <f>B$4</f>
        <v xml:space="preserve">  令和 ７年度 第２７回 「谷口睦生」記念陸上記録会 （ 令和 7年11月22日 ／ 県営八代運動公園陸上競技場 ）</v>
      </c>
      <c r="AC145" s="62"/>
      <c r="AD145" s="62"/>
      <c r="AE145" s="62"/>
      <c r="AF145" s="62"/>
      <c r="AG145" s="62"/>
      <c r="AH145" s="62"/>
      <c r="AI145" s="62"/>
      <c r="AJ145" s="62"/>
    </row>
    <row r="146" spans="2:36" ht="20.7" customHeight="1" thickBot="1" x14ac:dyDescent="0.25">
      <c r="C146" s="364" t="s">
        <v>109</v>
      </c>
      <c r="D146" s="365"/>
      <c r="E146" s="365"/>
      <c r="F146" s="365"/>
      <c r="G146" s="365"/>
      <c r="H146" s="365"/>
      <c r="I146" s="365"/>
      <c r="J146" s="366"/>
      <c r="N146" s="279" t="s">
        <v>110</v>
      </c>
      <c r="O146" s="280"/>
      <c r="P146" s="281"/>
      <c r="Q146" s="50"/>
      <c r="R146" s="387" t="str">
        <f>IF(C147="","",IF(OR(AC$12="小",AC$12="中"),AC$12&amp;"学",IF(AC$12="高",AC$12&amp;"校","直接入力")))</f>
        <v/>
      </c>
      <c r="S146" s="387"/>
      <c r="T146" s="387"/>
      <c r="U146" s="387"/>
      <c r="V146" s="387"/>
      <c r="W146" s="387"/>
      <c r="X146" s="51"/>
      <c r="AC146" s="62"/>
      <c r="AD146" s="62"/>
      <c r="AE146" s="62"/>
      <c r="AF146" s="62"/>
      <c r="AG146" s="62"/>
      <c r="AH146" s="62"/>
      <c r="AI146" s="62"/>
      <c r="AJ146" s="62"/>
    </row>
    <row r="147" spans="2:36" ht="20.7" customHeight="1" thickTop="1" x14ac:dyDescent="0.2">
      <c r="C147" s="375" t="str">
        <f>IF(Y143&gt;SUM(AE$9:AE$10),"",VLOOKUP(Y143,リレーオーダー!AM$15:AU$40,2))</f>
        <v/>
      </c>
      <c r="D147" s="376"/>
      <c r="E147" s="376"/>
      <c r="F147" s="376"/>
      <c r="G147" s="376"/>
      <c r="H147" s="376"/>
      <c r="I147" s="376"/>
      <c r="J147" s="377"/>
      <c r="N147" s="388" t="s">
        <v>111</v>
      </c>
      <c r="O147" s="368"/>
      <c r="P147" s="369"/>
      <c r="Q147" s="46"/>
      <c r="R147" s="392" t="str">
        <f>IF(C147="","",VLOOKUP(Y143,リレーオーダー!AM$15:AU$40,9))</f>
        <v/>
      </c>
      <c r="S147" s="392"/>
      <c r="T147" s="392"/>
      <c r="U147" s="392"/>
      <c r="V147" s="392"/>
      <c r="W147" s="392"/>
      <c r="X147" s="52"/>
      <c r="AC147" s="62"/>
      <c r="AD147" s="62"/>
      <c r="AE147" s="62"/>
      <c r="AF147" s="62"/>
      <c r="AG147" s="62"/>
      <c r="AH147" s="62"/>
      <c r="AI147" s="62"/>
      <c r="AJ147" s="62"/>
    </row>
    <row r="148" spans="2:36" ht="20.7" customHeight="1" thickBot="1" x14ac:dyDescent="0.25">
      <c r="C148" s="378"/>
      <c r="D148" s="379"/>
      <c r="E148" s="379"/>
      <c r="F148" s="379"/>
      <c r="G148" s="379"/>
      <c r="H148" s="379"/>
      <c r="I148" s="379"/>
      <c r="J148" s="380"/>
      <c r="N148" s="389" t="s">
        <v>237</v>
      </c>
      <c r="O148" s="390"/>
      <c r="P148" s="391"/>
      <c r="Q148" s="53"/>
      <c r="R148" s="393">
        <f>SUMIF(男子!AA$101:AA$112,リレーオーダー!Y143,男子!AD$101:AD$112)+SUMIF(女子!AA$101:AA$112,リレーオーダー!Y143,女子!AD$101:AD$112)</f>
        <v>0</v>
      </c>
      <c r="S148" s="393"/>
      <c r="T148" s="393"/>
      <c r="U148" s="393"/>
      <c r="V148" s="393"/>
      <c r="W148" s="393"/>
      <c r="X148" s="54"/>
      <c r="AC148" s="62"/>
      <c r="AD148" s="62"/>
      <c r="AE148" s="62"/>
      <c r="AF148" s="62"/>
      <c r="AG148" s="62"/>
      <c r="AH148" s="62"/>
      <c r="AI148" s="62"/>
      <c r="AJ148" s="62"/>
    </row>
    <row r="149" spans="2:36" ht="20.7" customHeight="1" thickBot="1" x14ac:dyDescent="0.25">
      <c r="AC149" s="62"/>
      <c r="AD149" s="62"/>
      <c r="AE149" s="62"/>
      <c r="AF149" s="62"/>
      <c r="AG149" s="62"/>
      <c r="AH149" s="62"/>
      <c r="AI149" s="62"/>
      <c r="AJ149" s="62"/>
    </row>
    <row r="150" spans="2:36" ht="20.7" customHeight="1" thickBot="1" x14ac:dyDescent="0.25">
      <c r="C150" s="359" t="s">
        <v>112</v>
      </c>
      <c r="D150" s="360"/>
      <c r="E150" s="381" t="s">
        <v>113</v>
      </c>
      <c r="F150" s="381"/>
      <c r="G150" s="360"/>
      <c r="H150" s="381" t="s">
        <v>114</v>
      </c>
      <c r="I150" s="381"/>
      <c r="J150" s="381"/>
      <c r="K150" s="381"/>
      <c r="L150" s="381"/>
      <c r="M150" s="360"/>
      <c r="N150" s="381" t="s">
        <v>219</v>
      </c>
      <c r="O150" s="381"/>
      <c r="P150" s="381"/>
      <c r="Q150" s="381"/>
      <c r="R150" s="381"/>
      <c r="S150" s="360"/>
      <c r="T150" s="400" t="s">
        <v>218</v>
      </c>
      <c r="U150" s="381"/>
      <c r="V150" s="381"/>
      <c r="W150" s="381"/>
      <c r="X150" s="401"/>
      <c r="AC150" s="62"/>
      <c r="AD150" s="62"/>
      <c r="AE150" s="62"/>
      <c r="AF150" s="62"/>
      <c r="AG150" s="62"/>
      <c r="AH150" s="62"/>
      <c r="AI150" s="62"/>
      <c r="AJ150" s="62"/>
    </row>
    <row r="151" spans="2:36" ht="20.7" customHeight="1" thickTop="1" x14ac:dyDescent="0.2">
      <c r="C151" s="362" t="s">
        <v>115</v>
      </c>
      <c r="D151" s="363"/>
      <c r="E151" s="404"/>
      <c r="F151" s="405"/>
      <c r="G151" s="406"/>
      <c r="H151" s="394" t="str">
        <f>IF(C147="","",VLOOKUP(Y143,リレーオーダー!AM$15:AT$40,3))</f>
        <v/>
      </c>
      <c r="I151" s="394"/>
      <c r="J151" s="394"/>
      <c r="K151" s="394"/>
      <c r="L151" s="394"/>
      <c r="M151" s="395"/>
      <c r="N151" s="396"/>
      <c r="O151" s="396"/>
      <c r="P151" s="396"/>
      <c r="Q151" s="396"/>
      <c r="R151" s="396"/>
      <c r="S151" s="397"/>
      <c r="T151" s="139"/>
      <c r="U151" s="139"/>
      <c r="V151" s="139"/>
      <c r="W151" s="139"/>
      <c r="X151" s="140"/>
      <c r="AC151" s="62"/>
      <c r="AD151" s="62"/>
      <c r="AE151" s="62"/>
      <c r="AF151" s="62"/>
      <c r="AG151" s="62"/>
      <c r="AH151" s="62"/>
      <c r="AI151" s="62"/>
      <c r="AJ151" s="62"/>
    </row>
    <row r="152" spans="2:36" ht="20.7" customHeight="1" x14ac:dyDescent="0.2">
      <c r="C152" s="357" t="s">
        <v>116</v>
      </c>
      <c r="D152" s="358"/>
      <c r="E152" s="367"/>
      <c r="F152" s="368"/>
      <c r="G152" s="369"/>
      <c r="H152" s="370" t="str">
        <f>IF(C147="","",VLOOKUP(Y143,リレーオーダー!AM$15:AT$40,4))</f>
        <v/>
      </c>
      <c r="I152" s="370"/>
      <c r="J152" s="370"/>
      <c r="K152" s="370"/>
      <c r="L152" s="370"/>
      <c r="M152" s="371"/>
      <c r="N152" s="402"/>
      <c r="O152" s="402"/>
      <c r="P152" s="402"/>
      <c r="Q152" s="402"/>
      <c r="R152" s="402"/>
      <c r="S152" s="403"/>
      <c r="T152" s="139"/>
      <c r="U152" s="139"/>
      <c r="V152" s="139"/>
      <c r="W152" s="139"/>
      <c r="X152" s="140"/>
      <c r="AC152" s="62"/>
      <c r="AD152" s="62"/>
      <c r="AE152" s="62"/>
      <c r="AF152" s="62"/>
      <c r="AG152" s="62"/>
      <c r="AH152" s="62"/>
      <c r="AI152" s="62"/>
      <c r="AJ152" s="62"/>
    </row>
    <row r="153" spans="2:36" ht="20.7" customHeight="1" x14ac:dyDescent="0.2">
      <c r="C153" s="357" t="s">
        <v>117</v>
      </c>
      <c r="D153" s="358"/>
      <c r="E153" s="367"/>
      <c r="F153" s="368"/>
      <c r="G153" s="369"/>
      <c r="H153" s="370" t="str">
        <f>IF(C147="","",VLOOKUP(Y143,リレーオーダー!AM$15:AT$40,5))</f>
        <v/>
      </c>
      <c r="I153" s="370"/>
      <c r="J153" s="370"/>
      <c r="K153" s="370"/>
      <c r="L153" s="370"/>
      <c r="M153" s="371"/>
      <c r="N153" s="402"/>
      <c r="O153" s="402"/>
      <c r="P153" s="402"/>
      <c r="Q153" s="402"/>
      <c r="R153" s="402"/>
      <c r="S153" s="403"/>
      <c r="T153" s="139"/>
      <c r="U153" s="139"/>
      <c r="V153" s="139"/>
      <c r="W153" s="139"/>
      <c r="X153" s="140"/>
      <c r="AC153" s="62"/>
      <c r="AD153" s="62"/>
      <c r="AE153" s="62"/>
      <c r="AF153" s="62"/>
      <c r="AG153" s="62"/>
      <c r="AH153" s="62"/>
      <c r="AI153" s="62"/>
      <c r="AJ153" s="62"/>
    </row>
    <row r="154" spans="2:36" ht="20.7" customHeight="1" x14ac:dyDescent="0.2">
      <c r="C154" s="357" t="s">
        <v>118</v>
      </c>
      <c r="D154" s="358"/>
      <c r="E154" s="367"/>
      <c r="F154" s="368"/>
      <c r="G154" s="369"/>
      <c r="H154" s="370" t="str">
        <f>IF(C147="","",VLOOKUP(Y143,リレーオーダー!AM$15:AT$40,6))</f>
        <v/>
      </c>
      <c r="I154" s="370"/>
      <c r="J154" s="370"/>
      <c r="K154" s="370"/>
      <c r="L154" s="370"/>
      <c r="M154" s="371"/>
      <c r="N154" s="402"/>
      <c r="O154" s="402"/>
      <c r="P154" s="402"/>
      <c r="Q154" s="402"/>
      <c r="R154" s="402"/>
      <c r="S154" s="403"/>
      <c r="T154" s="139"/>
      <c r="U154" s="139"/>
      <c r="V154" s="139"/>
      <c r="W154" s="139"/>
      <c r="X154" s="140"/>
      <c r="AC154" s="62"/>
      <c r="AD154" s="62"/>
      <c r="AE154" s="62"/>
      <c r="AF154" s="62"/>
      <c r="AG154" s="62"/>
      <c r="AH154" s="62"/>
      <c r="AI154" s="62"/>
      <c r="AJ154" s="62"/>
    </row>
    <row r="155" spans="2:36" ht="20.7" customHeight="1" x14ac:dyDescent="0.2">
      <c r="C155" s="361" t="s">
        <v>233</v>
      </c>
      <c r="D155" s="358"/>
      <c r="E155" s="367"/>
      <c r="F155" s="368"/>
      <c r="G155" s="369"/>
      <c r="H155" s="370" t="str">
        <f>IF(C147="","",VLOOKUP(Y143,リレーオーダー!AM$15:AT$40,7))</f>
        <v/>
      </c>
      <c r="I155" s="370"/>
      <c r="J155" s="370"/>
      <c r="K155" s="370"/>
      <c r="L155" s="370"/>
      <c r="M155" s="371"/>
      <c r="N155" s="402"/>
      <c r="O155" s="402"/>
      <c r="P155" s="402"/>
      <c r="Q155" s="402"/>
      <c r="R155" s="402"/>
      <c r="S155" s="403"/>
      <c r="T155" s="139"/>
      <c r="U155" s="139"/>
      <c r="V155" s="139"/>
      <c r="W155" s="139"/>
      <c r="X155" s="140"/>
      <c r="AC155" s="62"/>
      <c r="AD155" s="62"/>
      <c r="AE155" s="62"/>
      <c r="AF155" s="62"/>
      <c r="AG155" s="62"/>
      <c r="AH155" s="62"/>
      <c r="AI155" s="62"/>
      <c r="AJ155" s="62"/>
    </row>
    <row r="156" spans="2:36" ht="20.7" customHeight="1" thickBot="1" x14ac:dyDescent="0.25">
      <c r="C156" s="373" t="s">
        <v>234</v>
      </c>
      <c r="D156" s="374"/>
      <c r="E156" s="302"/>
      <c r="F156" s="382"/>
      <c r="G156" s="383"/>
      <c r="H156" s="384" t="str">
        <f>IF(C147="","",VLOOKUP(Y143,リレーオーダー!AM$15:AT$40,8))</f>
        <v/>
      </c>
      <c r="I156" s="385"/>
      <c r="J156" s="385"/>
      <c r="K156" s="385"/>
      <c r="L156" s="385"/>
      <c r="M156" s="386"/>
      <c r="N156" s="398"/>
      <c r="O156" s="398"/>
      <c r="P156" s="398"/>
      <c r="Q156" s="398"/>
      <c r="R156" s="398"/>
      <c r="S156" s="399"/>
      <c r="T156" s="141"/>
      <c r="U156" s="141"/>
      <c r="V156" s="141"/>
      <c r="W156" s="141"/>
      <c r="X156" s="142"/>
      <c r="AC156" s="62"/>
      <c r="AD156" s="62"/>
      <c r="AE156" s="62"/>
      <c r="AF156" s="62"/>
      <c r="AG156" s="62"/>
      <c r="AH156" s="62"/>
      <c r="AI156" s="62"/>
      <c r="AJ156" s="62"/>
    </row>
    <row r="157" spans="2:36" ht="20.7" customHeight="1" x14ac:dyDescent="0.2">
      <c r="C157" s="47" t="s">
        <v>244</v>
      </c>
      <c r="AC157" s="62"/>
      <c r="AD157" s="62"/>
      <c r="AE157" s="62"/>
      <c r="AF157" s="62"/>
      <c r="AG157" s="62"/>
      <c r="AH157" s="62"/>
      <c r="AI157" s="62"/>
      <c r="AJ157" s="62"/>
    </row>
    <row r="158" spans="2:36" ht="20.7" customHeight="1" x14ac:dyDescent="0.2">
      <c r="B158" s="188" t="s">
        <v>35</v>
      </c>
      <c r="C158" s="355" t="s">
        <v>115</v>
      </c>
      <c r="D158" s="356"/>
      <c r="E158" s="148"/>
      <c r="F158" s="56"/>
      <c r="G158" s="59"/>
      <c r="H158" s="58" t="s">
        <v>220</v>
      </c>
      <c r="I158" s="57"/>
      <c r="J158" s="57"/>
      <c r="K158" s="57"/>
      <c r="L158" s="57"/>
      <c r="M158" s="59"/>
      <c r="N158" s="179" t="s">
        <v>221</v>
      </c>
      <c r="O158" s="177"/>
      <c r="P158" s="177"/>
      <c r="Q158" s="177"/>
      <c r="R158" s="177"/>
      <c r="S158" s="177"/>
      <c r="T158" s="181" t="s">
        <v>158</v>
      </c>
      <c r="U158" s="177"/>
      <c r="V158" s="177"/>
      <c r="W158" s="177"/>
      <c r="X158" s="178"/>
      <c r="AC158" s="62"/>
      <c r="AD158" s="62"/>
      <c r="AE158" s="62"/>
      <c r="AF158" s="62"/>
      <c r="AG158" s="62"/>
      <c r="AH158" s="62"/>
      <c r="AI158" s="62"/>
      <c r="AJ158" s="62"/>
    </row>
    <row r="159" spans="2:36" ht="20.7" customHeight="1" x14ac:dyDescent="0.2">
      <c r="B159" s="188" t="s">
        <v>35</v>
      </c>
      <c r="C159" s="355" t="s">
        <v>116</v>
      </c>
      <c r="D159" s="356"/>
      <c r="E159" s="149"/>
      <c r="F159" s="56"/>
      <c r="G159" s="187"/>
      <c r="H159" s="58" t="s">
        <v>119</v>
      </c>
      <c r="I159" s="57"/>
      <c r="J159" s="57"/>
      <c r="K159" s="57"/>
      <c r="L159" s="57"/>
      <c r="M159" s="59"/>
      <c r="N159" s="179" t="s">
        <v>222</v>
      </c>
      <c r="O159" s="177"/>
      <c r="P159" s="177"/>
      <c r="Q159" s="177"/>
      <c r="R159" s="177"/>
      <c r="S159" s="177"/>
      <c r="T159" s="181" t="s">
        <v>157</v>
      </c>
      <c r="U159" s="177"/>
      <c r="V159" s="177"/>
      <c r="W159" s="179"/>
      <c r="X159" s="180"/>
      <c r="AC159" s="62"/>
      <c r="AD159" s="62"/>
      <c r="AE159" s="62"/>
      <c r="AF159" s="62"/>
      <c r="AG159" s="62"/>
      <c r="AH159" s="62"/>
      <c r="AI159" s="62"/>
      <c r="AJ159" s="62"/>
    </row>
    <row r="160" spans="2:36" ht="20.7" customHeight="1" x14ac:dyDescent="0.2">
      <c r="AC160" s="62"/>
      <c r="AD160" s="62"/>
      <c r="AE160" s="62"/>
      <c r="AF160" s="62"/>
      <c r="AG160" s="62"/>
      <c r="AH160" s="62"/>
      <c r="AI160" s="62"/>
      <c r="AJ160" s="62"/>
    </row>
    <row r="161" spans="2:36" ht="20.7" customHeight="1" x14ac:dyDescent="0.2">
      <c r="AC161" s="62"/>
      <c r="AD161" s="62"/>
      <c r="AE161" s="62"/>
      <c r="AF161" s="62"/>
      <c r="AG161" s="62"/>
      <c r="AH161" s="62"/>
      <c r="AI161" s="62"/>
      <c r="AJ161" s="62"/>
    </row>
    <row r="162" spans="2:36" ht="20.7" customHeight="1" x14ac:dyDescent="0.2">
      <c r="F162" s="372" t="s">
        <v>108</v>
      </c>
      <c r="G162" s="372"/>
      <c r="H162" s="372"/>
      <c r="I162" s="372"/>
      <c r="J162" s="372"/>
      <c r="K162" s="372"/>
      <c r="L162" s="372"/>
      <c r="M162" s="372"/>
      <c r="N162" s="372"/>
      <c r="O162" s="372"/>
      <c r="P162" s="372"/>
      <c r="Q162" s="372"/>
      <c r="R162" s="372"/>
      <c r="S162" s="372"/>
      <c r="T162" s="372"/>
      <c r="U162" s="372"/>
      <c r="X162" s="68" t="s">
        <v>147</v>
      </c>
      <c r="Y162" s="68">
        <f>Y143+1</f>
        <v>9</v>
      </c>
      <c r="AC162" s="62"/>
      <c r="AD162" s="62"/>
      <c r="AE162" s="62"/>
      <c r="AF162" s="62"/>
      <c r="AG162" s="62"/>
      <c r="AH162" s="62"/>
      <c r="AI162" s="62"/>
      <c r="AJ162" s="62"/>
    </row>
    <row r="163" spans="2:36" ht="20.7" customHeight="1" x14ac:dyDescent="0.2">
      <c r="F163" s="372"/>
      <c r="G163" s="372"/>
      <c r="H163" s="372"/>
      <c r="I163" s="372"/>
      <c r="J163" s="372"/>
      <c r="K163" s="372"/>
      <c r="L163" s="372"/>
      <c r="M163" s="372"/>
      <c r="N163" s="372"/>
      <c r="O163" s="372"/>
      <c r="P163" s="372"/>
      <c r="Q163" s="372"/>
      <c r="R163" s="372"/>
      <c r="S163" s="372"/>
      <c r="T163" s="372"/>
      <c r="U163" s="372"/>
      <c r="AC163" s="62"/>
      <c r="AD163" s="62"/>
      <c r="AE163" s="62"/>
      <c r="AF163" s="62"/>
      <c r="AG163" s="62"/>
      <c r="AH163" s="62"/>
      <c r="AI163" s="62"/>
      <c r="AJ163" s="62"/>
    </row>
    <row r="164" spans="2:36" ht="20.7" customHeight="1" thickBot="1" x14ac:dyDescent="0.25">
      <c r="B164" s="49" t="str">
        <f>B$4</f>
        <v xml:space="preserve">  令和 ７年度 第２７回 「谷口睦生」記念陸上記録会 （ 令和 7年11月22日 ／ 県営八代運動公園陸上競技場 ）</v>
      </c>
      <c r="AC164" s="62"/>
      <c r="AD164" s="62"/>
      <c r="AE164" s="62"/>
      <c r="AF164" s="62"/>
      <c r="AG164" s="62"/>
      <c r="AH164" s="62"/>
      <c r="AI164" s="62"/>
      <c r="AJ164" s="62"/>
    </row>
    <row r="165" spans="2:36" ht="20.7" customHeight="1" thickBot="1" x14ac:dyDescent="0.25">
      <c r="C165" s="364" t="s">
        <v>109</v>
      </c>
      <c r="D165" s="365"/>
      <c r="E165" s="365"/>
      <c r="F165" s="365"/>
      <c r="G165" s="365"/>
      <c r="H165" s="365"/>
      <c r="I165" s="365"/>
      <c r="J165" s="366"/>
      <c r="N165" s="279" t="s">
        <v>110</v>
      </c>
      <c r="O165" s="280"/>
      <c r="P165" s="281"/>
      <c r="Q165" s="50"/>
      <c r="R165" s="387" t="str">
        <f>IF(C166="","",IF(OR(AC$12="小",AC$12="中"),AC$12&amp;"学",IF(AC$12="高",AC$12&amp;"校","直接入力")))</f>
        <v/>
      </c>
      <c r="S165" s="387"/>
      <c r="T165" s="387"/>
      <c r="U165" s="387"/>
      <c r="V165" s="387"/>
      <c r="W165" s="387"/>
      <c r="X165" s="51"/>
      <c r="AC165" s="62"/>
      <c r="AD165" s="62"/>
      <c r="AE165" s="62"/>
      <c r="AF165" s="62"/>
      <c r="AG165" s="62"/>
      <c r="AH165" s="62"/>
      <c r="AI165" s="62"/>
      <c r="AJ165" s="62"/>
    </row>
    <row r="166" spans="2:36" ht="20.7" customHeight="1" thickTop="1" x14ac:dyDescent="0.2">
      <c r="C166" s="375" t="str">
        <f>IF(Y162&gt;SUM(AE$9:AE$10),"",VLOOKUP(Y162,リレーオーダー!AM$15:AU$40,2))</f>
        <v/>
      </c>
      <c r="D166" s="376"/>
      <c r="E166" s="376"/>
      <c r="F166" s="376"/>
      <c r="G166" s="376"/>
      <c r="H166" s="376"/>
      <c r="I166" s="376"/>
      <c r="J166" s="377"/>
      <c r="N166" s="388" t="s">
        <v>111</v>
      </c>
      <c r="O166" s="368"/>
      <c r="P166" s="369"/>
      <c r="Q166" s="46"/>
      <c r="R166" s="392" t="str">
        <f>IF(C166="","",VLOOKUP(Y162,リレーオーダー!AM$15:AU$40,9))</f>
        <v/>
      </c>
      <c r="S166" s="392"/>
      <c r="T166" s="392"/>
      <c r="U166" s="392"/>
      <c r="V166" s="392"/>
      <c r="W166" s="392"/>
      <c r="X166" s="52"/>
      <c r="AC166" s="62"/>
      <c r="AD166" s="62"/>
      <c r="AE166" s="62"/>
      <c r="AF166" s="62"/>
      <c r="AG166" s="62"/>
      <c r="AH166" s="62"/>
      <c r="AI166" s="62"/>
      <c r="AJ166" s="62"/>
    </row>
    <row r="167" spans="2:36" ht="20.7" customHeight="1" thickBot="1" x14ac:dyDescent="0.25">
      <c r="C167" s="378"/>
      <c r="D167" s="379"/>
      <c r="E167" s="379"/>
      <c r="F167" s="379"/>
      <c r="G167" s="379"/>
      <c r="H167" s="379"/>
      <c r="I167" s="379"/>
      <c r="J167" s="380"/>
      <c r="N167" s="389" t="s">
        <v>237</v>
      </c>
      <c r="O167" s="390"/>
      <c r="P167" s="391"/>
      <c r="Q167" s="53"/>
      <c r="R167" s="393">
        <f>SUMIF(男子!AA$101:AA$112,リレーオーダー!Y162,男子!AD$101:AD$112)+SUMIF(女子!AA$101:AA$112,リレーオーダー!Y162,女子!AD$101:AD$112)</f>
        <v>0</v>
      </c>
      <c r="S167" s="393"/>
      <c r="T167" s="393"/>
      <c r="U167" s="393"/>
      <c r="V167" s="393"/>
      <c r="W167" s="393"/>
      <c r="X167" s="54"/>
      <c r="AC167" s="62"/>
      <c r="AD167" s="62"/>
      <c r="AE167" s="62"/>
      <c r="AF167" s="62"/>
      <c r="AG167" s="62"/>
      <c r="AH167" s="62"/>
      <c r="AI167" s="62"/>
      <c r="AJ167" s="62"/>
    </row>
    <row r="168" spans="2:36" ht="20.7" customHeight="1" thickBot="1" x14ac:dyDescent="0.25">
      <c r="AC168" s="62"/>
      <c r="AD168" s="62"/>
      <c r="AE168" s="62"/>
      <c r="AF168" s="62"/>
      <c r="AG168" s="62"/>
      <c r="AH168" s="62"/>
      <c r="AI168" s="62"/>
      <c r="AJ168" s="62"/>
    </row>
    <row r="169" spans="2:36" ht="20.7" customHeight="1" thickBot="1" x14ac:dyDescent="0.25">
      <c r="C169" s="359" t="s">
        <v>112</v>
      </c>
      <c r="D169" s="360"/>
      <c r="E169" s="381" t="s">
        <v>113</v>
      </c>
      <c r="F169" s="381"/>
      <c r="G169" s="360"/>
      <c r="H169" s="381" t="s">
        <v>114</v>
      </c>
      <c r="I169" s="381"/>
      <c r="J169" s="381"/>
      <c r="K169" s="381"/>
      <c r="L169" s="381"/>
      <c r="M169" s="360"/>
      <c r="N169" s="381" t="s">
        <v>219</v>
      </c>
      <c r="O169" s="381"/>
      <c r="P169" s="381"/>
      <c r="Q169" s="381"/>
      <c r="R169" s="381"/>
      <c r="S169" s="360"/>
      <c r="T169" s="400" t="s">
        <v>218</v>
      </c>
      <c r="U169" s="381"/>
      <c r="V169" s="381"/>
      <c r="W169" s="381"/>
      <c r="X169" s="401"/>
      <c r="AC169" s="62"/>
      <c r="AD169" s="62"/>
      <c r="AE169" s="62"/>
      <c r="AF169" s="62"/>
      <c r="AG169" s="62"/>
      <c r="AH169" s="62"/>
      <c r="AI169" s="62"/>
      <c r="AJ169" s="62"/>
    </row>
    <row r="170" spans="2:36" ht="20.7" customHeight="1" thickTop="1" x14ac:dyDescent="0.2">
      <c r="C170" s="362" t="s">
        <v>115</v>
      </c>
      <c r="D170" s="363"/>
      <c r="E170" s="404"/>
      <c r="F170" s="405"/>
      <c r="G170" s="406"/>
      <c r="H170" s="394" t="str">
        <f>IF(C166="","",VLOOKUP(Y162,リレーオーダー!AM$15:AT$40,3))</f>
        <v/>
      </c>
      <c r="I170" s="394"/>
      <c r="J170" s="394"/>
      <c r="K170" s="394"/>
      <c r="L170" s="394"/>
      <c r="M170" s="395"/>
      <c r="N170" s="396"/>
      <c r="O170" s="396"/>
      <c r="P170" s="396"/>
      <c r="Q170" s="396"/>
      <c r="R170" s="396"/>
      <c r="S170" s="397"/>
      <c r="T170" s="139"/>
      <c r="U170" s="139"/>
      <c r="V170" s="139"/>
      <c r="W170" s="139"/>
      <c r="X170" s="140"/>
      <c r="AC170" s="62"/>
      <c r="AD170" s="62"/>
      <c r="AE170" s="62"/>
      <c r="AF170" s="62"/>
      <c r="AG170" s="62"/>
      <c r="AH170" s="62"/>
      <c r="AI170" s="62"/>
      <c r="AJ170" s="62"/>
    </row>
    <row r="171" spans="2:36" ht="20.7" customHeight="1" x14ac:dyDescent="0.2">
      <c r="C171" s="357" t="s">
        <v>116</v>
      </c>
      <c r="D171" s="358"/>
      <c r="E171" s="367"/>
      <c r="F171" s="368"/>
      <c r="G171" s="369"/>
      <c r="H171" s="370" t="str">
        <f>IF(C166="","",VLOOKUP(Y162,リレーオーダー!AM$15:AT$40,4))</f>
        <v/>
      </c>
      <c r="I171" s="370"/>
      <c r="J171" s="370"/>
      <c r="K171" s="370"/>
      <c r="L171" s="370"/>
      <c r="M171" s="371"/>
      <c r="N171" s="402"/>
      <c r="O171" s="402"/>
      <c r="P171" s="402"/>
      <c r="Q171" s="402"/>
      <c r="R171" s="402"/>
      <c r="S171" s="403"/>
      <c r="T171" s="139"/>
      <c r="U171" s="139"/>
      <c r="V171" s="139"/>
      <c r="W171" s="139"/>
      <c r="X171" s="140"/>
      <c r="AC171" s="62"/>
      <c r="AD171" s="62"/>
      <c r="AE171" s="62"/>
      <c r="AF171" s="62"/>
      <c r="AG171" s="62"/>
      <c r="AH171" s="62"/>
      <c r="AI171" s="62"/>
      <c r="AJ171" s="62"/>
    </row>
    <row r="172" spans="2:36" ht="20.7" customHeight="1" x14ac:dyDescent="0.2">
      <c r="C172" s="357" t="s">
        <v>117</v>
      </c>
      <c r="D172" s="358"/>
      <c r="E172" s="367"/>
      <c r="F172" s="368"/>
      <c r="G172" s="369"/>
      <c r="H172" s="370" t="str">
        <f>IF(C166="","",VLOOKUP(Y162,リレーオーダー!AM$15:AT$40,5))</f>
        <v/>
      </c>
      <c r="I172" s="370"/>
      <c r="J172" s="370"/>
      <c r="K172" s="370"/>
      <c r="L172" s="370"/>
      <c r="M172" s="371"/>
      <c r="N172" s="402"/>
      <c r="O172" s="402"/>
      <c r="P172" s="402"/>
      <c r="Q172" s="402"/>
      <c r="R172" s="402"/>
      <c r="S172" s="403"/>
      <c r="T172" s="139"/>
      <c r="U172" s="139"/>
      <c r="V172" s="139"/>
      <c r="W172" s="139"/>
      <c r="X172" s="140"/>
      <c r="AC172" s="62"/>
      <c r="AD172" s="62"/>
      <c r="AE172" s="62"/>
      <c r="AF172" s="62"/>
      <c r="AG172" s="62"/>
      <c r="AH172" s="62"/>
      <c r="AI172" s="62"/>
      <c r="AJ172" s="62"/>
    </row>
    <row r="173" spans="2:36" ht="20.7" customHeight="1" x14ac:dyDescent="0.2">
      <c r="C173" s="357" t="s">
        <v>118</v>
      </c>
      <c r="D173" s="358"/>
      <c r="E173" s="367"/>
      <c r="F173" s="368"/>
      <c r="G173" s="369"/>
      <c r="H173" s="370" t="str">
        <f>IF(C166="","",VLOOKUP(Y162,リレーオーダー!AM$15:AT$40,6))</f>
        <v/>
      </c>
      <c r="I173" s="370"/>
      <c r="J173" s="370"/>
      <c r="K173" s="370"/>
      <c r="L173" s="370"/>
      <c r="M173" s="371"/>
      <c r="N173" s="402"/>
      <c r="O173" s="402"/>
      <c r="P173" s="402"/>
      <c r="Q173" s="402"/>
      <c r="R173" s="402"/>
      <c r="S173" s="403"/>
      <c r="T173" s="139"/>
      <c r="U173" s="139"/>
      <c r="V173" s="139"/>
      <c r="W173" s="139"/>
      <c r="X173" s="140"/>
      <c r="AC173" s="62"/>
      <c r="AD173" s="62"/>
      <c r="AE173" s="62"/>
      <c r="AF173" s="62"/>
      <c r="AG173" s="62"/>
      <c r="AH173" s="62"/>
      <c r="AI173" s="62"/>
      <c r="AJ173" s="62"/>
    </row>
    <row r="174" spans="2:36" ht="20.7" customHeight="1" x14ac:dyDescent="0.2">
      <c r="C174" s="361" t="s">
        <v>233</v>
      </c>
      <c r="D174" s="358"/>
      <c r="E174" s="367"/>
      <c r="F174" s="368"/>
      <c r="G174" s="369"/>
      <c r="H174" s="370" t="str">
        <f>IF(C166="","",VLOOKUP(Y162,リレーオーダー!AM$15:AT$40,7))</f>
        <v/>
      </c>
      <c r="I174" s="370"/>
      <c r="J174" s="370"/>
      <c r="K174" s="370"/>
      <c r="L174" s="370"/>
      <c r="M174" s="371"/>
      <c r="N174" s="402"/>
      <c r="O174" s="402"/>
      <c r="P174" s="402"/>
      <c r="Q174" s="402"/>
      <c r="R174" s="402"/>
      <c r="S174" s="403"/>
      <c r="T174" s="139"/>
      <c r="U174" s="139"/>
      <c r="V174" s="139"/>
      <c r="W174" s="139"/>
      <c r="X174" s="140"/>
      <c r="AC174" s="62"/>
      <c r="AD174" s="62"/>
      <c r="AE174" s="62"/>
      <c r="AF174" s="62"/>
      <c r="AG174" s="62"/>
      <c r="AH174" s="62"/>
      <c r="AI174" s="62"/>
      <c r="AJ174" s="62"/>
    </row>
    <row r="175" spans="2:36" ht="20.7" customHeight="1" thickBot="1" x14ac:dyDescent="0.25">
      <c r="C175" s="373" t="s">
        <v>234</v>
      </c>
      <c r="D175" s="374"/>
      <c r="E175" s="302"/>
      <c r="F175" s="382"/>
      <c r="G175" s="383"/>
      <c r="H175" s="384" t="str">
        <f>IF(C166="","",VLOOKUP(Y162,リレーオーダー!AM$15:AT$40,8))</f>
        <v/>
      </c>
      <c r="I175" s="385"/>
      <c r="J175" s="385"/>
      <c r="K175" s="385"/>
      <c r="L175" s="385"/>
      <c r="M175" s="386"/>
      <c r="N175" s="398"/>
      <c r="O175" s="398"/>
      <c r="P175" s="398"/>
      <c r="Q175" s="398"/>
      <c r="R175" s="398"/>
      <c r="S175" s="399"/>
      <c r="T175" s="141"/>
      <c r="U175" s="141"/>
      <c r="V175" s="141"/>
      <c r="W175" s="141"/>
      <c r="X175" s="142"/>
      <c r="AC175" s="62"/>
      <c r="AD175" s="62"/>
      <c r="AE175" s="62"/>
      <c r="AF175" s="62"/>
      <c r="AG175" s="62"/>
      <c r="AH175" s="62"/>
      <c r="AI175" s="62"/>
      <c r="AJ175" s="62"/>
    </row>
    <row r="176" spans="2:36" ht="20.7" customHeight="1" x14ac:dyDescent="0.2">
      <c r="C176" s="47" t="s">
        <v>244</v>
      </c>
      <c r="AC176" s="62"/>
      <c r="AD176" s="62"/>
      <c r="AE176" s="62"/>
      <c r="AF176" s="62"/>
      <c r="AG176" s="62"/>
      <c r="AH176" s="62"/>
      <c r="AI176" s="62"/>
      <c r="AJ176" s="62"/>
    </row>
    <row r="177" spans="1:36" ht="20.7" customHeight="1" x14ac:dyDescent="0.2">
      <c r="B177" s="188" t="s">
        <v>35</v>
      </c>
      <c r="C177" s="355" t="s">
        <v>115</v>
      </c>
      <c r="D177" s="356"/>
      <c r="E177" s="148"/>
      <c r="F177" s="56"/>
      <c r="G177" s="59"/>
      <c r="H177" s="58" t="s">
        <v>220</v>
      </c>
      <c r="I177" s="57"/>
      <c r="J177" s="57"/>
      <c r="K177" s="57"/>
      <c r="L177" s="57"/>
      <c r="M177" s="59"/>
      <c r="N177" s="179" t="s">
        <v>221</v>
      </c>
      <c r="O177" s="177"/>
      <c r="P177" s="177"/>
      <c r="Q177" s="177"/>
      <c r="R177" s="177"/>
      <c r="S177" s="177"/>
      <c r="T177" s="181" t="s">
        <v>158</v>
      </c>
      <c r="U177" s="177"/>
      <c r="V177" s="177"/>
      <c r="W177" s="177"/>
      <c r="X177" s="178"/>
      <c r="AC177" s="62"/>
      <c r="AD177" s="62"/>
      <c r="AE177" s="62"/>
      <c r="AF177" s="62"/>
      <c r="AG177" s="62"/>
      <c r="AH177" s="62"/>
      <c r="AI177" s="62"/>
      <c r="AJ177" s="62"/>
    </row>
    <row r="178" spans="1:36" ht="20.7" customHeight="1" x14ac:dyDescent="0.2">
      <c r="B178" s="188" t="s">
        <v>35</v>
      </c>
      <c r="C178" s="355" t="s">
        <v>116</v>
      </c>
      <c r="D178" s="356"/>
      <c r="E178" s="149"/>
      <c r="F178" s="56"/>
      <c r="G178" s="187"/>
      <c r="H178" s="58" t="s">
        <v>119</v>
      </c>
      <c r="I178" s="57"/>
      <c r="J178" s="57"/>
      <c r="K178" s="57"/>
      <c r="L178" s="57"/>
      <c r="M178" s="59"/>
      <c r="N178" s="179" t="s">
        <v>222</v>
      </c>
      <c r="O178" s="177"/>
      <c r="P178" s="177"/>
      <c r="Q178" s="177"/>
      <c r="R178" s="177"/>
      <c r="S178" s="177"/>
      <c r="T178" s="181" t="s">
        <v>157</v>
      </c>
      <c r="U178" s="177"/>
      <c r="V178" s="177"/>
      <c r="W178" s="179"/>
      <c r="X178" s="180"/>
      <c r="AC178" s="62"/>
      <c r="AD178" s="62"/>
      <c r="AE178" s="62"/>
      <c r="AF178" s="62"/>
      <c r="AG178" s="62"/>
      <c r="AH178" s="62"/>
      <c r="AI178" s="62"/>
      <c r="AJ178" s="62"/>
    </row>
    <row r="179" spans="1:36" ht="20.7" customHeight="1" x14ac:dyDescent="0.2">
      <c r="AC179" s="62"/>
      <c r="AD179" s="62"/>
      <c r="AE179" s="62"/>
      <c r="AF179" s="62"/>
      <c r="AG179" s="62"/>
      <c r="AH179" s="62"/>
      <c r="AI179" s="62"/>
      <c r="AJ179" s="62"/>
    </row>
    <row r="180" spans="1:36" ht="20.7" customHeight="1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C180" s="62"/>
      <c r="AD180" s="62"/>
      <c r="AE180" s="62"/>
      <c r="AF180" s="62"/>
      <c r="AG180" s="62"/>
      <c r="AH180" s="62"/>
      <c r="AI180" s="62"/>
      <c r="AJ180" s="62"/>
    </row>
    <row r="181" spans="1:36" ht="20.7" customHeight="1" x14ac:dyDescent="0.2">
      <c r="AC181" s="62"/>
      <c r="AD181" s="62"/>
      <c r="AE181" s="62"/>
      <c r="AF181" s="62"/>
      <c r="AG181" s="62"/>
      <c r="AH181" s="62"/>
      <c r="AI181" s="62"/>
      <c r="AJ181" s="62"/>
    </row>
    <row r="182" spans="1:36" ht="20.7" customHeight="1" x14ac:dyDescent="0.2">
      <c r="AC182" s="62"/>
      <c r="AD182" s="62"/>
      <c r="AE182" s="62"/>
      <c r="AF182" s="62"/>
      <c r="AG182" s="62"/>
      <c r="AH182" s="62"/>
      <c r="AI182" s="62"/>
      <c r="AJ182" s="62"/>
    </row>
    <row r="183" spans="1:36" ht="20.7" customHeight="1" x14ac:dyDescent="0.2">
      <c r="F183" s="372" t="s">
        <v>108</v>
      </c>
      <c r="G183" s="372"/>
      <c r="H183" s="372"/>
      <c r="I183" s="372"/>
      <c r="J183" s="372"/>
      <c r="K183" s="372"/>
      <c r="L183" s="372"/>
      <c r="M183" s="372"/>
      <c r="N183" s="372"/>
      <c r="O183" s="372"/>
      <c r="P183" s="372"/>
      <c r="Q183" s="372"/>
      <c r="R183" s="372"/>
      <c r="S183" s="372"/>
      <c r="T183" s="372"/>
      <c r="U183" s="372"/>
      <c r="X183" s="68" t="s">
        <v>147</v>
      </c>
      <c r="Y183" s="68">
        <f>Y162+1</f>
        <v>10</v>
      </c>
      <c r="AC183" s="62"/>
      <c r="AD183" s="62"/>
      <c r="AE183" s="62"/>
      <c r="AF183" s="62"/>
      <c r="AG183" s="62"/>
      <c r="AH183" s="62"/>
      <c r="AI183" s="62"/>
      <c r="AJ183" s="62"/>
    </row>
    <row r="184" spans="1:36" ht="20.7" customHeight="1" x14ac:dyDescent="0.2">
      <c r="F184" s="372"/>
      <c r="G184" s="372"/>
      <c r="H184" s="372"/>
      <c r="I184" s="372"/>
      <c r="J184" s="372"/>
      <c r="K184" s="372"/>
      <c r="L184" s="372"/>
      <c r="M184" s="372"/>
      <c r="N184" s="372"/>
      <c r="O184" s="372"/>
      <c r="P184" s="372"/>
      <c r="Q184" s="372"/>
      <c r="R184" s="372"/>
      <c r="S184" s="372"/>
      <c r="T184" s="372"/>
      <c r="U184" s="372"/>
      <c r="AC184" s="62"/>
      <c r="AD184" s="62"/>
      <c r="AE184" s="62"/>
      <c r="AF184" s="62"/>
      <c r="AG184" s="62"/>
      <c r="AH184" s="62"/>
      <c r="AI184" s="62"/>
      <c r="AJ184" s="62"/>
    </row>
    <row r="185" spans="1:36" ht="20.7" customHeight="1" thickBot="1" x14ac:dyDescent="0.25">
      <c r="B185" s="49" t="str">
        <f>B$4</f>
        <v xml:space="preserve">  令和 ７年度 第２７回 「谷口睦生」記念陸上記録会 （ 令和 7年11月22日 ／ 県営八代運動公園陸上競技場 ）</v>
      </c>
      <c r="AC185" s="62"/>
      <c r="AD185" s="62"/>
      <c r="AE185" s="62"/>
      <c r="AF185" s="62"/>
      <c r="AG185" s="62"/>
      <c r="AH185" s="62"/>
      <c r="AI185" s="62"/>
      <c r="AJ185" s="62"/>
    </row>
    <row r="186" spans="1:36" ht="20.7" customHeight="1" thickBot="1" x14ac:dyDescent="0.25">
      <c r="C186" s="364" t="s">
        <v>109</v>
      </c>
      <c r="D186" s="365"/>
      <c r="E186" s="365"/>
      <c r="F186" s="365"/>
      <c r="G186" s="365"/>
      <c r="H186" s="365"/>
      <c r="I186" s="365"/>
      <c r="J186" s="366"/>
      <c r="N186" s="279" t="s">
        <v>110</v>
      </c>
      <c r="O186" s="280"/>
      <c r="P186" s="281"/>
      <c r="Q186" s="50"/>
      <c r="R186" s="387" t="str">
        <f>IF(C187="","",IF(OR(AC$12="小",AC$12="中"),AC$12&amp;"学",IF(AC$12="高",AC$12&amp;"校","直接入力")))</f>
        <v/>
      </c>
      <c r="S186" s="387"/>
      <c r="T186" s="387"/>
      <c r="U186" s="387"/>
      <c r="V186" s="387"/>
      <c r="W186" s="387"/>
      <c r="X186" s="51"/>
      <c r="AC186" s="62"/>
      <c r="AD186" s="62"/>
      <c r="AE186" s="62"/>
      <c r="AF186" s="62"/>
      <c r="AG186" s="62"/>
      <c r="AH186" s="62"/>
      <c r="AI186" s="62"/>
      <c r="AJ186" s="62"/>
    </row>
    <row r="187" spans="1:36" ht="20.7" customHeight="1" thickTop="1" x14ac:dyDescent="0.2">
      <c r="C187" s="375" t="str">
        <f>IF(Y183&gt;SUM(AE$9:AE$10),"",VLOOKUP(Y183,リレーオーダー!AM$15:AU$40,2))</f>
        <v/>
      </c>
      <c r="D187" s="376"/>
      <c r="E187" s="376"/>
      <c r="F187" s="376"/>
      <c r="G187" s="376"/>
      <c r="H187" s="376"/>
      <c r="I187" s="376"/>
      <c r="J187" s="377"/>
      <c r="N187" s="388" t="s">
        <v>111</v>
      </c>
      <c r="O187" s="368"/>
      <c r="P187" s="369"/>
      <c r="Q187" s="46"/>
      <c r="R187" s="392" t="str">
        <f>IF(C187="","",VLOOKUP(Y183,リレーオーダー!AM$15:AU$40,9))</f>
        <v/>
      </c>
      <c r="S187" s="392"/>
      <c r="T187" s="392"/>
      <c r="U187" s="392"/>
      <c r="V187" s="392"/>
      <c r="W187" s="392"/>
      <c r="X187" s="52"/>
      <c r="AC187" s="62"/>
      <c r="AD187" s="62"/>
      <c r="AE187" s="62"/>
      <c r="AF187" s="62"/>
      <c r="AG187" s="62"/>
      <c r="AH187" s="62"/>
      <c r="AI187" s="62"/>
      <c r="AJ187" s="62"/>
    </row>
    <row r="188" spans="1:36" ht="20.7" customHeight="1" thickBot="1" x14ac:dyDescent="0.25">
      <c r="C188" s="378"/>
      <c r="D188" s="379"/>
      <c r="E188" s="379"/>
      <c r="F188" s="379"/>
      <c r="G188" s="379"/>
      <c r="H188" s="379"/>
      <c r="I188" s="379"/>
      <c r="J188" s="380"/>
      <c r="N188" s="389" t="s">
        <v>237</v>
      </c>
      <c r="O188" s="390"/>
      <c r="P188" s="391"/>
      <c r="Q188" s="53"/>
      <c r="R188" s="393">
        <f>SUMIF(男子!AA$101:AA$112,リレーオーダー!Y183,男子!AD$101:AD$112)+SUMIF(女子!AA$101:AA$112,リレーオーダー!Y183,女子!AD$101:AD$112)</f>
        <v>0</v>
      </c>
      <c r="S188" s="393"/>
      <c r="T188" s="393"/>
      <c r="U188" s="393"/>
      <c r="V188" s="393"/>
      <c r="W188" s="393"/>
      <c r="X188" s="54"/>
      <c r="AC188" s="62"/>
      <c r="AD188" s="62"/>
      <c r="AE188" s="62"/>
      <c r="AF188" s="62"/>
      <c r="AG188" s="62"/>
      <c r="AH188" s="62"/>
      <c r="AI188" s="62"/>
      <c r="AJ188" s="62"/>
    </row>
    <row r="189" spans="1:36" ht="20.7" customHeight="1" thickBot="1" x14ac:dyDescent="0.25">
      <c r="AC189" s="62"/>
      <c r="AD189" s="62"/>
      <c r="AE189" s="62"/>
      <c r="AF189" s="62"/>
      <c r="AG189" s="62"/>
      <c r="AH189" s="62"/>
      <c r="AI189" s="62"/>
      <c r="AJ189" s="62"/>
    </row>
    <row r="190" spans="1:36" ht="20.7" customHeight="1" thickBot="1" x14ac:dyDescent="0.25">
      <c r="C190" s="359" t="s">
        <v>112</v>
      </c>
      <c r="D190" s="360"/>
      <c r="E190" s="381" t="s">
        <v>113</v>
      </c>
      <c r="F190" s="381"/>
      <c r="G190" s="360"/>
      <c r="H190" s="381" t="s">
        <v>114</v>
      </c>
      <c r="I190" s="381"/>
      <c r="J190" s="381"/>
      <c r="K190" s="381"/>
      <c r="L190" s="381"/>
      <c r="M190" s="360"/>
      <c r="N190" s="381" t="s">
        <v>219</v>
      </c>
      <c r="O190" s="381"/>
      <c r="P190" s="381"/>
      <c r="Q190" s="381"/>
      <c r="R190" s="381"/>
      <c r="S190" s="360"/>
      <c r="T190" s="400" t="s">
        <v>218</v>
      </c>
      <c r="U190" s="381"/>
      <c r="V190" s="381"/>
      <c r="W190" s="381"/>
      <c r="X190" s="401"/>
      <c r="AC190" s="62"/>
      <c r="AD190" s="62"/>
      <c r="AE190" s="62"/>
      <c r="AF190" s="62"/>
      <c r="AG190" s="62"/>
      <c r="AH190" s="62"/>
      <c r="AI190" s="62"/>
      <c r="AJ190" s="62"/>
    </row>
    <row r="191" spans="1:36" ht="20.7" customHeight="1" thickTop="1" x14ac:dyDescent="0.2">
      <c r="C191" s="362" t="s">
        <v>115</v>
      </c>
      <c r="D191" s="363"/>
      <c r="E191" s="404"/>
      <c r="F191" s="405"/>
      <c r="G191" s="406"/>
      <c r="H191" s="394" t="str">
        <f>IF(C187="","",VLOOKUP(Y183,リレーオーダー!AM$15:AT$40,3))</f>
        <v/>
      </c>
      <c r="I191" s="394"/>
      <c r="J191" s="394"/>
      <c r="K191" s="394"/>
      <c r="L191" s="394"/>
      <c r="M191" s="395"/>
      <c r="N191" s="396"/>
      <c r="O191" s="396"/>
      <c r="P191" s="396"/>
      <c r="Q191" s="396"/>
      <c r="R191" s="396"/>
      <c r="S191" s="397"/>
      <c r="T191" s="139"/>
      <c r="U191" s="139"/>
      <c r="V191" s="139"/>
      <c r="W191" s="139"/>
      <c r="X191" s="140"/>
      <c r="AC191" s="62"/>
      <c r="AD191" s="62"/>
      <c r="AE191" s="62"/>
      <c r="AF191" s="62"/>
      <c r="AG191" s="62"/>
      <c r="AH191" s="62"/>
      <c r="AI191" s="62"/>
      <c r="AJ191" s="62"/>
    </row>
    <row r="192" spans="1:36" ht="20.7" customHeight="1" x14ac:dyDescent="0.2">
      <c r="C192" s="357" t="s">
        <v>116</v>
      </c>
      <c r="D192" s="358"/>
      <c r="E192" s="367"/>
      <c r="F192" s="368"/>
      <c r="G192" s="369"/>
      <c r="H192" s="370" t="str">
        <f>IF(C187="","",VLOOKUP(Y183,リレーオーダー!AM$15:AT$40,4))</f>
        <v/>
      </c>
      <c r="I192" s="370"/>
      <c r="J192" s="370"/>
      <c r="K192" s="370"/>
      <c r="L192" s="370"/>
      <c r="M192" s="371"/>
      <c r="N192" s="402"/>
      <c r="O192" s="402"/>
      <c r="P192" s="402"/>
      <c r="Q192" s="402"/>
      <c r="R192" s="402"/>
      <c r="S192" s="403"/>
      <c r="T192" s="139"/>
      <c r="U192" s="139"/>
      <c r="V192" s="139"/>
      <c r="W192" s="139"/>
      <c r="X192" s="140"/>
      <c r="AC192" s="62"/>
      <c r="AD192" s="62"/>
      <c r="AE192" s="62"/>
      <c r="AF192" s="62"/>
      <c r="AG192" s="62"/>
      <c r="AH192" s="62"/>
      <c r="AI192" s="62"/>
      <c r="AJ192" s="62"/>
    </row>
    <row r="193" spans="2:36" ht="20.7" customHeight="1" x14ac:dyDescent="0.2">
      <c r="C193" s="357" t="s">
        <v>117</v>
      </c>
      <c r="D193" s="358"/>
      <c r="E193" s="367"/>
      <c r="F193" s="368"/>
      <c r="G193" s="369"/>
      <c r="H193" s="370" t="str">
        <f>IF(C187="","",VLOOKUP(Y183,リレーオーダー!AM$15:AT$40,5))</f>
        <v/>
      </c>
      <c r="I193" s="370"/>
      <c r="J193" s="370"/>
      <c r="K193" s="370"/>
      <c r="L193" s="370"/>
      <c r="M193" s="371"/>
      <c r="N193" s="402"/>
      <c r="O193" s="402"/>
      <c r="P193" s="402"/>
      <c r="Q193" s="402"/>
      <c r="R193" s="402"/>
      <c r="S193" s="403"/>
      <c r="T193" s="139"/>
      <c r="U193" s="139"/>
      <c r="V193" s="139"/>
      <c r="W193" s="139"/>
      <c r="X193" s="140"/>
      <c r="AC193" s="62"/>
      <c r="AD193" s="62"/>
      <c r="AE193" s="62"/>
      <c r="AF193" s="62"/>
      <c r="AG193" s="62"/>
      <c r="AH193" s="62"/>
      <c r="AI193" s="62"/>
      <c r="AJ193" s="62"/>
    </row>
    <row r="194" spans="2:36" ht="20.7" customHeight="1" x14ac:dyDescent="0.2">
      <c r="C194" s="357" t="s">
        <v>118</v>
      </c>
      <c r="D194" s="358"/>
      <c r="E194" s="367"/>
      <c r="F194" s="368"/>
      <c r="G194" s="369"/>
      <c r="H194" s="370" t="str">
        <f>IF(C187="","",VLOOKUP(Y183,リレーオーダー!AM$15:AT$40,6))</f>
        <v/>
      </c>
      <c r="I194" s="370"/>
      <c r="J194" s="370"/>
      <c r="K194" s="370"/>
      <c r="L194" s="370"/>
      <c r="M194" s="371"/>
      <c r="N194" s="402"/>
      <c r="O194" s="402"/>
      <c r="P194" s="402"/>
      <c r="Q194" s="402"/>
      <c r="R194" s="402"/>
      <c r="S194" s="403"/>
      <c r="T194" s="139"/>
      <c r="U194" s="139"/>
      <c r="V194" s="139"/>
      <c r="W194" s="139"/>
      <c r="X194" s="140"/>
      <c r="AC194" s="62"/>
      <c r="AD194" s="62"/>
      <c r="AE194" s="62"/>
      <c r="AF194" s="62"/>
      <c r="AG194" s="62"/>
      <c r="AH194" s="62"/>
      <c r="AI194" s="62"/>
      <c r="AJ194" s="62"/>
    </row>
    <row r="195" spans="2:36" ht="20.7" customHeight="1" x14ac:dyDescent="0.2">
      <c r="C195" s="361" t="s">
        <v>233</v>
      </c>
      <c r="D195" s="358"/>
      <c r="E195" s="367"/>
      <c r="F195" s="368"/>
      <c r="G195" s="369"/>
      <c r="H195" s="370" t="str">
        <f>IF(C187="","",VLOOKUP(Y183,リレーオーダー!AM$15:AT$40,7))</f>
        <v/>
      </c>
      <c r="I195" s="370"/>
      <c r="J195" s="370"/>
      <c r="K195" s="370"/>
      <c r="L195" s="370"/>
      <c r="M195" s="371"/>
      <c r="N195" s="402"/>
      <c r="O195" s="402"/>
      <c r="P195" s="402"/>
      <c r="Q195" s="402"/>
      <c r="R195" s="402"/>
      <c r="S195" s="403"/>
      <c r="T195" s="139"/>
      <c r="U195" s="139"/>
      <c r="V195" s="139"/>
      <c r="W195" s="139"/>
      <c r="X195" s="140"/>
      <c r="AC195" s="62"/>
      <c r="AD195" s="62"/>
      <c r="AE195" s="62"/>
      <c r="AF195" s="62"/>
      <c r="AG195" s="62"/>
      <c r="AH195" s="62"/>
      <c r="AI195" s="62"/>
      <c r="AJ195" s="62"/>
    </row>
    <row r="196" spans="2:36" ht="20.7" customHeight="1" thickBot="1" x14ac:dyDescent="0.25">
      <c r="C196" s="373" t="s">
        <v>234</v>
      </c>
      <c r="D196" s="374"/>
      <c r="E196" s="302"/>
      <c r="F196" s="382"/>
      <c r="G196" s="383"/>
      <c r="H196" s="384" t="str">
        <f>IF(C187="","",VLOOKUP(Y183,リレーオーダー!AM$15:AT$40,8))</f>
        <v/>
      </c>
      <c r="I196" s="385"/>
      <c r="J196" s="385"/>
      <c r="K196" s="385"/>
      <c r="L196" s="385"/>
      <c r="M196" s="386"/>
      <c r="N196" s="398"/>
      <c r="O196" s="398"/>
      <c r="P196" s="398"/>
      <c r="Q196" s="398"/>
      <c r="R196" s="398"/>
      <c r="S196" s="399"/>
      <c r="T196" s="141"/>
      <c r="U196" s="141"/>
      <c r="V196" s="141"/>
      <c r="W196" s="141"/>
      <c r="X196" s="142"/>
      <c r="AC196" s="62"/>
      <c r="AD196" s="62"/>
      <c r="AE196" s="62"/>
      <c r="AF196" s="62"/>
      <c r="AG196" s="62"/>
      <c r="AH196" s="62"/>
      <c r="AI196" s="62"/>
      <c r="AJ196" s="62"/>
    </row>
    <row r="197" spans="2:36" ht="20.7" customHeight="1" x14ac:dyDescent="0.2">
      <c r="C197" s="47" t="s">
        <v>244</v>
      </c>
      <c r="AC197" s="62"/>
      <c r="AD197" s="62"/>
      <c r="AE197" s="62"/>
      <c r="AF197" s="62"/>
      <c r="AG197" s="62"/>
      <c r="AH197" s="62"/>
      <c r="AI197" s="62"/>
      <c r="AJ197" s="62"/>
    </row>
    <row r="198" spans="2:36" ht="20.7" customHeight="1" x14ac:dyDescent="0.2">
      <c r="B198" s="188" t="s">
        <v>35</v>
      </c>
      <c r="C198" s="355" t="s">
        <v>115</v>
      </c>
      <c r="D198" s="356"/>
      <c r="E198" s="148"/>
      <c r="F198" s="56"/>
      <c r="G198" s="59"/>
      <c r="H198" s="58" t="s">
        <v>220</v>
      </c>
      <c r="I198" s="57"/>
      <c r="J198" s="57"/>
      <c r="K198" s="57"/>
      <c r="L198" s="57"/>
      <c r="M198" s="59"/>
      <c r="N198" s="179" t="s">
        <v>221</v>
      </c>
      <c r="O198" s="177"/>
      <c r="P198" s="177"/>
      <c r="Q198" s="177"/>
      <c r="R198" s="177"/>
      <c r="S198" s="177"/>
      <c r="T198" s="181" t="s">
        <v>158</v>
      </c>
      <c r="U198" s="177"/>
      <c r="V198" s="177"/>
      <c r="W198" s="177"/>
      <c r="X198" s="178"/>
      <c r="AC198" s="62"/>
      <c r="AD198" s="62"/>
      <c r="AE198" s="62"/>
      <c r="AF198" s="62"/>
      <c r="AG198" s="62"/>
      <c r="AH198" s="62"/>
      <c r="AI198" s="62"/>
      <c r="AJ198" s="62"/>
    </row>
    <row r="199" spans="2:36" ht="20.7" customHeight="1" x14ac:dyDescent="0.2">
      <c r="B199" s="188" t="s">
        <v>35</v>
      </c>
      <c r="C199" s="355" t="s">
        <v>116</v>
      </c>
      <c r="D199" s="356"/>
      <c r="E199" s="149"/>
      <c r="F199" s="56"/>
      <c r="G199" s="187"/>
      <c r="H199" s="58" t="s">
        <v>119</v>
      </c>
      <c r="I199" s="57"/>
      <c r="J199" s="57"/>
      <c r="K199" s="57"/>
      <c r="L199" s="57"/>
      <c r="M199" s="59"/>
      <c r="N199" s="179" t="s">
        <v>222</v>
      </c>
      <c r="O199" s="177"/>
      <c r="P199" s="177"/>
      <c r="Q199" s="177"/>
      <c r="R199" s="177"/>
      <c r="S199" s="177"/>
      <c r="T199" s="181" t="s">
        <v>157</v>
      </c>
      <c r="U199" s="177"/>
      <c r="V199" s="177"/>
      <c r="W199" s="179"/>
      <c r="X199" s="180"/>
      <c r="AC199" s="62"/>
      <c r="AD199" s="62"/>
      <c r="AE199" s="62"/>
      <c r="AF199" s="62"/>
      <c r="AG199" s="62"/>
      <c r="AH199" s="62"/>
      <c r="AI199" s="62"/>
      <c r="AJ199" s="62"/>
    </row>
    <row r="200" spans="2:36" ht="20.7" customHeight="1" x14ac:dyDescent="0.2">
      <c r="AC200" s="62"/>
      <c r="AD200" s="62"/>
      <c r="AE200" s="62"/>
      <c r="AF200" s="62"/>
      <c r="AG200" s="62"/>
      <c r="AH200" s="62"/>
      <c r="AI200" s="62"/>
      <c r="AJ200" s="62"/>
    </row>
    <row r="201" spans="2:36" ht="20.7" customHeight="1" x14ac:dyDescent="0.2">
      <c r="AC201" s="62"/>
      <c r="AD201" s="62"/>
      <c r="AE201" s="62"/>
      <c r="AF201" s="62"/>
      <c r="AG201" s="62"/>
      <c r="AH201" s="62"/>
      <c r="AI201" s="62"/>
      <c r="AJ201" s="62"/>
    </row>
    <row r="202" spans="2:36" ht="20.7" customHeight="1" x14ac:dyDescent="0.2">
      <c r="F202" s="372" t="s">
        <v>108</v>
      </c>
      <c r="G202" s="372"/>
      <c r="H202" s="372"/>
      <c r="I202" s="372"/>
      <c r="J202" s="372"/>
      <c r="K202" s="372"/>
      <c r="L202" s="372"/>
      <c r="M202" s="372"/>
      <c r="N202" s="372"/>
      <c r="O202" s="372"/>
      <c r="P202" s="372"/>
      <c r="Q202" s="372"/>
      <c r="R202" s="372"/>
      <c r="S202" s="372"/>
      <c r="T202" s="372"/>
      <c r="U202" s="372"/>
      <c r="X202" s="68" t="s">
        <v>147</v>
      </c>
      <c r="Y202" s="68">
        <f>Y183+1</f>
        <v>11</v>
      </c>
      <c r="AC202" s="62"/>
      <c r="AD202" s="62"/>
      <c r="AE202" s="62"/>
      <c r="AF202" s="62"/>
      <c r="AG202" s="62"/>
      <c r="AH202" s="62"/>
      <c r="AI202" s="62"/>
      <c r="AJ202" s="62"/>
    </row>
    <row r="203" spans="2:36" ht="20.7" customHeight="1" x14ac:dyDescent="0.2">
      <c r="F203" s="372"/>
      <c r="G203" s="372"/>
      <c r="H203" s="372"/>
      <c r="I203" s="372"/>
      <c r="J203" s="372"/>
      <c r="K203" s="372"/>
      <c r="L203" s="372"/>
      <c r="M203" s="372"/>
      <c r="N203" s="372"/>
      <c r="O203" s="372"/>
      <c r="P203" s="372"/>
      <c r="Q203" s="372"/>
      <c r="R203" s="372"/>
      <c r="S203" s="372"/>
      <c r="T203" s="372"/>
      <c r="U203" s="372"/>
      <c r="AC203" s="62"/>
      <c r="AD203" s="62"/>
      <c r="AE203" s="62"/>
      <c r="AF203" s="62"/>
      <c r="AG203" s="62"/>
      <c r="AH203" s="62"/>
      <c r="AI203" s="62"/>
      <c r="AJ203" s="62"/>
    </row>
    <row r="204" spans="2:36" ht="20.7" customHeight="1" thickBot="1" x14ac:dyDescent="0.25">
      <c r="B204" s="49" t="str">
        <f>B$4</f>
        <v xml:space="preserve">  令和 ７年度 第２７回 「谷口睦生」記念陸上記録会 （ 令和 7年11月22日 ／ 県営八代運動公園陸上競技場 ）</v>
      </c>
      <c r="AC204" s="62"/>
      <c r="AD204" s="62"/>
      <c r="AE204" s="62"/>
      <c r="AF204" s="62"/>
      <c r="AG204" s="62"/>
      <c r="AH204" s="62"/>
      <c r="AI204" s="62"/>
      <c r="AJ204" s="62"/>
    </row>
    <row r="205" spans="2:36" ht="20.7" customHeight="1" thickBot="1" x14ac:dyDescent="0.25">
      <c r="C205" s="364" t="s">
        <v>109</v>
      </c>
      <c r="D205" s="365"/>
      <c r="E205" s="365"/>
      <c r="F205" s="365"/>
      <c r="G205" s="365"/>
      <c r="H205" s="365"/>
      <c r="I205" s="365"/>
      <c r="J205" s="366"/>
      <c r="N205" s="279" t="s">
        <v>110</v>
      </c>
      <c r="O205" s="280"/>
      <c r="P205" s="281"/>
      <c r="Q205" s="50"/>
      <c r="R205" s="387" t="str">
        <f>IF(C206="","",IF(OR(AC$12="小",AC$12="中"),AC$12&amp;"学",IF(AC$12="高",AC$12&amp;"校","直接入力")))</f>
        <v/>
      </c>
      <c r="S205" s="387"/>
      <c r="T205" s="387"/>
      <c r="U205" s="387"/>
      <c r="V205" s="387"/>
      <c r="W205" s="387"/>
      <c r="X205" s="51"/>
      <c r="AC205" s="62"/>
      <c r="AD205" s="62"/>
      <c r="AE205" s="62"/>
      <c r="AF205" s="62"/>
      <c r="AG205" s="62"/>
      <c r="AH205" s="62"/>
      <c r="AI205" s="62"/>
      <c r="AJ205" s="62"/>
    </row>
    <row r="206" spans="2:36" ht="20.7" customHeight="1" thickTop="1" x14ac:dyDescent="0.2">
      <c r="C206" s="375" t="str">
        <f>IF(Y202&gt;SUM(AE$9:AE$10),"",VLOOKUP(Y202,リレーオーダー!AM$15:AU$40,2))</f>
        <v/>
      </c>
      <c r="D206" s="376"/>
      <c r="E206" s="376"/>
      <c r="F206" s="376"/>
      <c r="G206" s="376"/>
      <c r="H206" s="376"/>
      <c r="I206" s="376"/>
      <c r="J206" s="377"/>
      <c r="N206" s="388" t="s">
        <v>111</v>
      </c>
      <c r="O206" s="368"/>
      <c r="P206" s="369"/>
      <c r="Q206" s="46"/>
      <c r="R206" s="392" t="str">
        <f>IF(C206="","",VLOOKUP(Y202,リレーオーダー!AM$15:AU$40,9))</f>
        <v/>
      </c>
      <c r="S206" s="392"/>
      <c r="T206" s="392"/>
      <c r="U206" s="392"/>
      <c r="V206" s="392"/>
      <c r="W206" s="392"/>
      <c r="X206" s="52"/>
      <c r="AC206" s="62"/>
      <c r="AD206" s="62"/>
      <c r="AE206" s="62"/>
      <c r="AF206" s="62"/>
      <c r="AG206" s="62"/>
      <c r="AH206" s="62"/>
      <c r="AI206" s="62"/>
      <c r="AJ206" s="62"/>
    </row>
    <row r="207" spans="2:36" ht="20.7" customHeight="1" thickBot="1" x14ac:dyDescent="0.25">
      <c r="C207" s="378"/>
      <c r="D207" s="379"/>
      <c r="E207" s="379"/>
      <c r="F207" s="379"/>
      <c r="G207" s="379"/>
      <c r="H207" s="379"/>
      <c r="I207" s="379"/>
      <c r="J207" s="380"/>
      <c r="N207" s="389" t="s">
        <v>237</v>
      </c>
      <c r="O207" s="390"/>
      <c r="P207" s="391"/>
      <c r="Q207" s="53"/>
      <c r="R207" s="393">
        <f>SUMIF(男子!AA$101:AA$112,リレーオーダー!Y202,男子!AD$101:AD$112)+SUMIF(女子!AA$101:AA$112,リレーオーダー!Y202,女子!AD$101:AD$112)</f>
        <v>0</v>
      </c>
      <c r="S207" s="393"/>
      <c r="T207" s="393"/>
      <c r="U207" s="393"/>
      <c r="V207" s="393"/>
      <c r="W207" s="393"/>
      <c r="X207" s="54"/>
      <c r="AC207" s="62"/>
      <c r="AD207" s="62"/>
      <c r="AE207" s="62"/>
      <c r="AF207" s="62"/>
      <c r="AG207" s="62"/>
      <c r="AH207" s="62"/>
      <c r="AI207" s="62"/>
      <c r="AJ207" s="62"/>
    </row>
    <row r="208" spans="2:36" ht="20.7" customHeight="1" thickBot="1" x14ac:dyDescent="0.25">
      <c r="AC208" s="62"/>
      <c r="AD208" s="62"/>
      <c r="AE208" s="62"/>
      <c r="AF208" s="62"/>
      <c r="AG208" s="62"/>
      <c r="AH208" s="62"/>
      <c r="AI208" s="62"/>
      <c r="AJ208" s="62"/>
    </row>
    <row r="209" spans="1:36" ht="20.7" customHeight="1" thickBot="1" x14ac:dyDescent="0.25">
      <c r="C209" s="359" t="s">
        <v>112</v>
      </c>
      <c r="D209" s="360"/>
      <c r="E209" s="381" t="s">
        <v>113</v>
      </c>
      <c r="F209" s="381"/>
      <c r="G209" s="360"/>
      <c r="H209" s="381" t="s">
        <v>114</v>
      </c>
      <c r="I209" s="381"/>
      <c r="J209" s="381"/>
      <c r="K209" s="381"/>
      <c r="L209" s="381"/>
      <c r="M209" s="360"/>
      <c r="N209" s="381" t="s">
        <v>219</v>
      </c>
      <c r="O209" s="381"/>
      <c r="P209" s="381"/>
      <c r="Q209" s="381"/>
      <c r="R209" s="381"/>
      <c r="S209" s="360"/>
      <c r="T209" s="400" t="s">
        <v>218</v>
      </c>
      <c r="U209" s="381"/>
      <c r="V209" s="381"/>
      <c r="W209" s="381"/>
      <c r="X209" s="401"/>
      <c r="AC209" s="62"/>
      <c r="AD209" s="62"/>
      <c r="AE209" s="62"/>
      <c r="AF209" s="62"/>
      <c r="AG209" s="62"/>
      <c r="AH209" s="62"/>
      <c r="AI209" s="62"/>
      <c r="AJ209" s="62"/>
    </row>
    <row r="210" spans="1:36" ht="20.7" customHeight="1" thickTop="1" x14ac:dyDescent="0.2">
      <c r="C210" s="362" t="s">
        <v>115</v>
      </c>
      <c r="D210" s="363"/>
      <c r="E210" s="404"/>
      <c r="F210" s="405"/>
      <c r="G210" s="406"/>
      <c r="H210" s="394" t="str">
        <f>IF(C206="","",VLOOKUP(Y202,リレーオーダー!AM$15:AT$40,3))</f>
        <v/>
      </c>
      <c r="I210" s="394"/>
      <c r="J210" s="394"/>
      <c r="K210" s="394"/>
      <c r="L210" s="394"/>
      <c r="M210" s="395"/>
      <c r="N210" s="396"/>
      <c r="O210" s="396"/>
      <c r="P210" s="396"/>
      <c r="Q210" s="396"/>
      <c r="R210" s="396"/>
      <c r="S210" s="397"/>
      <c r="T210" s="139"/>
      <c r="U210" s="139"/>
      <c r="V210" s="139"/>
      <c r="W210" s="139"/>
      <c r="X210" s="140"/>
      <c r="AC210" s="62"/>
      <c r="AD210" s="62"/>
      <c r="AE210" s="62"/>
      <c r="AF210" s="62"/>
      <c r="AG210" s="62"/>
      <c r="AH210" s="62"/>
      <c r="AI210" s="62"/>
      <c r="AJ210" s="62"/>
    </row>
    <row r="211" spans="1:36" ht="20.7" customHeight="1" x14ac:dyDescent="0.2">
      <c r="C211" s="357" t="s">
        <v>116</v>
      </c>
      <c r="D211" s="358"/>
      <c r="E211" s="367"/>
      <c r="F211" s="368"/>
      <c r="G211" s="369"/>
      <c r="H211" s="370" t="str">
        <f>IF(C206="","",VLOOKUP(Y202,リレーオーダー!AM$15:AT$40,4))</f>
        <v/>
      </c>
      <c r="I211" s="370"/>
      <c r="J211" s="370"/>
      <c r="K211" s="370"/>
      <c r="L211" s="370"/>
      <c r="M211" s="371"/>
      <c r="N211" s="402"/>
      <c r="O211" s="402"/>
      <c r="P211" s="402"/>
      <c r="Q211" s="402"/>
      <c r="R211" s="402"/>
      <c r="S211" s="403"/>
      <c r="T211" s="139"/>
      <c r="U211" s="139"/>
      <c r="V211" s="139"/>
      <c r="W211" s="139"/>
      <c r="X211" s="140"/>
      <c r="AC211" s="62"/>
      <c r="AD211" s="62"/>
      <c r="AE211" s="62"/>
      <c r="AF211" s="62"/>
      <c r="AG211" s="62"/>
      <c r="AH211" s="62"/>
      <c r="AI211" s="62"/>
      <c r="AJ211" s="62"/>
    </row>
    <row r="212" spans="1:36" ht="20.7" customHeight="1" x14ac:dyDescent="0.2">
      <c r="C212" s="357" t="s">
        <v>117</v>
      </c>
      <c r="D212" s="358"/>
      <c r="E212" s="367"/>
      <c r="F212" s="368"/>
      <c r="G212" s="369"/>
      <c r="H212" s="370" t="str">
        <f>IF(C206="","",VLOOKUP(Y202,リレーオーダー!AM$15:AT$40,5))</f>
        <v/>
      </c>
      <c r="I212" s="370"/>
      <c r="J212" s="370"/>
      <c r="K212" s="370"/>
      <c r="L212" s="370"/>
      <c r="M212" s="371"/>
      <c r="N212" s="402"/>
      <c r="O212" s="402"/>
      <c r="P212" s="402"/>
      <c r="Q212" s="402"/>
      <c r="R212" s="402"/>
      <c r="S212" s="403"/>
      <c r="T212" s="139"/>
      <c r="U212" s="139"/>
      <c r="V212" s="139"/>
      <c r="W212" s="139"/>
      <c r="X212" s="140"/>
      <c r="AC212" s="62"/>
      <c r="AD212" s="62"/>
      <c r="AE212" s="62"/>
      <c r="AF212" s="62"/>
      <c r="AG212" s="62"/>
      <c r="AH212" s="62"/>
      <c r="AI212" s="62"/>
      <c r="AJ212" s="62"/>
    </row>
    <row r="213" spans="1:36" ht="20.7" customHeight="1" x14ac:dyDescent="0.2">
      <c r="C213" s="357" t="s">
        <v>118</v>
      </c>
      <c r="D213" s="358"/>
      <c r="E213" s="367"/>
      <c r="F213" s="368"/>
      <c r="G213" s="369"/>
      <c r="H213" s="370" t="str">
        <f>IF(C206="","",VLOOKUP(Y202,リレーオーダー!AM$15:AT$40,6))</f>
        <v/>
      </c>
      <c r="I213" s="370"/>
      <c r="J213" s="370"/>
      <c r="K213" s="370"/>
      <c r="L213" s="370"/>
      <c r="M213" s="371"/>
      <c r="N213" s="402"/>
      <c r="O213" s="402"/>
      <c r="P213" s="402"/>
      <c r="Q213" s="402"/>
      <c r="R213" s="402"/>
      <c r="S213" s="403"/>
      <c r="T213" s="139"/>
      <c r="U213" s="139"/>
      <c r="V213" s="139"/>
      <c r="W213" s="139"/>
      <c r="X213" s="140"/>
      <c r="AC213" s="62"/>
      <c r="AD213" s="62"/>
      <c r="AE213" s="62"/>
      <c r="AF213" s="62"/>
      <c r="AG213" s="62"/>
      <c r="AH213" s="62"/>
      <c r="AI213" s="62"/>
      <c r="AJ213" s="62"/>
    </row>
    <row r="214" spans="1:36" ht="20.7" customHeight="1" x14ac:dyDescent="0.2">
      <c r="C214" s="361" t="s">
        <v>233</v>
      </c>
      <c r="D214" s="358"/>
      <c r="E214" s="367"/>
      <c r="F214" s="368"/>
      <c r="G214" s="369"/>
      <c r="H214" s="370" t="str">
        <f>IF(C206="","",VLOOKUP(Y202,リレーオーダー!AM$15:AT$40,7))</f>
        <v/>
      </c>
      <c r="I214" s="370"/>
      <c r="J214" s="370"/>
      <c r="K214" s="370"/>
      <c r="L214" s="370"/>
      <c r="M214" s="371"/>
      <c r="N214" s="402"/>
      <c r="O214" s="402"/>
      <c r="P214" s="402"/>
      <c r="Q214" s="402"/>
      <c r="R214" s="402"/>
      <c r="S214" s="403"/>
      <c r="T214" s="139"/>
      <c r="U214" s="139"/>
      <c r="V214" s="139"/>
      <c r="W214" s="139"/>
      <c r="X214" s="140"/>
      <c r="AC214" s="62"/>
      <c r="AD214" s="62"/>
      <c r="AE214" s="62"/>
      <c r="AF214" s="62"/>
      <c r="AG214" s="62"/>
      <c r="AH214" s="62"/>
      <c r="AI214" s="62"/>
      <c r="AJ214" s="62"/>
    </row>
    <row r="215" spans="1:36" ht="20.7" customHeight="1" thickBot="1" x14ac:dyDescent="0.25">
      <c r="C215" s="373" t="s">
        <v>234</v>
      </c>
      <c r="D215" s="374"/>
      <c r="E215" s="302"/>
      <c r="F215" s="382"/>
      <c r="G215" s="383"/>
      <c r="H215" s="384" t="str">
        <f>IF(C206="","",VLOOKUP(Y202,リレーオーダー!AM$15:AT$40,8))</f>
        <v/>
      </c>
      <c r="I215" s="385"/>
      <c r="J215" s="385"/>
      <c r="K215" s="385"/>
      <c r="L215" s="385"/>
      <c r="M215" s="386"/>
      <c r="N215" s="398"/>
      <c r="O215" s="398"/>
      <c r="P215" s="398"/>
      <c r="Q215" s="398"/>
      <c r="R215" s="398"/>
      <c r="S215" s="399"/>
      <c r="T215" s="141"/>
      <c r="U215" s="141"/>
      <c r="V215" s="141"/>
      <c r="W215" s="141"/>
      <c r="X215" s="142"/>
      <c r="AC215" s="62"/>
      <c r="AD215" s="62"/>
      <c r="AE215" s="62"/>
      <c r="AF215" s="62"/>
      <c r="AG215" s="62"/>
      <c r="AH215" s="62"/>
      <c r="AI215" s="62"/>
      <c r="AJ215" s="62"/>
    </row>
    <row r="216" spans="1:36" ht="20.7" customHeight="1" x14ac:dyDescent="0.2">
      <c r="C216" s="47" t="s">
        <v>244</v>
      </c>
      <c r="AC216" s="62"/>
      <c r="AD216" s="62"/>
      <c r="AE216" s="62"/>
      <c r="AF216" s="62"/>
      <c r="AG216" s="62"/>
      <c r="AH216" s="62"/>
      <c r="AI216" s="62"/>
      <c r="AJ216" s="62"/>
    </row>
    <row r="217" spans="1:36" ht="20.7" customHeight="1" x14ac:dyDescent="0.2">
      <c r="B217" s="188" t="s">
        <v>35</v>
      </c>
      <c r="C217" s="355" t="s">
        <v>115</v>
      </c>
      <c r="D217" s="356"/>
      <c r="E217" s="148"/>
      <c r="F217" s="56"/>
      <c r="G217" s="59"/>
      <c r="H217" s="58" t="s">
        <v>220</v>
      </c>
      <c r="I217" s="57"/>
      <c r="J217" s="57"/>
      <c r="K217" s="57"/>
      <c r="L217" s="57"/>
      <c r="M217" s="59"/>
      <c r="N217" s="179" t="s">
        <v>221</v>
      </c>
      <c r="O217" s="177"/>
      <c r="P217" s="177"/>
      <c r="Q217" s="177"/>
      <c r="R217" s="177"/>
      <c r="S217" s="177"/>
      <c r="T217" s="181" t="s">
        <v>158</v>
      </c>
      <c r="U217" s="177"/>
      <c r="V217" s="177"/>
      <c r="W217" s="177"/>
      <c r="X217" s="178"/>
      <c r="AC217" s="62"/>
      <c r="AD217" s="62"/>
      <c r="AE217" s="62"/>
      <c r="AF217" s="62"/>
      <c r="AG217" s="62"/>
      <c r="AH217" s="62"/>
      <c r="AI217" s="62"/>
      <c r="AJ217" s="62"/>
    </row>
    <row r="218" spans="1:36" ht="20.7" customHeight="1" x14ac:dyDescent="0.2">
      <c r="B218" s="188" t="s">
        <v>35</v>
      </c>
      <c r="C218" s="355" t="s">
        <v>116</v>
      </c>
      <c r="D218" s="356"/>
      <c r="E218" s="149"/>
      <c r="F218" s="56"/>
      <c r="G218" s="187"/>
      <c r="H218" s="58" t="s">
        <v>119</v>
      </c>
      <c r="I218" s="57"/>
      <c r="J218" s="57"/>
      <c r="K218" s="57"/>
      <c r="L218" s="57"/>
      <c r="M218" s="59"/>
      <c r="N218" s="179" t="s">
        <v>222</v>
      </c>
      <c r="O218" s="177"/>
      <c r="P218" s="177"/>
      <c r="Q218" s="177"/>
      <c r="R218" s="177"/>
      <c r="S218" s="177"/>
      <c r="T218" s="181" t="s">
        <v>157</v>
      </c>
      <c r="U218" s="177"/>
      <c r="V218" s="177"/>
      <c r="W218" s="179"/>
      <c r="X218" s="180"/>
      <c r="AC218" s="62"/>
      <c r="AD218" s="62"/>
      <c r="AE218" s="62"/>
      <c r="AF218" s="62"/>
      <c r="AG218" s="62"/>
      <c r="AH218" s="62"/>
      <c r="AI218" s="62"/>
      <c r="AJ218" s="62"/>
    </row>
    <row r="219" spans="1:36" ht="20.7" customHeight="1" x14ac:dyDescent="0.2">
      <c r="AC219" s="62"/>
      <c r="AD219" s="62"/>
      <c r="AE219" s="62"/>
      <c r="AF219" s="62"/>
      <c r="AG219" s="62"/>
      <c r="AH219" s="62"/>
      <c r="AI219" s="62"/>
      <c r="AJ219" s="62"/>
    </row>
    <row r="220" spans="1:36" ht="20.7" customHeight="1" x14ac:dyDescent="0.2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C220" s="62"/>
      <c r="AD220" s="62"/>
      <c r="AE220" s="62"/>
      <c r="AF220" s="62"/>
      <c r="AG220" s="62"/>
      <c r="AH220" s="62"/>
      <c r="AI220" s="62"/>
      <c r="AJ220" s="62"/>
    </row>
    <row r="221" spans="1:36" ht="20.7" customHeight="1" x14ac:dyDescent="0.2">
      <c r="AC221" s="62"/>
      <c r="AD221" s="62"/>
      <c r="AE221" s="62"/>
      <c r="AF221" s="62"/>
      <c r="AG221" s="62"/>
      <c r="AH221" s="62"/>
      <c r="AI221" s="62"/>
      <c r="AJ221" s="62"/>
    </row>
    <row r="222" spans="1:36" ht="20.7" customHeight="1" x14ac:dyDescent="0.2">
      <c r="AC222" s="62"/>
      <c r="AD222" s="62"/>
      <c r="AE222" s="62"/>
      <c r="AF222" s="62"/>
      <c r="AG222" s="62"/>
      <c r="AH222" s="62"/>
      <c r="AI222" s="62"/>
      <c r="AJ222" s="62"/>
    </row>
    <row r="223" spans="1:36" ht="20.7" customHeight="1" x14ac:dyDescent="0.2">
      <c r="F223" s="372" t="s">
        <v>108</v>
      </c>
      <c r="G223" s="372"/>
      <c r="H223" s="372"/>
      <c r="I223" s="372"/>
      <c r="J223" s="372"/>
      <c r="K223" s="372"/>
      <c r="L223" s="372"/>
      <c r="M223" s="372"/>
      <c r="N223" s="372"/>
      <c r="O223" s="372"/>
      <c r="P223" s="372"/>
      <c r="Q223" s="372"/>
      <c r="R223" s="372"/>
      <c r="S223" s="372"/>
      <c r="T223" s="372"/>
      <c r="U223" s="372"/>
      <c r="X223" s="68" t="s">
        <v>147</v>
      </c>
      <c r="Y223" s="68">
        <f>Y202+1</f>
        <v>12</v>
      </c>
      <c r="AC223" s="62"/>
      <c r="AD223" s="62"/>
      <c r="AE223" s="62"/>
      <c r="AF223" s="62"/>
      <c r="AG223" s="62"/>
      <c r="AH223" s="62"/>
      <c r="AI223" s="62"/>
      <c r="AJ223" s="62"/>
    </row>
    <row r="224" spans="1:36" ht="20.7" customHeight="1" x14ac:dyDescent="0.2">
      <c r="F224" s="372"/>
      <c r="G224" s="372"/>
      <c r="H224" s="372"/>
      <c r="I224" s="372"/>
      <c r="J224" s="372"/>
      <c r="K224" s="372"/>
      <c r="L224" s="372"/>
      <c r="M224" s="372"/>
      <c r="N224" s="372"/>
      <c r="O224" s="372"/>
      <c r="P224" s="372"/>
      <c r="Q224" s="372"/>
      <c r="R224" s="372"/>
      <c r="S224" s="372"/>
      <c r="T224" s="372"/>
      <c r="U224" s="372"/>
      <c r="AC224" s="62"/>
      <c r="AD224" s="62"/>
      <c r="AE224" s="62"/>
      <c r="AF224" s="62"/>
      <c r="AG224" s="62"/>
      <c r="AH224" s="62"/>
      <c r="AI224" s="62"/>
      <c r="AJ224" s="62"/>
    </row>
    <row r="225" spans="2:36" ht="20.7" customHeight="1" thickBot="1" x14ac:dyDescent="0.25">
      <c r="B225" s="49" t="str">
        <f>B$4</f>
        <v xml:space="preserve">  令和 ７年度 第２７回 「谷口睦生」記念陸上記録会 （ 令和 7年11月22日 ／ 県営八代運動公園陸上競技場 ）</v>
      </c>
      <c r="AC225" s="62"/>
      <c r="AD225" s="62"/>
      <c r="AE225" s="62"/>
      <c r="AF225" s="62"/>
      <c r="AG225" s="62"/>
      <c r="AH225" s="62"/>
      <c r="AI225" s="62"/>
      <c r="AJ225" s="62"/>
    </row>
    <row r="226" spans="2:36" ht="20.7" customHeight="1" thickBot="1" x14ac:dyDescent="0.25">
      <c r="C226" s="364" t="s">
        <v>109</v>
      </c>
      <c r="D226" s="365"/>
      <c r="E226" s="365"/>
      <c r="F226" s="365"/>
      <c r="G226" s="365"/>
      <c r="H226" s="365"/>
      <c r="I226" s="365"/>
      <c r="J226" s="366"/>
      <c r="N226" s="279" t="s">
        <v>110</v>
      </c>
      <c r="O226" s="280"/>
      <c r="P226" s="281"/>
      <c r="Q226" s="50"/>
      <c r="R226" s="387" t="str">
        <f>IF(C227="","",IF(OR(AC$12="小",AC$12="中"),AC$12&amp;"学",IF(AC$12="高",AC$12&amp;"校","直接入力")))</f>
        <v/>
      </c>
      <c r="S226" s="387"/>
      <c r="T226" s="387"/>
      <c r="U226" s="387"/>
      <c r="V226" s="387"/>
      <c r="W226" s="387"/>
      <c r="X226" s="51"/>
      <c r="AC226" s="62"/>
      <c r="AD226" s="62"/>
      <c r="AE226" s="62"/>
      <c r="AF226" s="62"/>
      <c r="AG226" s="62"/>
      <c r="AH226" s="62"/>
      <c r="AI226" s="62"/>
      <c r="AJ226" s="62"/>
    </row>
    <row r="227" spans="2:36" ht="20.7" customHeight="1" thickTop="1" x14ac:dyDescent="0.2">
      <c r="C227" s="375" t="str">
        <f>IF(Y223&gt;SUM(AE$9:AE$10),"",VLOOKUP(Y223,リレーオーダー!AM$15:AU$40,2))</f>
        <v/>
      </c>
      <c r="D227" s="376"/>
      <c r="E227" s="376"/>
      <c r="F227" s="376"/>
      <c r="G227" s="376"/>
      <c r="H227" s="376"/>
      <c r="I227" s="376"/>
      <c r="J227" s="377"/>
      <c r="N227" s="388" t="s">
        <v>111</v>
      </c>
      <c r="O227" s="368"/>
      <c r="P227" s="369"/>
      <c r="Q227" s="46"/>
      <c r="R227" s="392" t="str">
        <f>IF(C227="","",VLOOKUP(Y223,リレーオーダー!AM$15:AU$40,9))</f>
        <v/>
      </c>
      <c r="S227" s="392"/>
      <c r="T227" s="392"/>
      <c r="U227" s="392"/>
      <c r="V227" s="392"/>
      <c r="W227" s="392"/>
      <c r="X227" s="52"/>
      <c r="AC227" s="62"/>
      <c r="AD227" s="62"/>
      <c r="AE227" s="62"/>
      <c r="AF227" s="62"/>
      <c r="AG227" s="62"/>
      <c r="AH227" s="62"/>
      <c r="AI227" s="62"/>
      <c r="AJ227" s="62"/>
    </row>
    <row r="228" spans="2:36" ht="20.7" customHeight="1" thickBot="1" x14ac:dyDescent="0.25">
      <c r="C228" s="378"/>
      <c r="D228" s="379"/>
      <c r="E228" s="379"/>
      <c r="F228" s="379"/>
      <c r="G228" s="379"/>
      <c r="H228" s="379"/>
      <c r="I228" s="379"/>
      <c r="J228" s="380"/>
      <c r="N228" s="389" t="s">
        <v>237</v>
      </c>
      <c r="O228" s="390"/>
      <c r="P228" s="391"/>
      <c r="Q228" s="53"/>
      <c r="R228" s="393">
        <f>SUMIF(男子!AA$101:AA$112,リレーオーダー!Y223,男子!AD$101:AD$112)+SUMIF(女子!AA$101:AA$112,リレーオーダー!Y223,女子!AD$101:AD$112)</f>
        <v>0</v>
      </c>
      <c r="S228" s="393"/>
      <c r="T228" s="393"/>
      <c r="U228" s="393"/>
      <c r="V228" s="393"/>
      <c r="W228" s="393"/>
      <c r="X228" s="54"/>
      <c r="AC228" s="62"/>
      <c r="AD228" s="62"/>
      <c r="AE228" s="62"/>
      <c r="AF228" s="62"/>
      <c r="AG228" s="62"/>
      <c r="AH228" s="62"/>
      <c r="AI228" s="62"/>
      <c r="AJ228" s="62"/>
    </row>
    <row r="229" spans="2:36" ht="20.7" customHeight="1" thickBot="1" x14ac:dyDescent="0.25">
      <c r="AC229" s="62"/>
      <c r="AD229" s="62"/>
      <c r="AE229" s="62"/>
      <c r="AF229" s="62"/>
      <c r="AG229" s="62"/>
      <c r="AH229" s="62"/>
      <c r="AI229" s="62"/>
      <c r="AJ229" s="62"/>
    </row>
    <row r="230" spans="2:36" ht="20.7" customHeight="1" thickBot="1" x14ac:dyDescent="0.25">
      <c r="C230" s="359" t="s">
        <v>112</v>
      </c>
      <c r="D230" s="360"/>
      <c r="E230" s="381" t="s">
        <v>113</v>
      </c>
      <c r="F230" s="381"/>
      <c r="G230" s="360"/>
      <c r="H230" s="381" t="s">
        <v>114</v>
      </c>
      <c r="I230" s="381"/>
      <c r="J230" s="381"/>
      <c r="K230" s="381"/>
      <c r="L230" s="381"/>
      <c r="M230" s="360"/>
      <c r="N230" s="381" t="s">
        <v>219</v>
      </c>
      <c r="O230" s="381"/>
      <c r="P230" s="381"/>
      <c r="Q230" s="381"/>
      <c r="R230" s="381"/>
      <c r="S230" s="360"/>
      <c r="T230" s="400" t="s">
        <v>218</v>
      </c>
      <c r="U230" s="381"/>
      <c r="V230" s="381"/>
      <c r="W230" s="381"/>
      <c r="X230" s="401"/>
      <c r="AC230" s="62"/>
      <c r="AD230" s="62"/>
      <c r="AE230" s="62"/>
      <c r="AF230" s="62"/>
      <c r="AG230" s="62"/>
      <c r="AH230" s="62"/>
      <c r="AI230" s="62"/>
      <c r="AJ230" s="62"/>
    </row>
    <row r="231" spans="2:36" ht="20.7" customHeight="1" thickTop="1" x14ac:dyDescent="0.2">
      <c r="C231" s="362" t="s">
        <v>115</v>
      </c>
      <c r="D231" s="363"/>
      <c r="E231" s="404"/>
      <c r="F231" s="405"/>
      <c r="G231" s="406"/>
      <c r="H231" s="394" t="str">
        <f>IF(C227="","",VLOOKUP(Y223,リレーオーダー!AM$15:AT$40,3))</f>
        <v/>
      </c>
      <c r="I231" s="394"/>
      <c r="J231" s="394"/>
      <c r="K231" s="394"/>
      <c r="L231" s="394"/>
      <c r="M231" s="395"/>
      <c r="N231" s="396"/>
      <c r="O231" s="396"/>
      <c r="P231" s="396"/>
      <c r="Q231" s="396"/>
      <c r="R231" s="396"/>
      <c r="S231" s="397"/>
      <c r="T231" s="139"/>
      <c r="U231" s="139"/>
      <c r="V231" s="139"/>
      <c r="W231" s="139"/>
      <c r="X231" s="140"/>
      <c r="AC231" s="62"/>
      <c r="AD231" s="62"/>
      <c r="AE231" s="62"/>
      <c r="AF231" s="62"/>
      <c r="AG231" s="62"/>
      <c r="AH231" s="62"/>
      <c r="AI231" s="62"/>
      <c r="AJ231" s="62"/>
    </row>
    <row r="232" spans="2:36" ht="20.7" customHeight="1" x14ac:dyDescent="0.2">
      <c r="C232" s="357" t="s">
        <v>116</v>
      </c>
      <c r="D232" s="358"/>
      <c r="E232" s="367"/>
      <c r="F232" s="368"/>
      <c r="G232" s="369"/>
      <c r="H232" s="370" t="str">
        <f>IF(C227="","",VLOOKUP(Y223,リレーオーダー!AM$15:AT$40,4))</f>
        <v/>
      </c>
      <c r="I232" s="370"/>
      <c r="J232" s="370"/>
      <c r="K232" s="370"/>
      <c r="L232" s="370"/>
      <c r="M232" s="371"/>
      <c r="N232" s="402"/>
      <c r="O232" s="402"/>
      <c r="P232" s="402"/>
      <c r="Q232" s="402"/>
      <c r="R232" s="402"/>
      <c r="S232" s="403"/>
      <c r="T232" s="139"/>
      <c r="U232" s="139"/>
      <c r="V232" s="139"/>
      <c r="W232" s="139"/>
      <c r="X232" s="140"/>
      <c r="AC232" s="62"/>
      <c r="AD232" s="62"/>
      <c r="AE232" s="62"/>
      <c r="AF232" s="62"/>
      <c r="AG232" s="62"/>
      <c r="AH232" s="62"/>
      <c r="AI232" s="62"/>
      <c r="AJ232" s="62"/>
    </row>
    <row r="233" spans="2:36" ht="20.7" customHeight="1" x14ac:dyDescent="0.2">
      <c r="C233" s="357" t="s">
        <v>117</v>
      </c>
      <c r="D233" s="358"/>
      <c r="E233" s="367"/>
      <c r="F233" s="368"/>
      <c r="G233" s="369"/>
      <c r="H233" s="370" t="str">
        <f>IF(C227="","",VLOOKUP(Y223,リレーオーダー!AM$15:AT$40,5))</f>
        <v/>
      </c>
      <c r="I233" s="370"/>
      <c r="J233" s="370"/>
      <c r="K233" s="370"/>
      <c r="L233" s="370"/>
      <c r="M233" s="371"/>
      <c r="N233" s="402"/>
      <c r="O233" s="402"/>
      <c r="P233" s="402"/>
      <c r="Q233" s="402"/>
      <c r="R233" s="402"/>
      <c r="S233" s="403"/>
      <c r="T233" s="139"/>
      <c r="U233" s="139"/>
      <c r="V233" s="139"/>
      <c r="W233" s="139"/>
      <c r="X233" s="140"/>
      <c r="AC233" s="62"/>
      <c r="AD233" s="62"/>
      <c r="AE233" s="62"/>
      <c r="AF233" s="62"/>
      <c r="AG233" s="62"/>
      <c r="AH233" s="62"/>
      <c r="AI233" s="62"/>
      <c r="AJ233" s="62"/>
    </row>
    <row r="234" spans="2:36" ht="20.7" customHeight="1" x14ac:dyDescent="0.2">
      <c r="C234" s="357" t="s">
        <v>118</v>
      </c>
      <c r="D234" s="358"/>
      <c r="E234" s="367"/>
      <c r="F234" s="368"/>
      <c r="G234" s="369"/>
      <c r="H234" s="370" t="str">
        <f>IF(C227="","",VLOOKUP(Y223,リレーオーダー!AM$15:AT$40,6))</f>
        <v/>
      </c>
      <c r="I234" s="370"/>
      <c r="J234" s="370"/>
      <c r="K234" s="370"/>
      <c r="L234" s="370"/>
      <c r="M234" s="371"/>
      <c r="N234" s="402"/>
      <c r="O234" s="402"/>
      <c r="P234" s="402"/>
      <c r="Q234" s="402"/>
      <c r="R234" s="402"/>
      <c r="S234" s="403"/>
      <c r="T234" s="139"/>
      <c r="U234" s="139"/>
      <c r="V234" s="139"/>
      <c r="W234" s="139"/>
      <c r="X234" s="140"/>
      <c r="AC234" s="62"/>
      <c r="AD234" s="62"/>
      <c r="AE234" s="62"/>
      <c r="AF234" s="62"/>
      <c r="AG234" s="62"/>
      <c r="AH234" s="62"/>
      <c r="AI234" s="62"/>
      <c r="AJ234" s="62"/>
    </row>
    <row r="235" spans="2:36" ht="20.7" customHeight="1" x14ac:dyDescent="0.2">
      <c r="C235" s="361" t="s">
        <v>233</v>
      </c>
      <c r="D235" s="358"/>
      <c r="E235" s="367"/>
      <c r="F235" s="368"/>
      <c r="G235" s="369"/>
      <c r="H235" s="370" t="str">
        <f>IF(C227="","",VLOOKUP(Y223,リレーオーダー!AM$15:AT$40,7))</f>
        <v/>
      </c>
      <c r="I235" s="370"/>
      <c r="J235" s="370"/>
      <c r="K235" s="370"/>
      <c r="L235" s="370"/>
      <c r="M235" s="371"/>
      <c r="N235" s="402"/>
      <c r="O235" s="402"/>
      <c r="P235" s="402"/>
      <c r="Q235" s="402"/>
      <c r="R235" s="402"/>
      <c r="S235" s="403"/>
      <c r="T235" s="139"/>
      <c r="U235" s="139"/>
      <c r="V235" s="139"/>
      <c r="W235" s="139"/>
      <c r="X235" s="140"/>
      <c r="AC235" s="62"/>
      <c r="AD235" s="62"/>
      <c r="AE235" s="62"/>
      <c r="AF235" s="62"/>
      <c r="AG235" s="62"/>
      <c r="AH235" s="62"/>
      <c r="AI235" s="62"/>
      <c r="AJ235" s="62"/>
    </row>
    <row r="236" spans="2:36" ht="20.7" customHeight="1" thickBot="1" x14ac:dyDescent="0.25">
      <c r="C236" s="373" t="s">
        <v>234</v>
      </c>
      <c r="D236" s="374"/>
      <c r="E236" s="302"/>
      <c r="F236" s="382"/>
      <c r="G236" s="383"/>
      <c r="H236" s="384" t="str">
        <f>IF(C227="","",VLOOKUP(Y223,リレーオーダー!AM$15:AT$40,8))</f>
        <v/>
      </c>
      <c r="I236" s="385"/>
      <c r="J236" s="385"/>
      <c r="K236" s="385"/>
      <c r="L236" s="385"/>
      <c r="M236" s="386"/>
      <c r="N236" s="398"/>
      <c r="O236" s="398"/>
      <c r="P236" s="398"/>
      <c r="Q236" s="398"/>
      <c r="R236" s="398"/>
      <c r="S236" s="399"/>
      <c r="T236" s="141"/>
      <c r="U236" s="141"/>
      <c r="V236" s="141"/>
      <c r="W236" s="141"/>
      <c r="X236" s="142"/>
      <c r="AC236" s="62"/>
      <c r="AD236" s="62"/>
      <c r="AE236" s="62"/>
      <c r="AF236" s="62"/>
      <c r="AG236" s="62"/>
      <c r="AH236" s="62"/>
      <c r="AI236" s="62"/>
      <c r="AJ236" s="62"/>
    </row>
    <row r="237" spans="2:36" ht="20.7" customHeight="1" x14ac:dyDescent="0.2">
      <c r="C237" s="47" t="s">
        <v>244</v>
      </c>
      <c r="AC237" s="62"/>
      <c r="AD237" s="62"/>
      <c r="AE237" s="62"/>
      <c r="AF237" s="62"/>
      <c r="AG237" s="62"/>
      <c r="AH237" s="62"/>
      <c r="AI237" s="62"/>
      <c r="AJ237" s="62"/>
    </row>
    <row r="238" spans="2:36" ht="20.7" customHeight="1" x14ac:dyDescent="0.2">
      <c r="B238" s="188" t="s">
        <v>35</v>
      </c>
      <c r="C238" s="355" t="s">
        <v>115</v>
      </c>
      <c r="D238" s="356"/>
      <c r="E238" s="148"/>
      <c r="F238" s="56"/>
      <c r="G238" s="59"/>
      <c r="H238" s="58" t="s">
        <v>220</v>
      </c>
      <c r="I238" s="57"/>
      <c r="J238" s="57"/>
      <c r="K238" s="57"/>
      <c r="L238" s="57"/>
      <c r="M238" s="59"/>
      <c r="N238" s="179" t="s">
        <v>221</v>
      </c>
      <c r="O238" s="177"/>
      <c r="P238" s="177"/>
      <c r="Q238" s="177"/>
      <c r="R238" s="177"/>
      <c r="S238" s="177"/>
      <c r="T238" s="181" t="s">
        <v>158</v>
      </c>
      <c r="U238" s="177"/>
      <c r="V238" s="177"/>
      <c r="W238" s="177"/>
      <c r="X238" s="178"/>
      <c r="AC238" s="62"/>
      <c r="AD238" s="62"/>
      <c r="AE238" s="62"/>
      <c r="AF238" s="62"/>
      <c r="AG238" s="62"/>
      <c r="AH238" s="62"/>
      <c r="AI238" s="62"/>
      <c r="AJ238" s="62"/>
    </row>
    <row r="239" spans="2:36" ht="20.7" customHeight="1" x14ac:dyDescent="0.2">
      <c r="B239" s="188" t="s">
        <v>35</v>
      </c>
      <c r="C239" s="355" t="s">
        <v>116</v>
      </c>
      <c r="D239" s="356"/>
      <c r="E239" s="149"/>
      <c r="F239" s="56"/>
      <c r="G239" s="187"/>
      <c r="H239" s="58" t="s">
        <v>119</v>
      </c>
      <c r="I239" s="57"/>
      <c r="J239" s="57"/>
      <c r="K239" s="57"/>
      <c r="L239" s="57"/>
      <c r="M239" s="59"/>
      <c r="N239" s="179" t="s">
        <v>222</v>
      </c>
      <c r="O239" s="177"/>
      <c r="P239" s="177"/>
      <c r="Q239" s="177"/>
      <c r="R239" s="177"/>
      <c r="S239" s="177"/>
      <c r="T239" s="181" t="s">
        <v>157</v>
      </c>
      <c r="U239" s="177"/>
      <c r="V239" s="177"/>
      <c r="W239" s="179"/>
      <c r="X239" s="180"/>
      <c r="AC239" s="62"/>
      <c r="AD239" s="62"/>
      <c r="AE239" s="62"/>
      <c r="AF239" s="62"/>
      <c r="AG239" s="62"/>
      <c r="AH239" s="62"/>
      <c r="AI239" s="62"/>
      <c r="AJ239" s="62"/>
    </row>
    <row r="240" spans="2:36" ht="20.7" customHeight="1" x14ac:dyDescent="0.2">
      <c r="AC240" s="62"/>
      <c r="AD240" s="62"/>
      <c r="AE240" s="62"/>
      <c r="AF240" s="62"/>
      <c r="AG240" s="62"/>
      <c r="AH240" s="62"/>
      <c r="AI240" s="62"/>
      <c r="AJ240" s="62"/>
    </row>
    <row r="241" spans="2:36" ht="20.7" customHeight="1" x14ac:dyDescent="0.2">
      <c r="AC241" s="62"/>
      <c r="AD241" s="62"/>
      <c r="AE241" s="62"/>
      <c r="AF241" s="62"/>
      <c r="AG241" s="62"/>
      <c r="AH241" s="62"/>
      <c r="AI241" s="62"/>
      <c r="AJ241" s="62"/>
    </row>
    <row r="242" spans="2:36" ht="20.7" customHeight="1" x14ac:dyDescent="0.2">
      <c r="F242" s="372" t="s">
        <v>108</v>
      </c>
      <c r="G242" s="372"/>
      <c r="H242" s="372"/>
      <c r="I242" s="372"/>
      <c r="J242" s="372"/>
      <c r="K242" s="372"/>
      <c r="L242" s="372"/>
      <c r="M242" s="372"/>
      <c r="N242" s="372"/>
      <c r="O242" s="372"/>
      <c r="P242" s="372"/>
      <c r="Q242" s="372"/>
      <c r="R242" s="372"/>
      <c r="S242" s="372"/>
      <c r="T242" s="372"/>
      <c r="U242" s="372"/>
      <c r="X242" s="68" t="s">
        <v>147</v>
      </c>
      <c r="Y242" s="68">
        <f>Y223+1</f>
        <v>13</v>
      </c>
      <c r="AC242" s="62"/>
      <c r="AD242" s="62"/>
      <c r="AE242" s="62"/>
      <c r="AF242" s="62"/>
      <c r="AG242" s="62"/>
      <c r="AH242" s="62"/>
      <c r="AI242" s="62"/>
      <c r="AJ242" s="62"/>
    </row>
    <row r="243" spans="2:36" ht="20.7" customHeight="1" x14ac:dyDescent="0.2">
      <c r="F243" s="372"/>
      <c r="G243" s="372"/>
      <c r="H243" s="372"/>
      <c r="I243" s="372"/>
      <c r="J243" s="372"/>
      <c r="K243" s="372"/>
      <c r="L243" s="372"/>
      <c r="M243" s="372"/>
      <c r="N243" s="372"/>
      <c r="O243" s="372"/>
      <c r="P243" s="372"/>
      <c r="Q243" s="372"/>
      <c r="R243" s="372"/>
      <c r="S243" s="372"/>
      <c r="T243" s="372"/>
      <c r="U243" s="372"/>
      <c r="AC243" s="62"/>
      <c r="AD243" s="62"/>
      <c r="AE243" s="62"/>
      <c r="AF243" s="62"/>
      <c r="AG243" s="62"/>
      <c r="AH243" s="62"/>
      <c r="AI243" s="62"/>
      <c r="AJ243" s="62"/>
    </row>
    <row r="244" spans="2:36" ht="20.7" customHeight="1" thickBot="1" x14ac:dyDescent="0.25">
      <c r="B244" s="49" t="str">
        <f>B$4</f>
        <v xml:space="preserve">  令和 ７年度 第２７回 「谷口睦生」記念陸上記録会 （ 令和 7年11月22日 ／ 県営八代運動公園陸上競技場 ）</v>
      </c>
      <c r="AC244" s="62"/>
      <c r="AD244" s="62"/>
      <c r="AE244" s="62"/>
      <c r="AF244" s="62"/>
      <c r="AG244" s="62"/>
      <c r="AH244" s="62"/>
      <c r="AI244" s="62"/>
      <c r="AJ244" s="62"/>
    </row>
    <row r="245" spans="2:36" ht="20.7" customHeight="1" thickBot="1" x14ac:dyDescent="0.25">
      <c r="C245" s="364" t="s">
        <v>109</v>
      </c>
      <c r="D245" s="365"/>
      <c r="E245" s="365"/>
      <c r="F245" s="365"/>
      <c r="G245" s="365"/>
      <c r="H245" s="365"/>
      <c r="I245" s="365"/>
      <c r="J245" s="366"/>
      <c r="N245" s="279" t="s">
        <v>110</v>
      </c>
      <c r="O245" s="280"/>
      <c r="P245" s="281"/>
      <c r="Q245" s="50"/>
      <c r="R245" s="387" t="str">
        <f>IF(C246="","",IF(OR(AC$12="小",AC$12="中"),AC$12&amp;"学",IF(AC$12="高",AC$12&amp;"校","直接入力")))</f>
        <v/>
      </c>
      <c r="S245" s="387"/>
      <c r="T245" s="387"/>
      <c r="U245" s="387"/>
      <c r="V245" s="387"/>
      <c r="W245" s="387"/>
      <c r="X245" s="51"/>
      <c r="AC245" s="62"/>
      <c r="AD245" s="62"/>
      <c r="AE245" s="62"/>
      <c r="AF245" s="62"/>
      <c r="AG245" s="62"/>
      <c r="AH245" s="62"/>
      <c r="AI245" s="62"/>
      <c r="AJ245" s="62"/>
    </row>
    <row r="246" spans="2:36" ht="20.7" customHeight="1" thickTop="1" x14ac:dyDescent="0.2">
      <c r="C246" s="375" t="str">
        <f>IF(Y242&gt;SUM(AE$9:AE$10),"",VLOOKUP(Y242,リレーオーダー!AM$15:AU$40,2))</f>
        <v/>
      </c>
      <c r="D246" s="376"/>
      <c r="E246" s="376"/>
      <c r="F246" s="376"/>
      <c r="G246" s="376"/>
      <c r="H246" s="376"/>
      <c r="I246" s="376"/>
      <c r="J246" s="377"/>
      <c r="N246" s="388" t="s">
        <v>111</v>
      </c>
      <c r="O246" s="368"/>
      <c r="P246" s="369"/>
      <c r="Q246" s="46"/>
      <c r="R246" s="392" t="str">
        <f>IF(C246="","",VLOOKUP(Y242,リレーオーダー!AM$15:AU$40,9))</f>
        <v/>
      </c>
      <c r="S246" s="392"/>
      <c r="T246" s="392"/>
      <c r="U246" s="392"/>
      <c r="V246" s="392"/>
      <c r="W246" s="392"/>
      <c r="X246" s="52"/>
      <c r="AC246" s="62"/>
      <c r="AD246" s="62"/>
      <c r="AE246" s="62"/>
      <c r="AF246" s="62"/>
      <c r="AG246" s="62"/>
      <c r="AH246" s="62"/>
      <c r="AI246" s="62"/>
      <c r="AJ246" s="62"/>
    </row>
    <row r="247" spans="2:36" ht="20.7" customHeight="1" thickBot="1" x14ac:dyDescent="0.25">
      <c r="C247" s="378"/>
      <c r="D247" s="379"/>
      <c r="E247" s="379"/>
      <c r="F247" s="379"/>
      <c r="G247" s="379"/>
      <c r="H247" s="379"/>
      <c r="I247" s="379"/>
      <c r="J247" s="380"/>
      <c r="N247" s="389" t="s">
        <v>237</v>
      </c>
      <c r="O247" s="390"/>
      <c r="P247" s="391"/>
      <c r="Q247" s="53"/>
      <c r="R247" s="393">
        <f>SUMIF(男子!AA$101:AA$112,リレーオーダー!Y242,男子!AD$101:AD$112)+SUMIF(女子!AA$101:AA$112,リレーオーダー!Y242,女子!AD$101:AD$112)</f>
        <v>0</v>
      </c>
      <c r="S247" s="393"/>
      <c r="T247" s="393"/>
      <c r="U247" s="393"/>
      <c r="V247" s="393"/>
      <c r="W247" s="393"/>
      <c r="X247" s="54"/>
      <c r="AC247" s="62"/>
      <c r="AD247" s="62"/>
      <c r="AE247" s="62"/>
      <c r="AF247" s="62"/>
      <c r="AG247" s="62"/>
      <c r="AH247" s="62"/>
      <c r="AI247" s="62"/>
      <c r="AJ247" s="62"/>
    </row>
    <row r="248" spans="2:36" ht="20.7" customHeight="1" thickBot="1" x14ac:dyDescent="0.25">
      <c r="AC248" s="62"/>
      <c r="AD248" s="62"/>
      <c r="AE248" s="62"/>
      <c r="AF248" s="62"/>
      <c r="AG248" s="62"/>
      <c r="AH248" s="62"/>
      <c r="AI248" s="62"/>
      <c r="AJ248" s="62"/>
    </row>
    <row r="249" spans="2:36" ht="20.7" customHeight="1" thickBot="1" x14ac:dyDescent="0.25">
      <c r="C249" s="359" t="s">
        <v>112</v>
      </c>
      <c r="D249" s="360"/>
      <c r="E249" s="381" t="s">
        <v>113</v>
      </c>
      <c r="F249" s="381"/>
      <c r="G249" s="360"/>
      <c r="H249" s="381" t="s">
        <v>114</v>
      </c>
      <c r="I249" s="381"/>
      <c r="J249" s="381"/>
      <c r="K249" s="381"/>
      <c r="L249" s="381"/>
      <c r="M249" s="360"/>
      <c r="N249" s="381" t="s">
        <v>219</v>
      </c>
      <c r="O249" s="381"/>
      <c r="P249" s="381"/>
      <c r="Q249" s="381"/>
      <c r="R249" s="381"/>
      <c r="S249" s="360"/>
      <c r="T249" s="400" t="s">
        <v>218</v>
      </c>
      <c r="U249" s="381"/>
      <c r="V249" s="381"/>
      <c r="W249" s="381"/>
      <c r="X249" s="401"/>
      <c r="AC249" s="62"/>
      <c r="AD249" s="62"/>
      <c r="AE249" s="62"/>
      <c r="AF249" s="62"/>
      <c r="AG249" s="62"/>
      <c r="AH249" s="62"/>
      <c r="AI249" s="62"/>
      <c r="AJ249" s="62"/>
    </row>
    <row r="250" spans="2:36" ht="20.7" customHeight="1" thickTop="1" x14ac:dyDescent="0.2">
      <c r="C250" s="362" t="s">
        <v>115</v>
      </c>
      <c r="D250" s="363"/>
      <c r="E250" s="404"/>
      <c r="F250" s="405"/>
      <c r="G250" s="406"/>
      <c r="H250" s="394" t="str">
        <f>IF(C246="","",VLOOKUP(Y242,リレーオーダー!AM$15:AT$40,3))</f>
        <v/>
      </c>
      <c r="I250" s="394"/>
      <c r="J250" s="394"/>
      <c r="K250" s="394"/>
      <c r="L250" s="394"/>
      <c r="M250" s="395"/>
      <c r="N250" s="396"/>
      <c r="O250" s="396"/>
      <c r="P250" s="396"/>
      <c r="Q250" s="396"/>
      <c r="R250" s="396"/>
      <c r="S250" s="397"/>
      <c r="T250" s="139"/>
      <c r="U250" s="139"/>
      <c r="V250" s="139"/>
      <c r="W250" s="139"/>
      <c r="X250" s="140"/>
      <c r="AC250" s="62"/>
      <c r="AD250" s="62"/>
      <c r="AE250" s="62"/>
      <c r="AF250" s="62"/>
      <c r="AG250" s="62"/>
      <c r="AH250" s="62"/>
      <c r="AI250" s="62"/>
      <c r="AJ250" s="62"/>
    </row>
    <row r="251" spans="2:36" ht="20.7" customHeight="1" x14ac:dyDescent="0.2">
      <c r="C251" s="357" t="s">
        <v>116</v>
      </c>
      <c r="D251" s="358"/>
      <c r="E251" s="367"/>
      <c r="F251" s="368"/>
      <c r="G251" s="369"/>
      <c r="H251" s="370" t="str">
        <f>IF(C246="","",VLOOKUP(Y242,リレーオーダー!AM$15:AT$40,4))</f>
        <v/>
      </c>
      <c r="I251" s="370"/>
      <c r="J251" s="370"/>
      <c r="K251" s="370"/>
      <c r="L251" s="370"/>
      <c r="M251" s="371"/>
      <c r="N251" s="402"/>
      <c r="O251" s="402"/>
      <c r="P251" s="402"/>
      <c r="Q251" s="402"/>
      <c r="R251" s="402"/>
      <c r="S251" s="403"/>
      <c r="T251" s="139"/>
      <c r="U251" s="139"/>
      <c r="V251" s="139"/>
      <c r="W251" s="139"/>
      <c r="X251" s="140"/>
      <c r="AC251" s="62"/>
      <c r="AD251" s="62"/>
      <c r="AE251" s="62"/>
      <c r="AF251" s="62"/>
      <c r="AG251" s="62"/>
      <c r="AH251" s="62"/>
      <c r="AI251" s="62"/>
      <c r="AJ251" s="62"/>
    </row>
    <row r="252" spans="2:36" ht="20.7" customHeight="1" x14ac:dyDescent="0.2">
      <c r="C252" s="357" t="s">
        <v>117</v>
      </c>
      <c r="D252" s="358"/>
      <c r="E252" s="367"/>
      <c r="F252" s="368"/>
      <c r="G252" s="369"/>
      <c r="H252" s="370" t="str">
        <f>IF(C246="","",VLOOKUP(Y242,リレーオーダー!AM$15:AT$40,5))</f>
        <v/>
      </c>
      <c r="I252" s="370"/>
      <c r="J252" s="370"/>
      <c r="K252" s="370"/>
      <c r="L252" s="370"/>
      <c r="M252" s="371"/>
      <c r="N252" s="402"/>
      <c r="O252" s="402"/>
      <c r="P252" s="402"/>
      <c r="Q252" s="402"/>
      <c r="R252" s="402"/>
      <c r="S252" s="403"/>
      <c r="T252" s="139"/>
      <c r="U252" s="139"/>
      <c r="V252" s="139"/>
      <c r="W252" s="139"/>
      <c r="X252" s="140"/>
      <c r="AC252" s="62"/>
      <c r="AD252" s="62"/>
      <c r="AE252" s="62"/>
      <c r="AF252" s="62"/>
      <c r="AG252" s="62"/>
      <c r="AH252" s="62"/>
      <c r="AI252" s="62"/>
      <c r="AJ252" s="62"/>
    </row>
    <row r="253" spans="2:36" ht="20.7" customHeight="1" x14ac:dyDescent="0.2">
      <c r="C253" s="357" t="s">
        <v>118</v>
      </c>
      <c r="D253" s="358"/>
      <c r="E253" s="367"/>
      <c r="F253" s="368"/>
      <c r="G253" s="369"/>
      <c r="H253" s="370" t="str">
        <f>IF(C246="","",VLOOKUP(Y242,リレーオーダー!AM$15:AT$40,6))</f>
        <v/>
      </c>
      <c r="I253" s="370"/>
      <c r="J253" s="370"/>
      <c r="K253" s="370"/>
      <c r="L253" s="370"/>
      <c r="M253" s="371"/>
      <c r="N253" s="402"/>
      <c r="O253" s="402"/>
      <c r="P253" s="402"/>
      <c r="Q253" s="402"/>
      <c r="R253" s="402"/>
      <c r="S253" s="403"/>
      <c r="T253" s="139"/>
      <c r="U253" s="139"/>
      <c r="V253" s="139"/>
      <c r="W253" s="139"/>
      <c r="X253" s="140"/>
      <c r="AC253" s="62"/>
      <c r="AD253" s="62"/>
      <c r="AE253" s="62"/>
      <c r="AF253" s="62"/>
      <c r="AG253" s="62"/>
      <c r="AH253" s="62"/>
      <c r="AI253" s="62"/>
      <c r="AJ253" s="62"/>
    </row>
    <row r="254" spans="2:36" ht="20.7" customHeight="1" x14ac:dyDescent="0.2">
      <c r="C254" s="361" t="s">
        <v>233</v>
      </c>
      <c r="D254" s="358"/>
      <c r="E254" s="367"/>
      <c r="F254" s="368"/>
      <c r="G254" s="369"/>
      <c r="H254" s="370" t="str">
        <f>IF(C246="","",VLOOKUP(Y242,リレーオーダー!AM$15:AT$40,7))</f>
        <v/>
      </c>
      <c r="I254" s="370"/>
      <c r="J254" s="370"/>
      <c r="K254" s="370"/>
      <c r="L254" s="370"/>
      <c r="M254" s="371"/>
      <c r="N254" s="402"/>
      <c r="O254" s="402"/>
      <c r="P254" s="402"/>
      <c r="Q254" s="402"/>
      <c r="R254" s="402"/>
      <c r="S254" s="403"/>
      <c r="T254" s="139"/>
      <c r="U254" s="139"/>
      <c r="V254" s="139"/>
      <c r="W254" s="139"/>
      <c r="X254" s="140"/>
      <c r="AC254" s="62"/>
      <c r="AD254" s="62"/>
      <c r="AE254" s="62"/>
      <c r="AF254" s="62"/>
      <c r="AG254" s="62"/>
      <c r="AH254" s="62"/>
      <c r="AI254" s="62"/>
      <c r="AJ254" s="62"/>
    </row>
    <row r="255" spans="2:36" ht="20.7" customHeight="1" thickBot="1" x14ac:dyDescent="0.25">
      <c r="C255" s="373" t="s">
        <v>234</v>
      </c>
      <c r="D255" s="374"/>
      <c r="E255" s="302"/>
      <c r="F255" s="382"/>
      <c r="G255" s="383"/>
      <c r="H255" s="384" t="str">
        <f>IF(C246="","",VLOOKUP(Y242,リレーオーダー!AM$15:AT$40,8))</f>
        <v/>
      </c>
      <c r="I255" s="385"/>
      <c r="J255" s="385"/>
      <c r="K255" s="385"/>
      <c r="L255" s="385"/>
      <c r="M255" s="386"/>
      <c r="N255" s="398"/>
      <c r="O255" s="398"/>
      <c r="P255" s="398"/>
      <c r="Q255" s="398"/>
      <c r="R255" s="398"/>
      <c r="S255" s="399"/>
      <c r="T255" s="141"/>
      <c r="U255" s="141"/>
      <c r="V255" s="141"/>
      <c r="W255" s="141"/>
      <c r="X255" s="142"/>
      <c r="AC255" s="62"/>
      <c r="AD255" s="62"/>
      <c r="AE255" s="62"/>
      <c r="AF255" s="62"/>
      <c r="AG255" s="62"/>
      <c r="AH255" s="62"/>
      <c r="AI255" s="62"/>
      <c r="AJ255" s="62"/>
    </row>
    <row r="256" spans="2:36" ht="20.7" customHeight="1" x14ac:dyDescent="0.2">
      <c r="C256" s="47" t="s">
        <v>244</v>
      </c>
      <c r="AC256" s="62"/>
      <c r="AD256" s="62"/>
      <c r="AE256" s="62"/>
      <c r="AF256" s="62"/>
      <c r="AG256" s="62"/>
      <c r="AH256" s="62"/>
      <c r="AI256" s="62"/>
      <c r="AJ256" s="62"/>
    </row>
    <row r="257" spans="1:36" ht="20.7" customHeight="1" x14ac:dyDescent="0.2">
      <c r="B257" s="188" t="s">
        <v>35</v>
      </c>
      <c r="C257" s="355" t="s">
        <v>115</v>
      </c>
      <c r="D257" s="356"/>
      <c r="E257" s="148"/>
      <c r="F257" s="56"/>
      <c r="G257" s="59"/>
      <c r="H257" s="58" t="s">
        <v>220</v>
      </c>
      <c r="I257" s="57"/>
      <c r="J257" s="57"/>
      <c r="K257" s="57"/>
      <c r="L257" s="57"/>
      <c r="M257" s="59"/>
      <c r="N257" s="179" t="s">
        <v>221</v>
      </c>
      <c r="O257" s="177"/>
      <c r="P257" s="177"/>
      <c r="Q257" s="177"/>
      <c r="R257" s="177"/>
      <c r="S257" s="177"/>
      <c r="T257" s="181" t="s">
        <v>158</v>
      </c>
      <c r="U257" s="177"/>
      <c r="V257" s="177"/>
      <c r="W257" s="177"/>
      <c r="X257" s="178"/>
      <c r="AC257" s="62"/>
      <c r="AD257" s="62"/>
      <c r="AE257" s="62"/>
      <c r="AF257" s="62"/>
      <c r="AG257" s="62"/>
      <c r="AH257" s="62"/>
      <c r="AI257" s="62"/>
      <c r="AJ257" s="62"/>
    </row>
    <row r="258" spans="1:36" ht="20.7" customHeight="1" x14ac:dyDescent="0.2">
      <c r="B258" s="188" t="s">
        <v>35</v>
      </c>
      <c r="C258" s="355" t="s">
        <v>116</v>
      </c>
      <c r="D258" s="356"/>
      <c r="E258" s="149"/>
      <c r="F258" s="56"/>
      <c r="G258" s="187"/>
      <c r="H258" s="58" t="s">
        <v>119</v>
      </c>
      <c r="I258" s="57"/>
      <c r="J258" s="57"/>
      <c r="K258" s="57"/>
      <c r="L258" s="57"/>
      <c r="M258" s="59"/>
      <c r="N258" s="179" t="s">
        <v>222</v>
      </c>
      <c r="O258" s="177"/>
      <c r="P258" s="177"/>
      <c r="Q258" s="177"/>
      <c r="R258" s="177"/>
      <c r="S258" s="177"/>
      <c r="T258" s="181" t="s">
        <v>157</v>
      </c>
      <c r="U258" s="177"/>
      <c r="V258" s="177"/>
      <c r="W258" s="179"/>
      <c r="X258" s="180"/>
      <c r="AC258" s="62"/>
      <c r="AD258" s="62"/>
      <c r="AE258" s="62"/>
      <c r="AF258" s="62"/>
      <c r="AG258" s="62"/>
      <c r="AH258" s="62"/>
      <c r="AI258" s="62"/>
      <c r="AJ258" s="62"/>
    </row>
    <row r="259" spans="1:36" ht="20.7" customHeight="1" x14ac:dyDescent="0.2">
      <c r="AC259" s="62"/>
      <c r="AD259" s="62"/>
      <c r="AE259" s="62"/>
      <c r="AF259" s="62"/>
      <c r="AG259" s="62"/>
      <c r="AH259" s="62"/>
      <c r="AI259" s="62"/>
      <c r="AJ259" s="62"/>
    </row>
    <row r="260" spans="1:36" ht="20.7" customHeight="1" x14ac:dyDescent="0.2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C260" s="62"/>
      <c r="AD260" s="62"/>
      <c r="AE260" s="62"/>
      <c r="AF260" s="62"/>
      <c r="AG260" s="62"/>
      <c r="AH260" s="62"/>
      <c r="AI260" s="62"/>
      <c r="AJ260" s="62"/>
    </row>
    <row r="261" spans="1:36" ht="20.7" customHeight="1" x14ac:dyDescent="0.2">
      <c r="AC261" s="62"/>
      <c r="AD261" s="62"/>
      <c r="AE261" s="62"/>
      <c r="AF261" s="62"/>
      <c r="AG261" s="62"/>
      <c r="AH261" s="62"/>
      <c r="AI261" s="62"/>
      <c r="AJ261" s="62"/>
    </row>
    <row r="262" spans="1:36" ht="20.7" customHeight="1" x14ac:dyDescent="0.2">
      <c r="AC262" s="62"/>
      <c r="AD262" s="62"/>
      <c r="AE262" s="62"/>
      <c r="AF262" s="62"/>
      <c r="AG262" s="62"/>
      <c r="AH262" s="62"/>
      <c r="AI262" s="62"/>
      <c r="AJ262" s="62"/>
    </row>
    <row r="263" spans="1:36" ht="20.7" customHeight="1" x14ac:dyDescent="0.2">
      <c r="F263" s="372" t="s">
        <v>108</v>
      </c>
      <c r="G263" s="372"/>
      <c r="H263" s="372"/>
      <c r="I263" s="372"/>
      <c r="J263" s="372"/>
      <c r="K263" s="372"/>
      <c r="L263" s="372"/>
      <c r="M263" s="372"/>
      <c r="N263" s="372"/>
      <c r="O263" s="372"/>
      <c r="P263" s="372"/>
      <c r="Q263" s="372"/>
      <c r="R263" s="372"/>
      <c r="S263" s="372"/>
      <c r="T263" s="372"/>
      <c r="U263" s="372"/>
      <c r="X263" s="68" t="s">
        <v>147</v>
      </c>
      <c r="Y263" s="68">
        <f>Y242+1</f>
        <v>14</v>
      </c>
      <c r="AC263" s="62"/>
      <c r="AD263" s="62"/>
      <c r="AE263" s="62"/>
      <c r="AF263" s="62"/>
      <c r="AG263" s="62"/>
      <c r="AH263" s="62"/>
      <c r="AI263" s="62"/>
      <c r="AJ263" s="62"/>
    </row>
    <row r="264" spans="1:36" ht="20.7" customHeight="1" x14ac:dyDescent="0.2">
      <c r="F264" s="372"/>
      <c r="G264" s="372"/>
      <c r="H264" s="372"/>
      <c r="I264" s="372"/>
      <c r="J264" s="372"/>
      <c r="K264" s="372"/>
      <c r="L264" s="372"/>
      <c r="M264" s="372"/>
      <c r="N264" s="372"/>
      <c r="O264" s="372"/>
      <c r="P264" s="372"/>
      <c r="Q264" s="372"/>
      <c r="R264" s="372"/>
      <c r="S264" s="372"/>
      <c r="T264" s="372"/>
      <c r="U264" s="372"/>
      <c r="AC264" s="62"/>
      <c r="AD264" s="62"/>
      <c r="AE264" s="62"/>
      <c r="AF264" s="62"/>
      <c r="AG264" s="62"/>
      <c r="AH264" s="62"/>
      <c r="AI264" s="62"/>
      <c r="AJ264" s="62"/>
    </row>
    <row r="265" spans="1:36" ht="20.7" customHeight="1" thickBot="1" x14ac:dyDescent="0.25">
      <c r="B265" s="49" t="str">
        <f>B$4</f>
        <v xml:space="preserve">  令和 ７年度 第２７回 「谷口睦生」記念陸上記録会 （ 令和 7年11月22日 ／ 県営八代運動公園陸上競技場 ）</v>
      </c>
      <c r="AC265" s="62"/>
      <c r="AD265" s="62"/>
      <c r="AE265" s="62"/>
      <c r="AF265" s="62"/>
      <c r="AG265" s="62"/>
      <c r="AH265" s="62"/>
      <c r="AI265" s="62"/>
      <c r="AJ265" s="62"/>
    </row>
    <row r="266" spans="1:36" ht="20.7" customHeight="1" thickBot="1" x14ac:dyDescent="0.25">
      <c r="C266" s="364" t="s">
        <v>109</v>
      </c>
      <c r="D266" s="365"/>
      <c r="E266" s="365"/>
      <c r="F266" s="365"/>
      <c r="G266" s="365"/>
      <c r="H266" s="365"/>
      <c r="I266" s="365"/>
      <c r="J266" s="366"/>
      <c r="N266" s="279" t="s">
        <v>110</v>
      </c>
      <c r="O266" s="280"/>
      <c r="P266" s="281"/>
      <c r="Q266" s="50"/>
      <c r="R266" s="387" t="str">
        <f>IF(C267="","",IF(OR(AC$12="小",AC$12="中"),AC$12&amp;"学",IF(AC$12="高",AC$12&amp;"校","直接入力")))</f>
        <v/>
      </c>
      <c r="S266" s="387"/>
      <c r="T266" s="387"/>
      <c r="U266" s="387"/>
      <c r="V266" s="387"/>
      <c r="W266" s="387"/>
      <c r="X266" s="51"/>
      <c r="AC266" s="62"/>
      <c r="AD266" s="62"/>
      <c r="AE266" s="62"/>
      <c r="AF266" s="62"/>
      <c r="AG266" s="62"/>
      <c r="AH266" s="62"/>
      <c r="AI266" s="62"/>
      <c r="AJ266" s="62"/>
    </row>
    <row r="267" spans="1:36" ht="20.7" customHeight="1" thickTop="1" x14ac:dyDescent="0.2">
      <c r="C267" s="375" t="str">
        <f>IF(Y263&gt;SUM(AE$9:AE$10),"",VLOOKUP(Y263,リレーオーダー!AM$15:AU$40,2))</f>
        <v/>
      </c>
      <c r="D267" s="376"/>
      <c r="E267" s="376"/>
      <c r="F267" s="376"/>
      <c r="G267" s="376"/>
      <c r="H267" s="376"/>
      <c r="I267" s="376"/>
      <c r="J267" s="377"/>
      <c r="N267" s="388" t="s">
        <v>111</v>
      </c>
      <c r="O267" s="368"/>
      <c r="P267" s="369"/>
      <c r="Q267" s="46"/>
      <c r="R267" s="392" t="str">
        <f>IF(C267="","",VLOOKUP(Y263,リレーオーダー!AM$15:AU$40,9))</f>
        <v/>
      </c>
      <c r="S267" s="392"/>
      <c r="T267" s="392"/>
      <c r="U267" s="392"/>
      <c r="V267" s="392"/>
      <c r="W267" s="392"/>
      <c r="X267" s="52"/>
      <c r="AC267" s="62"/>
      <c r="AD267" s="62"/>
      <c r="AE267" s="62"/>
      <c r="AF267" s="62"/>
      <c r="AG267" s="62"/>
      <c r="AH267" s="62"/>
      <c r="AI267" s="62"/>
      <c r="AJ267" s="62"/>
    </row>
    <row r="268" spans="1:36" ht="20.7" customHeight="1" thickBot="1" x14ac:dyDescent="0.25">
      <c r="C268" s="378"/>
      <c r="D268" s="379"/>
      <c r="E268" s="379"/>
      <c r="F268" s="379"/>
      <c r="G268" s="379"/>
      <c r="H268" s="379"/>
      <c r="I268" s="379"/>
      <c r="J268" s="380"/>
      <c r="N268" s="389" t="s">
        <v>237</v>
      </c>
      <c r="O268" s="390"/>
      <c r="P268" s="391"/>
      <c r="Q268" s="53"/>
      <c r="R268" s="393">
        <f>SUMIF(男子!AA$101:AA$112,リレーオーダー!Y263,男子!AD$101:AD$112)+SUMIF(女子!AA$101:AA$112,リレーオーダー!Y263,女子!AD$101:AD$112)</f>
        <v>0</v>
      </c>
      <c r="S268" s="393"/>
      <c r="T268" s="393"/>
      <c r="U268" s="393"/>
      <c r="V268" s="393"/>
      <c r="W268" s="393"/>
      <c r="X268" s="54"/>
      <c r="AC268" s="62"/>
      <c r="AD268" s="62"/>
      <c r="AE268" s="62"/>
      <c r="AF268" s="62"/>
      <c r="AG268" s="62"/>
      <c r="AH268" s="62"/>
      <c r="AI268" s="62"/>
      <c r="AJ268" s="62"/>
    </row>
    <row r="269" spans="1:36" ht="20.7" customHeight="1" thickBot="1" x14ac:dyDescent="0.25">
      <c r="AC269" s="62"/>
      <c r="AD269" s="62"/>
      <c r="AE269" s="62"/>
      <c r="AF269" s="62"/>
      <c r="AG269" s="62"/>
      <c r="AH269" s="62"/>
      <c r="AI269" s="62"/>
      <c r="AJ269" s="62"/>
    </row>
    <row r="270" spans="1:36" ht="20.7" customHeight="1" thickBot="1" x14ac:dyDescent="0.25">
      <c r="C270" s="359" t="s">
        <v>112</v>
      </c>
      <c r="D270" s="360"/>
      <c r="E270" s="381" t="s">
        <v>113</v>
      </c>
      <c r="F270" s="381"/>
      <c r="G270" s="360"/>
      <c r="H270" s="381" t="s">
        <v>114</v>
      </c>
      <c r="I270" s="381"/>
      <c r="J270" s="381"/>
      <c r="K270" s="381"/>
      <c r="L270" s="381"/>
      <c r="M270" s="360"/>
      <c r="N270" s="381" t="s">
        <v>219</v>
      </c>
      <c r="O270" s="381"/>
      <c r="P270" s="381"/>
      <c r="Q270" s="381"/>
      <c r="R270" s="381"/>
      <c r="S270" s="360"/>
      <c r="T270" s="400" t="s">
        <v>218</v>
      </c>
      <c r="U270" s="381"/>
      <c r="V270" s="381"/>
      <c r="W270" s="381"/>
      <c r="X270" s="401"/>
      <c r="AC270" s="62"/>
      <c r="AD270" s="62"/>
      <c r="AE270" s="62"/>
      <c r="AF270" s="62"/>
      <c r="AG270" s="62"/>
      <c r="AH270" s="62"/>
      <c r="AI270" s="62"/>
      <c r="AJ270" s="62"/>
    </row>
    <row r="271" spans="1:36" ht="20.7" customHeight="1" thickTop="1" x14ac:dyDescent="0.2">
      <c r="C271" s="362" t="s">
        <v>115</v>
      </c>
      <c r="D271" s="363"/>
      <c r="E271" s="404"/>
      <c r="F271" s="405"/>
      <c r="G271" s="406"/>
      <c r="H271" s="394" t="str">
        <f>IF(C267="","",VLOOKUP(Y263,リレーオーダー!AM$15:AT$40,3))</f>
        <v/>
      </c>
      <c r="I271" s="394"/>
      <c r="J271" s="394"/>
      <c r="K271" s="394"/>
      <c r="L271" s="394"/>
      <c r="M271" s="395"/>
      <c r="N271" s="396"/>
      <c r="O271" s="396"/>
      <c r="P271" s="396"/>
      <c r="Q271" s="396"/>
      <c r="R271" s="396"/>
      <c r="S271" s="397"/>
      <c r="T271" s="139"/>
      <c r="U271" s="139"/>
      <c r="V271" s="139"/>
      <c r="W271" s="139"/>
      <c r="X271" s="140"/>
      <c r="AC271" s="62"/>
      <c r="AD271" s="62"/>
      <c r="AE271" s="62"/>
      <c r="AF271" s="62"/>
      <c r="AG271" s="62"/>
      <c r="AH271" s="62"/>
      <c r="AI271" s="62"/>
      <c r="AJ271" s="62"/>
    </row>
    <row r="272" spans="1:36" ht="20.7" customHeight="1" x14ac:dyDescent="0.2">
      <c r="C272" s="357" t="s">
        <v>116</v>
      </c>
      <c r="D272" s="358"/>
      <c r="E272" s="367"/>
      <c r="F272" s="368"/>
      <c r="G272" s="369"/>
      <c r="H272" s="370" t="str">
        <f>IF(C267="","",VLOOKUP(Y263,リレーオーダー!AM$15:AT$40,4))</f>
        <v/>
      </c>
      <c r="I272" s="370"/>
      <c r="J272" s="370"/>
      <c r="K272" s="370"/>
      <c r="L272" s="370"/>
      <c r="M272" s="371"/>
      <c r="N272" s="402"/>
      <c r="O272" s="402"/>
      <c r="P272" s="402"/>
      <c r="Q272" s="402"/>
      <c r="R272" s="402"/>
      <c r="S272" s="403"/>
      <c r="T272" s="139"/>
      <c r="U272" s="139"/>
      <c r="V272" s="139"/>
      <c r="W272" s="139"/>
      <c r="X272" s="140"/>
      <c r="AC272" s="62"/>
      <c r="AD272" s="62"/>
      <c r="AE272" s="62"/>
      <c r="AF272" s="62"/>
      <c r="AG272" s="62"/>
      <c r="AH272" s="62"/>
      <c r="AI272" s="62"/>
      <c r="AJ272" s="62"/>
    </row>
    <row r="273" spans="2:36" ht="20.7" customHeight="1" x14ac:dyDescent="0.2">
      <c r="C273" s="357" t="s">
        <v>117</v>
      </c>
      <c r="D273" s="358"/>
      <c r="E273" s="367"/>
      <c r="F273" s="368"/>
      <c r="G273" s="369"/>
      <c r="H273" s="370" t="str">
        <f>IF(C267="","",VLOOKUP(Y263,リレーオーダー!AM$15:AT$40,5))</f>
        <v/>
      </c>
      <c r="I273" s="370"/>
      <c r="J273" s="370"/>
      <c r="K273" s="370"/>
      <c r="L273" s="370"/>
      <c r="M273" s="371"/>
      <c r="N273" s="402"/>
      <c r="O273" s="402"/>
      <c r="P273" s="402"/>
      <c r="Q273" s="402"/>
      <c r="R273" s="402"/>
      <c r="S273" s="403"/>
      <c r="T273" s="139"/>
      <c r="U273" s="139"/>
      <c r="V273" s="139"/>
      <c r="W273" s="139"/>
      <c r="X273" s="140"/>
      <c r="AC273" s="62"/>
      <c r="AD273" s="62"/>
      <c r="AE273" s="62"/>
      <c r="AF273" s="62"/>
      <c r="AG273" s="62"/>
      <c r="AH273" s="62"/>
      <c r="AI273" s="62"/>
      <c r="AJ273" s="62"/>
    </row>
    <row r="274" spans="2:36" ht="20.7" customHeight="1" x14ac:dyDescent="0.2">
      <c r="C274" s="357" t="s">
        <v>118</v>
      </c>
      <c r="D274" s="358"/>
      <c r="E274" s="367"/>
      <c r="F274" s="368"/>
      <c r="G274" s="369"/>
      <c r="H274" s="370" t="str">
        <f>IF(C267="","",VLOOKUP(Y263,リレーオーダー!AM$15:AT$40,6))</f>
        <v/>
      </c>
      <c r="I274" s="370"/>
      <c r="J274" s="370"/>
      <c r="K274" s="370"/>
      <c r="L274" s="370"/>
      <c r="M274" s="371"/>
      <c r="N274" s="402"/>
      <c r="O274" s="402"/>
      <c r="P274" s="402"/>
      <c r="Q274" s="402"/>
      <c r="R274" s="402"/>
      <c r="S274" s="403"/>
      <c r="T274" s="139"/>
      <c r="U274" s="139"/>
      <c r="V274" s="139"/>
      <c r="W274" s="139"/>
      <c r="X274" s="140"/>
      <c r="AC274" s="62"/>
      <c r="AD274" s="62"/>
      <c r="AE274" s="62"/>
      <c r="AF274" s="62"/>
      <c r="AG274" s="62"/>
      <c r="AH274" s="62"/>
      <c r="AI274" s="62"/>
      <c r="AJ274" s="62"/>
    </row>
    <row r="275" spans="2:36" ht="20.7" customHeight="1" x14ac:dyDescent="0.2">
      <c r="C275" s="361" t="s">
        <v>233</v>
      </c>
      <c r="D275" s="358"/>
      <c r="E275" s="367"/>
      <c r="F275" s="368"/>
      <c r="G275" s="369"/>
      <c r="H275" s="370" t="str">
        <f>IF(C267="","",VLOOKUP(Y263,リレーオーダー!AM$15:AT$40,7))</f>
        <v/>
      </c>
      <c r="I275" s="370"/>
      <c r="J275" s="370"/>
      <c r="K275" s="370"/>
      <c r="L275" s="370"/>
      <c r="M275" s="371"/>
      <c r="N275" s="402"/>
      <c r="O275" s="402"/>
      <c r="P275" s="402"/>
      <c r="Q275" s="402"/>
      <c r="R275" s="402"/>
      <c r="S275" s="403"/>
      <c r="T275" s="139"/>
      <c r="U275" s="139"/>
      <c r="V275" s="139"/>
      <c r="W275" s="139"/>
      <c r="X275" s="140"/>
      <c r="AC275" s="62"/>
      <c r="AD275" s="62"/>
      <c r="AE275" s="62"/>
      <c r="AF275" s="62"/>
      <c r="AG275" s="62"/>
      <c r="AH275" s="62"/>
      <c r="AI275" s="62"/>
      <c r="AJ275" s="62"/>
    </row>
    <row r="276" spans="2:36" ht="20.7" customHeight="1" thickBot="1" x14ac:dyDescent="0.25">
      <c r="C276" s="373" t="s">
        <v>234</v>
      </c>
      <c r="D276" s="374"/>
      <c r="E276" s="302"/>
      <c r="F276" s="382"/>
      <c r="G276" s="383"/>
      <c r="H276" s="384" t="str">
        <f>IF(C267="","",VLOOKUP(Y263,リレーオーダー!AM$15:AT$40,8))</f>
        <v/>
      </c>
      <c r="I276" s="385"/>
      <c r="J276" s="385"/>
      <c r="K276" s="385"/>
      <c r="L276" s="385"/>
      <c r="M276" s="386"/>
      <c r="N276" s="398"/>
      <c r="O276" s="398"/>
      <c r="P276" s="398"/>
      <c r="Q276" s="398"/>
      <c r="R276" s="398"/>
      <c r="S276" s="399"/>
      <c r="T276" s="141"/>
      <c r="U276" s="141"/>
      <c r="V276" s="141"/>
      <c r="W276" s="141"/>
      <c r="X276" s="142"/>
      <c r="AC276" s="62"/>
      <c r="AD276" s="62"/>
      <c r="AE276" s="62"/>
      <c r="AF276" s="62"/>
      <c r="AG276" s="62"/>
      <c r="AH276" s="62"/>
      <c r="AI276" s="62"/>
      <c r="AJ276" s="62"/>
    </row>
    <row r="277" spans="2:36" ht="20.7" customHeight="1" x14ac:dyDescent="0.2">
      <c r="C277" s="47" t="s">
        <v>244</v>
      </c>
      <c r="AC277" s="62"/>
      <c r="AD277" s="62"/>
      <c r="AE277" s="62"/>
      <c r="AF277" s="62"/>
      <c r="AG277" s="62"/>
      <c r="AH277" s="62"/>
      <c r="AI277" s="62"/>
      <c r="AJ277" s="62"/>
    </row>
    <row r="278" spans="2:36" ht="20.7" customHeight="1" x14ac:dyDescent="0.2">
      <c r="B278" s="188" t="s">
        <v>35</v>
      </c>
      <c r="C278" s="355" t="s">
        <v>115</v>
      </c>
      <c r="D278" s="356"/>
      <c r="E278" s="148"/>
      <c r="F278" s="56"/>
      <c r="G278" s="59"/>
      <c r="H278" s="58" t="s">
        <v>220</v>
      </c>
      <c r="I278" s="57"/>
      <c r="J278" s="57"/>
      <c r="K278" s="57"/>
      <c r="L278" s="57"/>
      <c r="M278" s="59"/>
      <c r="N278" s="179" t="s">
        <v>221</v>
      </c>
      <c r="O278" s="177"/>
      <c r="P278" s="177"/>
      <c r="Q278" s="177"/>
      <c r="R278" s="177"/>
      <c r="S278" s="177"/>
      <c r="T278" s="181" t="s">
        <v>158</v>
      </c>
      <c r="U278" s="177"/>
      <c r="V278" s="177"/>
      <c r="W278" s="177"/>
      <c r="X278" s="178"/>
      <c r="AC278" s="62"/>
      <c r="AD278" s="62"/>
      <c r="AE278" s="62"/>
      <c r="AF278" s="62"/>
      <c r="AG278" s="62"/>
      <c r="AH278" s="62"/>
      <c r="AI278" s="62"/>
      <c r="AJ278" s="62"/>
    </row>
    <row r="279" spans="2:36" ht="20.7" customHeight="1" x14ac:dyDescent="0.2">
      <c r="B279" s="188" t="s">
        <v>35</v>
      </c>
      <c r="C279" s="355" t="s">
        <v>116</v>
      </c>
      <c r="D279" s="356"/>
      <c r="E279" s="149"/>
      <c r="F279" s="56"/>
      <c r="G279" s="187"/>
      <c r="H279" s="58" t="s">
        <v>119</v>
      </c>
      <c r="I279" s="57"/>
      <c r="J279" s="57"/>
      <c r="K279" s="57"/>
      <c r="L279" s="57"/>
      <c r="M279" s="59"/>
      <c r="N279" s="179" t="s">
        <v>222</v>
      </c>
      <c r="O279" s="177"/>
      <c r="P279" s="177"/>
      <c r="Q279" s="177"/>
      <c r="R279" s="177"/>
      <c r="S279" s="177"/>
      <c r="T279" s="181" t="s">
        <v>157</v>
      </c>
      <c r="U279" s="177"/>
      <c r="V279" s="177"/>
      <c r="W279" s="179"/>
      <c r="X279" s="180"/>
      <c r="AC279" s="62"/>
      <c r="AD279" s="62"/>
      <c r="AE279" s="62"/>
      <c r="AF279" s="62"/>
      <c r="AG279" s="62"/>
      <c r="AH279" s="62"/>
      <c r="AI279" s="62"/>
      <c r="AJ279" s="62"/>
    </row>
    <row r="280" spans="2:36" ht="20.7" customHeight="1" x14ac:dyDescent="0.2">
      <c r="AC280" s="62"/>
      <c r="AD280" s="62"/>
      <c r="AE280" s="62"/>
      <c r="AF280" s="62"/>
      <c r="AG280" s="62"/>
      <c r="AH280" s="62"/>
      <c r="AI280" s="62"/>
      <c r="AJ280" s="62"/>
    </row>
    <row r="281" spans="2:36" ht="20.7" customHeight="1" x14ac:dyDescent="0.2">
      <c r="AC281" s="62"/>
      <c r="AD281" s="62"/>
      <c r="AE281" s="62"/>
      <c r="AF281" s="62"/>
      <c r="AG281" s="62"/>
      <c r="AH281" s="62"/>
      <c r="AI281" s="62"/>
      <c r="AJ281" s="62"/>
    </row>
    <row r="282" spans="2:36" ht="20.7" customHeight="1" x14ac:dyDescent="0.2">
      <c r="F282" s="372" t="s">
        <v>108</v>
      </c>
      <c r="G282" s="372"/>
      <c r="H282" s="372"/>
      <c r="I282" s="372"/>
      <c r="J282" s="372"/>
      <c r="K282" s="372"/>
      <c r="L282" s="372"/>
      <c r="M282" s="372"/>
      <c r="N282" s="372"/>
      <c r="O282" s="372"/>
      <c r="P282" s="372"/>
      <c r="Q282" s="372"/>
      <c r="R282" s="372"/>
      <c r="S282" s="372"/>
      <c r="T282" s="372"/>
      <c r="U282" s="372"/>
      <c r="X282" s="68" t="s">
        <v>147</v>
      </c>
      <c r="Y282" s="68">
        <f>Y263+1</f>
        <v>15</v>
      </c>
      <c r="AC282" s="62"/>
      <c r="AD282" s="62"/>
      <c r="AE282" s="62"/>
      <c r="AF282" s="62"/>
      <c r="AG282" s="62"/>
      <c r="AH282" s="62"/>
      <c r="AI282" s="62"/>
      <c r="AJ282" s="62"/>
    </row>
    <row r="283" spans="2:36" ht="20.7" customHeight="1" x14ac:dyDescent="0.2">
      <c r="F283" s="372"/>
      <c r="G283" s="372"/>
      <c r="H283" s="372"/>
      <c r="I283" s="372"/>
      <c r="J283" s="372"/>
      <c r="K283" s="372"/>
      <c r="L283" s="372"/>
      <c r="M283" s="372"/>
      <c r="N283" s="372"/>
      <c r="O283" s="372"/>
      <c r="P283" s="372"/>
      <c r="Q283" s="372"/>
      <c r="R283" s="372"/>
      <c r="S283" s="372"/>
      <c r="T283" s="372"/>
      <c r="U283" s="372"/>
      <c r="AC283" s="62"/>
      <c r="AD283" s="62"/>
      <c r="AE283" s="62"/>
      <c r="AF283" s="62"/>
      <c r="AG283" s="62"/>
      <c r="AH283" s="62"/>
      <c r="AI283" s="62"/>
      <c r="AJ283" s="62"/>
    </row>
    <row r="284" spans="2:36" ht="20.7" customHeight="1" thickBot="1" x14ac:dyDescent="0.25">
      <c r="B284" s="49" t="str">
        <f>B$4</f>
        <v xml:space="preserve">  令和 ７年度 第２７回 「谷口睦生」記念陸上記録会 （ 令和 7年11月22日 ／ 県営八代運動公園陸上競技場 ）</v>
      </c>
      <c r="AC284" s="62"/>
      <c r="AD284" s="62"/>
      <c r="AE284" s="62"/>
      <c r="AF284" s="62"/>
      <c r="AG284" s="62"/>
      <c r="AH284" s="62"/>
      <c r="AI284" s="62"/>
      <c r="AJ284" s="62"/>
    </row>
    <row r="285" spans="2:36" ht="20.7" customHeight="1" thickBot="1" x14ac:dyDescent="0.25">
      <c r="C285" s="364" t="s">
        <v>109</v>
      </c>
      <c r="D285" s="365"/>
      <c r="E285" s="365"/>
      <c r="F285" s="365"/>
      <c r="G285" s="365"/>
      <c r="H285" s="365"/>
      <c r="I285" s="365"/>
      <c r="J285" s="366"/>
      <c r="N285" s="279" t="s">
        <v>110</v>
      </c>
      <c r="O285" s="280"/>
      <c r="P285" s="281"/>
      <c r="Q285" s="50"/>
      <c r="R285" s="387" t="str">
        <f>IF(C286="","",IF(OR(AC$12="小",AC$12="中"),AC$12&amp;"学",IF(AC$12="高",AC$12&amp;"校","直接入力")))</f>
        <v/>
      </c>
      <c r="S285" s="387"/>
      <c r="T285" s="387"/>
      <c r="U285" s="387"/>
      <c r="V285" s="387"/>
      <c r="W285" s="387"/>
      <c r="X285" s="51"/>
      <c r="AC285" s="62"/>
      <c r="AD285" s="62"/>
      <c r="AE285" s="62"/>
      <c r="AF285" s="62"/>
      <c r="AG285" s="62"/>
      <c r="AH285" s="62"/>
      <c r="AI285" s="62"/>
      <c r="AJ285" s="62"/>
    </row>
    <row r="286" spans="2:36" ht="20.7" customHeight="1" thickTop="1" x14ac:dyDescent="0.2">
      <c r="C286" s="375" t="str">
        <f>IF(Y282&gt;SUM(AE$9:AE$10),"",VLOOKUP(Y282,リレーオーダー!AM$15:AU$40,2))</f>
        <v/>
      </c>
      <c r="D286" s="376"/>
      <c r="E286" s="376"/>
      <c r="F286" s="376"/>
      <c r="G286" s="376"/>
      <c r="H286" s="376"/>
      <c r="I286" s="376"/>
      <c r="J286" s="377"/>
      <c r="N286" s="388" t="s">
        <v>111</v>
      </c>
      <c r="O286" s="368"/>
      <c r="P286" s="369"/>
      <c r="Q286" s="46"/>
      <c r="R286" s="392" t="str">
        <f>IF(C286="","",VLOOKUP(Y282,リレーオーダー!AM$15:AU$40,9))</f>
        <v/>
      </c>
      <c r="S286" s="392"/>
      <c r="T286" s="392"/>
      <c r="U286" s="392"/>
      <c r="V286" s="392"/>
      <c r="W286" s="392"/>
      <c r="X286" s="52"/>
      <c r="AC286" s="62"/>
      <c r="AD286" s="62"/>
      <c r="AE286" s="62"/>
      <c r="AF286" s="62"/>
      <c r="AG286" s="62"/>
      <c r="AH286" s="62"/>
      <c r="AI286" s="62"/>
      <c r="AJ286" s="62"/>
    </row>
    <row r="287" spans="2:36" ht="20.7" customHeight="1" thickBot="1" x14ac:dyDescent="0.25">
      <c r="C287" s="378"/>
      <c r="D287" s="379"/>
      <c r="E287" s="379"/>
      <c r="F287" s="379"/>
      <c r="G287" s="379"/>
      <c r="H287" s="379"/>
      <c r="I287" s="379"/>
      <c r="J287" s="380"/>
      <c r="N287" s="389" t="s">
        <v>237</v>
      </c>
      <c r="O287" s="390"/>
      <c r="P287" s="391"/>
      <c r="Q287" s="53"/>
      <c r="R287" s="393">
        <f>SUMIF(男子!AA$101:AA$112,リレーオーダー!Y282,男子!AD$101:AD$112)+SUMIF(女子!AA$101:AA$112,リレーオーダー!Y282,女子!AD$101:AD$112)</f>
        <v>0</v>
      </c>
      <c r="S287" s="393"/>
      <c r="T287" s="393"/>
      <c r="U287" s="393"/>
      <c r="V287" s="393"/>
      <c r="W287" s="393"/>
      <c r="X287" s="54"/>
      <c r="AC287" s="62"/>
      <c r="AD287" s="62"/>
      <c r="AE287" s="62"/>
      <c r="AF287" s="62"/>
      <c r="AG287" s="62"/>
      <c r="AH287" s="62"/>
      <c r="AI287" s="62"/>
      <c r="AJ287" s="62"/>
    </row>
    <row r="288" spans="2:36" ht="20.7" customHeight="1" thickBot="1" x14ac:dyDescent="0.25">
      <c r="AC288" s="62"/>
      <c r="AD288" s="62"/>
      <c r="AE288" s="62"/>
      <c r="AF288" s="62"/>
      <c r="AG288" s="62"/>
      <c r="AH288" s="62"/>
      <c r="AI288" s="62"/>
      <c r="AJ288" s="62"/>
    </row>
    <row r="289" spans="1:36" ht="20.7" customHeight="1" thickBot="1" x14ac:dyDescent="0.25">
      <c r="C289" s="359" t="s">
        <v>112</v>
      </c>
      <c r="D289" s="360"/>
      <c r="E289" s="381" t="s">
        <v>113</v>
      </c>
      <c r="F289" s="381"/>
      <c r="G289" s="360"/>
      <c r="H289" s="381" t="s">
        <v>114</v>
      </c>
      <c r="I289" s="381"/>
      <c r="J289" s="381"/>
      <c r="K289" s="381"/>
      <c r="L289" s="381"/>
      <c r="M289" s="360"/>
      <c r="N289" s="381" t="s">
        <v>219</v>
      </c>
      <c r="O289" s="381"/>
      <c r="P289" s="381"/>
      <c r="Q289" s="381"/>
      <c r="R289" s="381"/>
      <c r="S289" s="360"/>
      <c r="T289" s="400" t="s">
        <v>218</v>
      </c>
      <c r="U289" s="381"/>
      <c r="V289" s="381"/>
      <c r="W289" s="381"/>
      <c r="X289" s="401"/>
      <c r="AC289" s="62"/>
      <c r="AD289" s="62"/>
      <c r="AE289" s="62"/>
      <c r="AF289" s="62"/>
      <c r="AG289" s="62"/>
      <c r="AH289" s="62"/>
      <c r="AI289" s="62"/>
      <c r="AJ289" s="62"/>
    </row>
    <row r="290" spans="1:36" ht="20.7" customHeight="1" thickTop="1" x14ac:dyDescent="0.2">
      <c r="C290" s="362" t="s">
        <v>115</v>
      </c>
      <c r="D290" s="363"/>
      <c r="E290" s="404"/>
      <c r="F290" s="405"/>
      <c r="G290" s="406"/>
      <c r="H290" s="394" t="str">
        <f>IF(C286="","",VLOOKUP(Y282,リレーオーダー!AM$15:AT$40,3))</f>
        <v/>
      </c>
      <c r="I290" s="394"/>
      <c r="J290" s="394"/>
      <c r="K290" s="394"/>
      <c r="L290" s="394"/>
      <c r="M290" s="395"/>
      <c r="N290" s="396"/>
      <c r="O290" s="396"/>
      <c r="P290" s="396"/>
      <c r="Q290" s="396"/>
      <c r="R290" s="396"/>
      <c r="S290" s="397"/>
      <c r="T290" s="139"/>
      <c r="U290" s="139"/>
      <c r="V290" s="139"/>
      <c r="W290" s="139"/>
      <c r="X290" s="140"/>
      <c r="AC290" s="62"/>
      <c r="AD290" s="62"/>
      <c r="AE290" s="62"/>
      <c r="AF290" s="62"/>
      <c r="AG290" s="62"/>
      <c r="AH290" s="62"/>
      <c r="AI290" s="62"/>
      <c r="AJ290" s="62"/>
    </row>
    <row r="291" spans="1:36" ht="20.7" customHeight="1" x14ac:dyDescent="0.2">
      <c r="C291" s="357" t="s">
        <v>116</v>
      </c>
      <c r="D291" s="358"/>
      <c r="E291" s="367"/>
      <c r="F291" s="368"/>
      <c r="G291" s="369"/>
      <c r="H291" s="370" t="str">
        <f>IF(C286="","",VLOOKUP(Y282,リレーオーダー!AM$15:AT$40,4))</f>
        <v/>
      </c>
      <c r="I291" s="370"/>
      <c r="J291" s="370"/>
      <c r="K291" s="370"/>
      <c r="L291" s="370"/>
      <c r="M291" s="371"/>
      <c r="N291" s="402"/>
      <c r="O291" s="402"/>
      <c r="P291" s="402"/>
      <c r="Q291" s="402"/>
      <c r="R291" s="402"/>
      <c r="S291" s="403"/>
      <c r="T291" s="139"/>
      <c r="U291" s="139"/>
      <c r="V291" s="139"/>
      <c r="W291" s="139"/>
      <c r="X291" s="140"/>
      <c r="AC291" s="62"/>
      <c r="AD291" s="62"/>
      <c r="AE291" s="62"/>
      <c r="AF291" s="62"/>
      <c r="AG291" s="62"/>
      <c r="AH291" s="62"/>
      <c r="AI291" s="62"/>
      <c r="AJ291" s="62"/>
    </row>
    <row r="292" spans="1:36" ht="20.7" customHeight="1" x14ac:dyDescent="0.2">
      <c r="C292" s="357" t="s">
        <v>117</v>
      </c>
      <c r="D292" s="358"/>
      <c r="E292" s="367"/>
      <c r="F292" s="368"/>
      <c r="G292" s="369"/>
      <c r="H292" s="370" t="str">
        <f>IF(C286="","",VLOOKUP(Y282,リレーオーダー!AM$15:AT$40,5))</f>
        <v/>
      </c>
      <c r="I292" s="370"/>
      <c r="J292" s="370"/>
      <c r="K292" s="370"/>
      <c r="L292" s="370"/>
      <c r="M292" s="371"/>
      <c r="N292" s="402"/>
      <c r="O292" s="402"/>
      <c r="P292" s="402"/>
      <c r="Q292" s="402"/>
      <c r="R292" s="402"/>
      <c r="S292" s="403"/>
      <c r="T292" s="139"/>
      <c r="U292" s="139"/>
      <c r="V292" s="139"/>
      <c r="W292" s="139"/>
      <c r="X292" s="140"/>
      <c r="AC292" s="62"/>
      <c r="AD292" s="62"/>
      <c r="AE292" s="62"/>
      <c r="AF292" s="62"/>
      <c r="AG292" s="62"/>
      <c r="AH292" s="62"/>
      <c r="AI292" s="62"/>
      <c r="AJ292" s="62"/>
    </row>
    <row r="293" spans="1:36" ht="20.7" customHeight="1" x14ac:dyDescent="0.2">
      <c r="C293" s="357" t="s">
        <v>118</v>
      </c>
      <c r="D293" s="358"/>
      <c r="E293" s="367"/>
      <c r="F293" s="368"/>
      <c r="G293" s="369"/>
      <c r="H293" s="370" t="str">
        <f>IF(C286="","",VLOOKUP(Y282,リレーオーダー!AM$15:AT$40,6))</f>
        <v/>
      </c>
      <c r="I293" s="370"/>
      <c r="J293" s="370"/>
      <c r="K293" s="370"/>
      <c r="L293" s="370"/>
      <c r="M293" s="371"/>
      <c r="N293" s="402"/>
      <c r="O293" s="402"/>
      <c r="P293" s="402"/>
      <c r="Q293" s="402"/>
      <c r="R293" s="402"/>
      <c r="S293" s="403"/>
      <c r="T293" s="139"/>
      <c r="U293" s="139"/>
      <c r="V293" s="139"/>
      <c r="W293" s="139"/>
      <c r="X293" s="140"/>
      <c r="AC293" s="62"/>
      <c r="AD293" s="62"/>
      <c r="AE293" s="62"/>
      <c r="AF293" s="62"/>
      <c r="AG293" s="62"/>
      <c r="AH293" s="62"/>
      <c r="AI293" s="62"/>
      <c r="AJ293" s="62"/>
    </row>
    <row r="294" spans="1:36" ht="20.7" customHeight="1" x14ac:dyDescent="0.2">
      <c r="C294" s="361" t="s">
        <v>233</v>
      </c>
      <c r="D294" s="358"/>
      <c r="E294" s="367"/>
      <c r="F294" s="368"/>
      <c r="G294" s="369"/>
      <c r="H294" s="370" t="str">
        <f>IF(C286="","",VLOOKUP(Y282,リレーオーダー!AM$15:AT$40,7))</f>
        <v/>
      </c>
      <c r="I294" s="370"/>
      <c r="J294" s="370"/>
      <c r="K294" s="370"/>
      <c r="L294" s="370"/>
      <c r="M294" s="371"/>
      <c r="N294" s="402"/>
      <c r="O294" s="402"/>
      <c r="P294" s="402"/>
      <c r="Q294" s="402"/>
      <c r="R294" s="402"/>
      <c r="S294" s="403"/>
      <c r="T294" s="139"/>
      <c r="U294" s="139"/>
      <c r="V294" s="139"/>
      <c r="W294" s="139"/>
      <c r="X294" s="140"/>
      <c r="AC294" s="62"/>
      <c r="AD294" s="62"/>
      <c r="AE294" s="62"/>
      <c r="AF294" s="62"/>
      <c r="AG294" s="62"/>
      <c r="AH294" s="62"/>
      <c r="AI294" s="62"/>
      <c r="AJ294" s="62"/>
    </row>
    <row r="295" spans="1:36" ht="20.7" customHeight="1" thickBot="1" x14ac:dyDescent="0.25">
      <c r="C295" s="373" t="s">
        <v>234</v>
      </c>
      <c r="D295" s="374"/>
      <c r="E295" s="302"/>
      <c r="F295" s="382"/>
      <c r="G295" s="383"/>
      <c r="H295" s="384" t="str">
        <f>IF(C286="","",VLOOKUP(Y282,リレーオーダー!AM$15:AT$40,8))</f>
        <v/>
      </c>
      <c r="I295" s="385"/>
      <c r="J295" s="385"/>
      <c r="K295" s="385"/>
      <c r="L295" s="385"/>
      <c r="M295" s="386"/>
      <c r="N295" s="398"/>
      <c r="O295" s="398"/>
      <c r="P295" s="398"/>
      <c r="Q295" s="398"/>
      <c r="R295" s="398"/>
      <c r="S295" s="399"/>
      <c r="T295" s="141"/>
      <c r="U295" s="141"/>
      <c r="V295" s="141"/>
      <c r="W295" s="141"/>
      <c r="X295" s="142"/>
      <c r="AC295" s="62"/>
      <c r="AD295" s="62"/>
      <c r="AE295" s="62"/>
      <c r="AF295" s="62"/>
      <c r="AG295" s="62"/>
      <c r="AH295" s="62"/>
      <c r="AI295" s="62"/>
      <c r="AJ295" s="62"/>
    </row>
    <row r="296" spans="1:36" ht="20.7" customHeight="1" x14ac:dyDescent="0.2">
      <c r="C296" s="47" t="s">
        <v>244</v>
      </c>
      <c r="AC296" s="62"/>
      <c r="AD296" s="62"/>
      <c r="AE296" s="62"/>
      <c r="AF296" s="62"/>
      <c r="AG296" s="62"/>
      <c r="AH296" s="62"/>
      <c r="AI296" s="62"/>
      <c r="AJ296" s="62"/>
    </row>
    <row r="297" spans="1:36" ht="20.7" customHeight="1" x14ac:dyDescent="0.2">
      <c r="B297" s="188" t="s">
        <v>35</v>
      </c>
      <c r="C297" s="355" t="s">
        <v>115</v>
      </c>
      <c r="D297" s="356"/>
      <c r="E297" s="148"/>
      <c r="F297" s="56"/>
      <c r="G297" s="59"/>
      <c r="H297" s="58" t="s">
        <v>220</v>
      </c>
      <c r="I297" s="57"/>
      <c r="J297" s="57"/>
      <c r="K297" s="57"/>
      <c r="L297" s="57"/>
      <c r="M297" s="59"/>
      <c r="N297" s="179" t="s">
        <v>221</v>
      </c>
      <c r="O297" s="177"/>
      <c r="P297" s="177"/>
      <c r="Q297" s="177"/>
      <c r="R297" s="177"/>
      <c r="S297" s="177"/>
      <c r="T297" s="181" t="s">
        <v>158</v>
      </c>
      <c r="U297" s="177"/>
      <c r="V297" s="177"/>
      <c r="W297" s="177"/>
      <c r="X297" s="178"/>
      <c r="AC297" s="62"/>
      <c r="AD297" s="62"/>
      <c r="AE297" s="62"/>
      <c r="AF297" s="62"/>
      <c r="AG297" s="62"/>
      <c r="AH297" s="62"/>
      <c r="AI297" s="62"/>
      <c r="AJ297" s="62"/>
    </row>
    <row r="298" spans="1:36" ht="20.7" customHeight="1" x14ac:dyDescent="0.2">
      <c r="B298" s="188" t="s">
        <v>35</v>
      </c>
      <c r="C298" s="355" t="s">
        <v>116</v>
      </c>
      <c r="D298" s="356"/>
      <c r="E298" s="149"/>
      <c r="F298" s="56"/>
      <c r="G298" s="187"/>
      <c r="H298" s="58" t="s">
        <v>119</v>
      </c>
      <c r="I298" s="57"/>
      <c r="J298" s="57"/>
      <c r="K298" s="57"/>
      <c r="L298" s="57"/>
      <c r="M298" s="59"/>
      <c r="N298" s="179" t="s">
        <v>222</v>
      </c>
      <c r="O298" s="177"/>
      <c r="P298" s="177"/>
      <c r="Q298" s="177"/>
      <c r="R298" s="177"/>
      <c r="S298" s="177"/>
      <c r="T298" s="181" t="s">
        <v>157</v>
      </c>
      <c r="U298" s="177"/>
      <c r="V298" s="177"/>
      <c r="W298" s="179"/>
      <c r="X298" s="180"/>
      <c r="AC298" s="62"/>
      <c r="AD298" s="62"/>
      <c r="AE298" s="62"/>
      <c r="AF298" s="62"/>
      <c r="AG298" s="62"/>
      <c r="AH298" s="62"/>
      <c r="AI298" s="62"/>
      <c r="AJ298" s="62"/>
    </row>
    <row r="299" spans="1:36" ht="20.7" customHeight="1" x14ac:dyDescent="0.2">
      <c r="AC299" s="62"/>
      <c r="AD299" s="62"/>
      <c r="AE299" s="62"/>
      <c r="AF299" s="62"/>
      <c r="AG299" s="62"/>
      <c r="AH299" s="62"/>
      <c r="AI299" s="62"/>
      <c r="AJ299" s="62"/>
    </row>
    <row r="300" spans="1:36" ht="20.7" customHeight="1" x14ac:dyDescent="0.2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C300" s="62"/>
      <c r="AD300" s="62"/>
      <c r="AE300" s="62"/>
      <c r="AF300" s="62"/>
      <c r="AG300" s="62"/>
      <c r="AH300" s="62"/>
      <c r="AI300" s="62"/>
      <c r="AJ300" s="62"/>
    </row>
    <row r="301" spans="1:36" ht="20.7" customHeight="1" x14ac:dyDescent="0.2">
      <c r="AC301" s="62"/>
      <c r="AD301" s="62"/>
      <c r="AE301" s="62"/>
      <c r="AF301" s="62"/>
      <c r="AG301" s="62"/>
      <c r="AH301" s="62"/>
      <c r="AI301" s="62"/>
      <c r="AJ301" s="62"/>
    </row>
    <row r="302" spans="1:36" ht="20.7" customHeight="1" x14ac:dyDescent="0.2">
      <c r="AC302" s="62"/>
      <c r="AD302" s="62"/>
      <c r="AE302" s="62"/>
      <c r="AF302" s="62"/>
      <c r="AG302" s="62"/>
      <c r="AH302" s="62"/>
      <c r="AI302" s="62"/>
      <c r="AJ302" s="62"/>
    </row>
    <row r="303" spans="1:36" ht="20.7" customHeight="1" x14ac:dyDescent="0.2">
      <c r="F303" s="372" t="s">
        <v>108</v>
      </c>
      <c r="G303" s="372"/>
      <c r="H303" s="372"/>
      <c r="I303" s="372"/>
      <c r="J303" s="372"/>
      <c r="K303" s="372"/>
      <c r="L303" s="372"/>
      <c r="M303" s="372"/>
      <c r="N303" s="372"/>
      <c r="O303" s="372"/>
      <c r="P303" s="372"/>
      <c r="Q303" s="372"/>
      <c r="R303" s="372"/>
      <c r="S303" s="372"/>
      <c r="T303" s="372"/>
      <c r="U303" s="372"/>
      <c r="X303" s="68" t="s">
        <v>147</v>
      </c>
      <c r="Y303" s="68">
        <f>Y282+1</f>
        <v>16</v>
      </c>
      <c r="AC303" s="62"/>
      <c r="AD303" s="62"/>
      <c r="AE303" s="62"/>
      <c r="AF303" s="62"/>
      <c r="AG303" s="62"/>
      <c r="AH303" s="62"/>
      <c r="AI303" s="62"/>
      <c r="AJ303" s="62"/>
    </row>
    <row r="304" spans="1:36" ht="20.7" customHeight="1" x14ac:dyDescent="0.2">
      <c r="F304" s="372"/>
      <c r="G304" s="372"/>
      <c r="H304" s="372"/>
      <c r="I304" s="372"/>
      <c r="J304" s="372"/>
      <c r="K304" s="372"/>
      <c r="L304" s="372"/>
      <c r="M304" s="372"/>
      <c r="N304" s="372"/>
      <c r="O304" s="372"/>
      <c r="P304" s="372"/>
      <c r="Q304" s="372"/>
      <c r="R304" s="372"/>
      <c r="S304" s="372"/>
      <c r="T304" s="372"/>
      <c r="U304" s="372"/>
      <c r="AC304" s="62"/>
      <c r="AD304" s="62"/>
      <c r="AE304" s="62"/>
      <c r="AF304" s="62"/>
      <c r="AG304" s="62"/>
      <c r="AH304" s="62"/>
      <c r="AI304" s="62"/>
      <c r="AJ304" s="62"/>
    </row>
    <row r="305" spans="2:36" ht="20.7" customHeight="1" thickBot="1" x14ac:dyDescent="0.25">
      <c r="B305" s="49" t="str">
        <f>B$4</f>
        <v xml:space="preserve">  令和 ７年度 第２７回 「谷口睦生」記念陸上記録会 （ 令和 7年11月22日 ／ 県営八代運動公園陸上競技場 ）</v>
      </c>
      <c r="AC305" s="62"/>
      <c r="AD305" s="62"/>
      <c r="AE305" s="62"/>
      <c r="AF305" s="62"/>
      <c r="AG305" s="62"/>
      <c r="AH305" s="62"/>
      <c r="AI305" s="62"/>
      <c r="AJ305" s="62"/>
    </row>
    <row r="306" spans="2:36" ht="20.7" customHeight="1" thickBot="1" x14ac:dyDescent="0.25">
      <c r="C306" s="364" t="s">
        <v>109</v>
      </c>
      <c r="D306" s="365"/>
      <c r="E306" s="365"/>
      <c r="F306" s="365"/>
      <c r="G306" s="365"/>
      <c r="H306" s="365"/>
      <c r="I306" s="365"/>
      <c r="J306" s="366"/>
      <c r="N306" s="279" t="s">
        <v>110</v>
      </c>
      <c r="O306" s="280"/>
      <c r="P306" s="281"/>
      <c r="Q306" s="50"/>
      <c r="R306" s="387" t="str">
        <f>IF(C307="","",IF(OR(AC$12="小",AC$12="中"),AC$12&amp;"学",IF(AC$12="高",AC$12&amp;"校","直接入力")))</f>
        <v/>
      </c>
      <c r="S306" s="387"/>
      <c r="T306" s="387"/>
      <c r="U306" s="387"/>
      <c r="V306" s="387"/>
      <c r="W306" s="387"/>
      <c r="X306" s="51"/>
      <c r="AC306" s="62"/>
      <c r="AD306" s="62"/>
      <c r="AE306" s="62"/>
      <c r="AF306" s="62"/>
      <c r="AG306" s="62"/>
      <c r="AH306" s="62"/>
      <c r="AI306" s="62"/>
      <c r="AJ306" s="62"/>
    </row>
    <row r="307" spans="2:36" ht="20.7" customHeight="1" thickTop="1" x14ac:dyDescent="0.2">
      <c r="C307" s="375" t="str">
        <f>IF(Y303&gt;SUM(AE$9:AE$10),"",VLOOKUP(Y303,リレーオーダー!AM$15:AU$40,2))</f>
        <v/>
      </c>
      <c r="D307" s="376"/>
      <c r="E307" s="376"/>
      <c r="F307" s="376"/>
      <c r="G307" s="376"/>
      <c r="H307" s="376"/>
      <c r="I307" s="376"/>
      <c r="J307" s="377"/>
      <c r="N307" s="388" t="s">
        <v>111</v>
      </c>
      <c r="O307" s="368"/>
      <c r="P307" s="369"/>
      <c r="Q307" s="46"/>
      <c r="R307" s="392" t="str">
        <f>IF(C307="","",VLOOKUP(Y303,リレーオーダー!AM$15:AU$40,9))</f>
        <v/>
      </c>
      <c r="S307" s="392"/>
      <c r="T307" s="392"/>
      <c r="U307" s="392"/>
      <c r="V307" s="392"/>
      <c r="W307" s="392"/>
      <c r="X307" s="52"/>
      <c r="AC307" s="62"/>
      <c r="AD307" s="62"/>
      <c r="AE307" s="62"/>
      <c r="AF307" s="62"/>
      <c r="AG307" s="62"/>
      <c r="AH307" s="62"/>
      <c r="AI307" s="62"/>
      <c r="AJ307" s="62"/>
    </row>
    <row r="308" spans="2:36" ht="20.7" customHeight="1" thickBot="1" x14ac:dyDescent="0.25">
      <c r="C308" s="378"/>
      <c r="D308" s="379"/>
      <c r="E308" s="379"/>
      <c r="F308" s="379"/>
      <c r="G308" s="379"/>
      <c r="H308" s="379"/>
      <c r="I308" s="379"/>
      <c r="J308" s="380"/>
      <c r="N308" s="389" t="s">
        <v>237</v>
      </c>
      <c r="O308" s="390"/>
      <c r="P308" s="391"/>
      <c r="Q308" s="53"/>
      <c r="R308" s="393">
        <f>SUMIF(男子!AA$101:AA$112,リレーオーダー!Y303,男子!AD$101:AD$112)+SUMIF(女子!AA$101:AA$112,リレーオーダー!Y303,女子!AD$101:AD$112)</f>
        <v>0</v>
      </c>
      <c r="S308" s="393"/>
      <c r="T308" s="393"/>
      <c r="U308" s="393"/>
      <c r="V308" s="393"/>
      <c r="W308" s="393"/>
      <c r="X308" s="54"/>
      <c r="AC308" s="62"/>
      <c r="AD308" s="62"/>
      <c r="AE308" s="62"/>
      <c r="AF308" s="62"/>
      <c r="AG308" s="62"/>
      <c r="AH308" s="62"/>
      <c r="AI308" s="62"/>
      <c r="AJ308" s="62"/>
    </row>
    <row r="309" spans="2:36" ht="20.7" customHeight="1" thickBot="1" x14ac:dyDescent="0.25">
      <c r="AC309" s="62"/>
      <c r="AD309" s="62"/>
      <c r="AE309" s="62"/>
      <c r="AF309" s="62"/>
      <c r="AG309" s="62"/>
      <c r="AH309" s="62"/>
      <c r="AI309" s="62"/>
      <c r="AJ309" s="62"/>
    </row>
    <row r="310" spans="2:36" ht="20.7" customHeight="1" thickBot="1" x14ac:dyDescent="0.25">
      <c r="C310" s="359" t="s">
        <v>112</v>
      </c>
      <c r="D310" s="360"/>
      <c r="E310" s="381" t="s">
        <v>113</v>
      </c>
      <c r="F310" s="381"/>
      <c r="G310" s="360"/>
      <c r="H310" s="381" t="s">
        <v>114</v>
      </c>
      <c r="I310" s="381"/>
      <c r="J310" s="381"/>
      <c r="K310" s="381"/>
      <c r="L310" s="381"/>
      <c r="M310" s="360"/>
      <c r="N310" s="381" t="s">
        <v>219</v>
      </c>
      <c r="O310" s="381"/>
      <c r="P310" s="381"/>
      <c r="Q310" s="381"/>
      <c r="R310" s="381"/>
      <c r="S310" s="360"/>
      <c r="T310" s="400" t="s">
        <v>218</v>
      </c>
      <c r="U310" s="381"/>
      <c r="V310" s="381"/>
      <c r="W310" s="381"/>
      <c r="X310" s="401"/>
      <c r="AC310" s="62"/>
      <c r="AD310" s="62"/>
      <c r="AE310" s="62"/>
      <c r="AF310" s="62"/>
      <c r="AG310" s="62"/>
      <c r="AH310" s="62"/>
      <c r="AI310" s="62"/>
      <c r="AJ310" s="62"/>
    </row>
    <row r="311" spans="2:36" ht="20.7" customHeight="1" thickTop="1" x14ac:dyDescent="0.2">
      <c r="C311" s="362" t="s">
        <v>115</v>
      </c>
      <c r="D311" s="363"/>
      <c r="E311" s="404"/>
      <c r="F311" s="405"/>
      <c r="G311" s="406"/>
      <c r="H311" s="394" t="str">
        <f>IF(C307="","",VLOOKUP(Y303,リレーオーダー!AM$15:AT$40,3))</f>
        <v/>
      </c>
      <c r="I311" s="394"/>
      <c r="J311" s="394"/>
      <c r="K311" s="394"/>
      <c r="L311" s="394"/>
      <c r="M311" s="395"/>
      <c r="N311" s="396"/>
      <c r="O311" s="396"/>
      <c r="P311" s="396"/>
      <c r="Q311" s="396"/>
      <c r="R311" s="396"/>
      <c r="S311" s="397"/>
      <c r="T311" s="139"/>
      <c r="U311" s="139"/>
      <c r="V311" s="139"/>
      <c r="W311" s="139"/>
      <c r="X311" s="140"/>
      <c r="AC311" s="62"/>
      <c r="AD311" s="62"/>
      <c r="AE311" s="62"/>
      <c r="AF311" s="62"/>
      <c r="AG311" s="62"/>
      <c r="AH311" s="62"/>
      <c r="AI311" s="62"/>
      <c r="AJ311" s="62"/>
    </row>
    <row r="312" spans="2:36" ht="20.7" customHeight="1" x14ac:dyDescent="0.2">
      <c r="C312" s="357" t="s">
        <v>116</v>
      </c>
      <c r="D312" s="358"/>
      <c r="E312" s="367"/>
      <c r="F312" s="368"/>
      <c r="G312" s="369"/>
      <c r="H312" s="370" t="str">
        <f>IF(C307="","",VLOOKUP(Y303,リレーオーダー!AM$15:AT$40,4))</f>
        <v/>
      </c>
      <c r="I312" s="370"/>
      <c r="J312" s="370"/>
      <c r="K312" s="370"/>
      <c r="L312" s="370"/>
      <c r="M312" s="371"/>
      <c r="N312" s="402"/>
      <c r="O312" s="402"/>
      <c r="P312" s="402"/>
      <c r="Q312" s="402"/>
      <c r="R312" s="402"/>
      <c r="S312" s="403"/>
      <c r="T312" s="139"/>
      <c r="U312" s="139"/>
      <c r="V312" s="139"/>
      <c r="W312" s="139"/>
      <c r="X312" s="140"/>
      <c r="AC312" s="62"/>
      <c r="AD312" s="62"/>
      <c r="AE312" s="62"/>
      <c r="AF312" s="62"/>
      <c r="AG312" s="62"/>
      <c r="AH312" s="62"/>
      <c r="AI312" s="62"/>
      <c r="AJ312" s="62"/>
    </row>
    <row r="313" spans="2:36" ht="20.7" customHeight="1" x14ac:dyDescent="0.2">
      <c r="C313" s="357" t="s">
        <v>117</v>
      </c>
      <c r="D313" s="358"/>
      <c r="E313" s="367"/>
      <c r="F313" s="368"/>
      <c r="G313" s="369"/>
      <c r="H313" s="370" t="str">
        <f>IF(C307="","",VLOOKUP(Y303,リレーオーダー!AM$15:AT$40,5))</f>
        <v/>
      </c>
      <c r="I313" s="370"/>
      <c r="J313" s="370"/>
      <c r="K313" s="370"/>
      <c r="L313" s="370"/>
      <c r="M313" s="371"/>
      <c r="N313" s="402"/>
      <c r="O313" s="402"/>
      <c r="P313" s="402"/>
      <c r="Q313" s="402"/>
      <c r="R313" s="402"/>
      <c r="S313" s="403"/>
      <c r="T313" s="139"/>
      <c r="U313" s="139"/>
      <c r="V313" s="139"/>
      <c r="W313" s="139"/>
      <c r="X313" s="140"/>
      <c r="AC313" s="62"/>
      <c r="AD313" s="62"/>
      <c r="AE313" s="62"/>
      <c r="AF313" s="62"/>
      <c r="AG313" s="62"/>
      <c r="AH313" s="62"/>
      <c r="AI313" s="62"/>
      <c r="AJ313" s="62"/>
    </row>
    <row r="314" spans="2:36" ht="20.7" customHeight="1" x14ac:dyDescent="0.2">
      <c r="C314" s="357" t="s">
        <v>118</v>
      </c>
      <c r="D314" s="358"/>
      <c r="E314" s="367"/>
      <c r="F314" s="368"/>
      <c r="G314" s="369"/>
      <c r="H314" s="370" t="str">
        <f>IF(C307="","",VLOOKUP(Y303,リレーオーダー!AM$15:AT$40,6))</f>
        <v/>
      </c>
      <c r="I314" s="370"/>
      <c r="J314" s="370"/>
      <c r="K314" s="370"/>
      <c r="L314" s="370"/>
      <c r="M314" s="371"/>
      <c r="N314" s="402"/>
      <c r="O314" s="402"/>
      <c r="P314" s="402"/>
      <c r="Q314" s="402"/>
      <c r="R314" s="402"/>
      <c r="S314" s="403"/>
      <c r="T314" s="139"/>
      <c r="U314" s="139"/>
      <c r="V314" s="139"/>
      <c r="W314" s="139"/>
      <c r="X314" s="140"/>
      <c r="AC314" s="62"/>
      <c r="AD314" s="62"/>
      <c r="AE314" s="62"/>
      <c r="AF314" s="62"/>
      <c r="AG314" s="62"/>
      <c r="AH314" s="62"/>
      <c r="AI314" s="62"/>
      <c r="AJ314" s="62"/>
    </row>
    <row r="315" spans="2:36" ht="20.7" customHeight="1" x14ac:dyDescent="0.2">
      <c r="C315" s="361" t="s">
        <v>233</v>
      </c>
      <c r="D315" s="358"/>
      <c r="E315" s="367"/>
      <c r="F315" s="368"/>
      <c r="G315" s="369"/>
      <c r="H315" s="370" t="str">
        <f>IF(C307="","",VLOOKUP(Y303,リレーオーダー!AM$15:AT$40,7))</f>
        <v/>
      </c>
      <c r="I315" s="370"/>
      <c r="J315" s="370"/>
      <c r="K315" s="370"/>
      <c r="L315" s="370"/>
      <c r="M315" s="371"/>
      <c r="N315" s="402"/>
      <c r="O315" s="402"/>
      <c r="P315" s="402"/>
      <c r="Q315" s="402"/>
      <c r="R315" s="402"/>
      <c r="S315" s="403"/>
      <c r="T315" s="139"/>
      <c r="U315" s="139"/>
      <c r="V315" s="139"/>
      <c r="W315" s="139"/>
      <c r="X315" s="140"/>
      <c r="AC315" s="62"/>
      <c r="AD315" s="62"/>
      <c r="AE315" s="62"/>
      <c r="AF315" s="62"/>
      <c r="AG315" s="62"/>
      <c r="AH315" s="62"/>
      <c r="AI315" s="62"/>
      <c r="AJ315" s="62"/>
    </row>
    <row r="316" spans="2:36" ht="20.7" customHeight="1" thickBot="1" x14ac:dyDescent="0.25">
      <c r="C316" s="373" t="s">
        <v>234</v>
      </c>
      <c r="D316" s="374"/>
      <c r="E316" s="302"/>
      <c r="F316" s="382"/>
      <c r="G316" s="383"/>
      <c r="H316" s="384" t="str">
        <f>IF(C307="","",VLOOKUP(Y303,リレーオーダー!AM$15:AT$40,8))</f>
        <v/>
      </c>
      <c r="I316" s="385"/>
      <c r="J316" s="385"/>
      <c r="K316" s="385"/>
      <c r="L316" s="385"/>
      <c r="M316" s="386"/>
      <c r="N316" s="398"/>
      <c r="O316" s="398"/>
      <c r="P316" s="398"/>
      <c r="Q316" s="398"/>
      <c r="R316" s="398"/>
      <c r="S316" s="399"/>
      <c r="T316" s="141"/>
      <c r="U316" s="141"/>
      <c r="V316" s="141"/>
      <c r="W316" s="141"/>
      <c r="X316" s="142"/>
      <c r="AC316" s="62"/>
      <c r="AD316" s="62"/>
      <c r="AE316" s="62"/>
      <c r="AF316" s="62"/>
      <c r="AG316" s="62"/>
      <c r="AH316" s="62"/>
      <c r="AI316" s="62"/>
      <c r="AJ316" s="62"/>
    </row>
    <row r="317" spans="2:36" ht="20.7" customHeight="1" x14ac:dyDescent="0.2">
      <c r="C317" s="47" t="s">
        <v>244</v>
      </c>
      <c r="AC317" s="62"/>
      <c r="AD317" s="62"/>
      <c r="AE317" s="62"/>
      <c r="AF317" s="62"/>
      <c r="AG317" s="62"/>
      <c r="AH317" s="62"/>
      <c r="AI317" s="62"/>
      <c r="AJ317" s="62"/>
    </row>
    <row r="318" spans="2:36" ht="20.7" customHeight="1" x14ac:dyDescent="0.2">
      <c r="B318" s="188" t="s">
        <v>35</v>
      </c>
      <c r="C318" s="355" t="s">
        <v>115</v>
      </c>
      <c r="D318" s="356"/>
      <c r="E318" s="148"/>
      <c r="F318" s="56"/>
      <c r="G318" s="59"/>
      <c r="H318" s="58" t="s">
        <v>220</v>
      </c>
      <c r="I318" s="57"/>
      <c r="J318" s="57"/>
      <c r="K318" s="57"/>
      <c r="L318" s="57"/>
      <c r="M318" s="59"/>
      <c r="N318" s="179" t="s">
        <v>221</v>
      </c>
      <c r="O318" s="177"/>
      <c r="P318" s="177"/>
      <c r="Q318" s="177"/>
      <c r="R318" s="177"/>
      <c r="S318" s="177"/>
      <c r="T318" s="181" t="s">
        <v>158</v>
      </c>
      <c r="U318" s="177"/>
      <c r="V318" s="177"/>
      <c r="W318" s="177"/>
      <c r="X318" s="178"/>
      <c r="AC318" s="62"/>
      <c r="AD318" s="62"/>
      <c r="AE318" s="62"/>
      <c r="AF318" s="62"/>
      <c r="AG318" s="62"/>
      <c r="AH318" s="62"/>
      <c r="AI318" s="62"/>
      <c r="AJ318" s="62"/>
    </row>
    <row r="319" spans="2:36" ht="20.7" customHeight="1" x14ac:dyDescent="0.2">
      <c r="B319" s="188" t="s">
        <v>35</v>
      </c>
      <c r="C319" s="355" t="s">
        <v>116</v>
      </c>
      <c r="D319" s="356"/>
      <c r="E319" s="149"/>
      <c r="F319" s="56"/>
      <c r="G319" s="187"/>
      <c r="H319" s="58" t="s">
        <v>119</v>
      </c>
      <c r="I319" s="57"/>
      <c r="J319" s="57"/>
      <c r="K319" s="57"/>
      <c r="L319" s="57"/>
      <c r="M319" s="59"/>
      <c r="N319" s="179" t="s">
        <v>222</v>
      </c>
      <c r="O319" s="177"/>
      <c r="P319" s="177"/>
      <c r="Q319" s="177"/>
      <c r="R319" s="177"/>
      <c r="S319" s="177"/>
      <c r="T319" s="181" t="s">
        <v>157</v>
      </c>
      <c r="U319" s="177"/>
      <c r="V319" s="177"/>
      <c r="W319" s="179"/>
      <c r="X319" s="180"/>
      <c r="AC319" s="62"/>
      <c r="AD319" s="62"/>
      <c r="AE319" s="62"/>
      <c r="AF319" s="62"/>
      <c r="AG319" s="62"/>
      <c r="AH319" s="62"/>
      <c r="AI319" s="62"/>
      <c r="AJ319" s="62"/>
    </row>
    <row r="320" spans="2:36" ht="20.7" customHeight="1" x14ac:dyDescent="0.2">
      <c r="AC320" s="62"/>
      <c r="AD320" s="62"/>
      <c r="AE320" s="62"/>
      <c r="AF320" s="62"/>
      <c r="AG320" s="62"/>
      <c r="AH320" s="62"/>
      <c r="AI320" s="62"/>
      <c r="AJ320" s="62"/>
    </row>
    <row r="321" spans="2:36" ht="20.7" customHeight="1" x14ac:dyDescent="0.2">
      <c r="AC321" s="62"/>
      <c r="AD321" s="62"/>
      <c r="AE321" s="62"/>
      <c r="AF321" s="62"/>
      <c r="AG321" s="62"/>
      <c r="AH321" s="62"/>
      <c r="AI321" s="62"/>
      <c r="AJ321" s="62"/>
    </row>
    <row r="322" spans="2:36" ht="20.7" customHeight="1" x14ac:dyDescent="0.2">
      <c r="F322" s="372" t="s">
        <v>108</v>
      </c>
      <c r="G322" s="372"/>
      <c r="H322" s="372"/>
      <c r="I322" s="372"/>
      <c r="J322" s="372"/>
      <c r="K322" s="372"/>
      <c r="L322" s="372"/>
      <c r="M322" s="372"/>
      <c r="N322" s="372"/>
      <c r="O322" s="372"/>
      <c r="P322" s="372"/>
      <c r="Q322" s="372"/>
      <c r="R322" s="372"/>
      <c r="S322" s="372"/>
      <c r="T322" s="372"/>
      <c r="U322" s="372"/>
      <c r="X322" s="68" t="s">
        <v>147</v>
      </c>
      <c r="Y322" s="68">
        <f>Y303+1</f>
        <v>17</v>
      </c>
      <c r="AC322" s="62"/>
      <c r="AD322" s="62"/>
      <c r="AE322" s="62"/>
      <c r="AF322" s="62"/>
      <c r="AG322" s="62"/>
      <c r="AH322" s="62"/>
      <c r="AI322" s="62"/>
      <c r="AJ322" s="62"/>
    </row>
    <row r="323" spans="2:36" ht="20.7" customHeight="1" x14ac:dyDescent="0.2">
      <c r="F323" s="372"/>
      <c r="G323" s="372"/>
      <c r="H323" s="372"/>
      <c r="I323" s="372"/>
      <c r="J323" s="372"/>
      <c r="K323" s="372"/>
      <c r="L323" s="372"/>
      <c r="M323" s="372"/>
      <c r="N323" s="372"/>
      <c r="O323" s="372"/>
      <c r="P323" s="372"/>
      <c r="Q323" s="372"/>
      <c r="R323" s="372"/>
      <c r="S323" s="372"/>
      <c r="T323" s="372"/>
      <c r="U323" s="372"/>
      <c r="AC323" s="62"/>
      <c r="AD323" s="62"/>
      <c r="AE323" s="62"/>
      <c r="AF323" s="62"/>
      <c r="AG323" s="62"/>
      <c r="AH323" s="62"/>
      <c r="AI323" s="62"/>
      <c r="AJ323" s="62"/>
    </row>
    <row r="324" spans="2:36" ht="20.7" customHeight="1" thickBot="1" x14ac:dyDescent="0.25">
      <c r="B324" s="49" t="str">
        <f>B$4</f>
        <v xml:space="preserve">  令和 ７年度 第２７回 「谷口睦生」記念陸上記録会 （ 令和 7年11月22日 ／ 県営八代運動公園陸上競技場 ）</v>
      </c>
      <c r="AC324" s="62"/>
      <c r="AD324" s="62"/>
      <c r="AE324" s="62"/>
      <c r="AF324" s="62"/>
      <c r="AG324" s="62"/>
      <c r="AH324" s="62"/>
      <c r="AI324" s="62"/>
      <c r="AJ324" s="62"/>
    </row>
    <row r="325" spans="2:36" ht="20.7" customHeight="1" thickBot="1" x14ac:dyDescent="0.25">
      <c r="C325" s="364" t="s">
        <v>109</v>
      </c>
      <c r="D325" s="365"/>
      <c r="E325" s="365"/>
      <c r="F325" s="365"/>
      <c r="G325" s="365"/>
      <c r="H325" s="365"/>
      <c r="I325" s="365"/>
      <c r="J325" s="366"/>
      <c r="N325" s="279" t="s">
        <v>110</v>
      </c>
      <c r="O325" s="280"/>
      <c r="P325" s="281"/>
      <c r="Q325" s="50"/>
      <c r="R325" s="387" t="str">
        <f>IF(C326="","",IF(OR(AC$12="小",AC$12="中"),AC$12&amp;"学",IF(AC$12="高",AC$12&amp;"校","直接入力")))</f>
        <v/>
      </c>
      <c r="S325" s="387"/>
      <c r="T325" s="387"/>
      <c r="U325" s="387"/>
      <c r="V325" s="387"/>
      <c r="W325" s="387"/>
      <c r="X325" s="51"/>
      <c r="AC325" s="62"/>
      <c r="AD325" s="62"/>
      <c r="AE325" s="62"/>
      <c r="AF325" s="62"/>
      <c r="AG325" s="62"/>
      <c r="AH325" s="62"/>
      <c r="AI325" s="62"/>
      <c r="AJ325" s="62"/>
    </row>
    <row r="326" spans="2:36" ht="20.7" customHeight="1" thickTop="1" x14ac:dyDescent="0.2">
      <c r="C326" s="375" t="str">
        <f>IF(Y322&gt;SUM(AE$9:AE$10),"",VLOOKUP(Y322,リレーオーダー!AM$15:AU$40,2))</f>
        <v/>
      </c>
      <c r="D326" s="376"/>
      <c r="E326" s="376"/>
      <c r="F326" s="376"/>
      <c r="G326" s="376"/>
      <c r="H326" s="376"/>
      <c r="I326" s="376"/>
      <c r="J326" s="377"/>
      <c r="N326" s="388" t="s">
        <v>111</v>
      </c>
      <c r="O326" s="368"/>
      <c r="P326" s="369"/>
      <c r="Q326" s="46"/>
      <c r="R326" s="392" t="str">
        <f>IF(C326="","",VLOOKUP(Y322,リレーオーダー!AM$15:AU$40,9))</f>
        <v/>
      </c>
      <c r="S326" s="392"/>
      <c r="T326" s="392"/>
      <c r="U326" s="392"/>
      <c r="V326" s="392"/>
      <c r="W326" s="392"/>
      <c r="X326" s="52"/>
      <c r="AC326" s="62"/>
      <c r="AD326" s="62"/>
      <c r="AE326" s="62"/>
      <c r="AF326" s="62"/>
      <c r="AG326" s="62"/>
      <c r="AH326" s="62"/>
      <c r="AI326" s="62"/>
      <c r="AJ326" s="62"/>
    </row>
    <row r="327" spans="2:36" ht="20.7" customHeight="1" thickBot="1" x14ac:dyDescent="0.25">
      <c r="C327" s="378"/>
      <c r="D327" s="379"/>
      <c r="E327" s="379"/>
      <c r="F327" s="379"/>
      <c r="G327" s="379"/>
      <c r="H327" s="379"/>
      <c r="I327" s="379"/>
      <c r="J327" s="380"/>
      <c r="N327" s="389" t="s">
        <v>237</v>
      </c>
      <c r="O327" s="390"/>
      <c r="P327" s="391"/>
      <c r="Q327" s="53"/>
      <c r="R327" s="393">
        <f>SUMIF(男子!AA$101:AA$112,リレーオーダー!Y322,男子!AD$101:AD$112)+SUMIF(女子!AA$101:AA$112,リレーオーダー!Y322,女子!AD$101:AD$112)</f>
        <v>0</v>
      </c>
      <c r="S327" s="393"/>
      <c r="T327" s="393"/>
      <c r="U327" s="393"/>
      <c r="V327" s="393"/>
      <c r="W327" s="393"/>
      <c r="X327" s="54"/>
      <c r="AC327" s="62"/>
      <c r="AD327" s="62"/>
      <c r="AE327" s="62"/>
      <c r="AF327" s="62"/>
      <c r="AG327" s="62"/>
      <c r="AH327" s="62"/>
      <c r="AI327" s="62"/>
      <c r="AJ327" s="62"/>
    </row>
    <row r="328" spans="2:36" ht="20.7" customHeight="1" thickBot="1" x14ac:dyDescent="0.25">
      <c r="AC328" s="62"/>
      <c r="AD328" s="62"/>
      <c r="AE328" s="62"/>
      <c r="AF328" s="62"/>
      <c r="AG328" s="62"/>
      <c r="AH328" s="62"/>
      <c r="AI328" s="62"/>
      <c r="AJ328" s="62"/>
    </row>
    <row r="329" spans="2:36" ht="20.7" customHeight="1" thickBot="1" x14ac:dyDescent="0.25">
      <c r="C329" s="359" t="s">
        <v>112</v>
      </c>
      <c r="D329" s="360"/>
      <c r="E329" s="381" t="s">
        <v>113</v>
      </c>
      <c r="F329" s="381"/>
      <c r="G329" s="360"/>
      <c r="H329" s="381" t="s">
        <v>114</v>
      </c>
      <c r="I329" s="381"/>
      <c r="J329" s="381"/>
      <c r="K329" s="381"/>
      <c r="L329" s="381"/>
      <c r="M329" s="360"/>
      <c r="N329" s="381" t="s">
        <v>219</v>
      </c>
      <c r="O329" s="381"/>
      <c r="P329" s="381"/>
      <c r="Q329" s="381"/>
      <c r="R329" s="381"/>
      <c r="S329" s="360"/>
      <c r="T329" s="400" t="s">
        <v>218</v>
      </c>
      <c r="U329" s="381"/>
      <c r="V329" s="381"/>
      <c r="W329" s="381"/>
      <c r="X329" s="401"/>
      <c r="AC329" s="62"/>
      <c r="AD329" s="62"/>
      <c r="AE329" s="62"/>
      <c r="AF329" s="62"/>
      <c r="AG329" s="62"/>
      <c r="AH329" s="62"/>
      <c r="AI329" s="62"/>
      <c r="AJ329" s="62"/>
    </row>
    <row r="330" spans="2:36" ht="20.7" customHeight="1" thickTop="1" x14ac:dyDescent="0.2">
      <c r="C330" s="362" t="s">
        <v>115</v>
      </c>
      <c r="D330" s="363"/>
      <c r="E330" s="404"/>
      <c r="F330" s="405"/>
      <c r="G330" s="406"/>
      <c r="H330" s="394" t="str">
        <f>IF(C326="","",VLOOKUP(Y322,リレーオーダー!AM$15:AT$40,3))</f>
        <v/>
      </c>
      <c r="I330" s="394"/>
      <c r="J330" s="394"/>
      <c r="K330" s="394"/>
      <c r="L330" s="394"/>
      <c r="M330" s="395"/>
      <c r="N330" s="396"/>
      <c r="O330" s="396"/>
      <c r="P330" s="396"/>
      <c r="Q330" s="396"/>
      <c r="R330" s="396"/>
      <c r="S330" s="397"/>
      <c r="T330" s="139"/>
      <c r="U330" s="139"/>
      <c r="V330" s="139"/>
      <c r="W330" s="139"/>
      <c r="X330" s="140"/>
      <c r="AC330" s="62"/>
      <c r="AD330" s="62"/>
      <c r="AE330" s="62"/>
      <c r="AF330" s="62"/>
      <c r="AG330" s="62"/>
      <c r="AH330" s="62"/>
      <c r="AI330" s="62"/>
      <c r="AJ330" s="62"/>
    </row>
    <row r="331" spans="2:36" ht="20.7" customHeight="1" x14ac:dyDescent="0.2">
      <c r="C331" s="357" t="s">
        <v>116</v>
      </c>
      <c r="D331" s="358"/>
      <c r="E331" s="367"/>
      <c r="F331" s="368"/>
      <c r="G331" s="369"/>
      <c r="H331" s="370" t="str">
        <f>IF(C326="","",VLOOKUP(Y322,リレーオーダー!AM$15:AT$40,4))</f>
        <v/>
      </c>
      <c r="I331" s="370"/>
      <c r="J331" s="370"/>
      <c r="K331" s="370"/>
      <c r="L331" s="370"/>
      <c r="M331" s="371"/>
      <c r="N331" s="402"/>
      <c r="O331" s="402"/>
      <c r="P331" s="402"/>
      <c r="Q331" s="402"/>
      <c r="R331" s="402"/>
      <c r="S331" s="403"/>
      <c r="T331" s="139"/>
      <c r="U331" s="139"/>
      <c r="V331" s="139"/>
      <c r="W331" s="139"/>
      <c r="X331" s="140"/>
      <c r="AC331" s="62"/>
      <c r="AD331" s="62"/>
      <c r="AE331" s="62"/>
      <c r="AF331" s="62"/>
      <c r="AG331" s="62"/>
      <c r="AH331" s="62"/>
      <c r="AI331" s="62"/>
      <c r="AJ331" s="62"/>
    </row>
    <row r="332" spans="2:36" ht="20.7" customHeight="1" x14ac:dyDescent="0.2">
      <c r="C332" s="357" t="s">
        <v>117</v>
      </c>
      <c r="D332" s="358"/>
      <c r="E332" s="367"/>
      <c r="F332" s="368"/>
      <c r="G332" s="369"/>
      <c r="H332" s="370" t="str">
        <f>IF(C326="","",VLOOKUP(Y322,リレーオーダー!AM$15:AT$40,5))</f>
        <v/>
      </c>
      <c r="I332" s="370"/>
      <c r="J332" s="370"/>
      <c r="K332" s="370"/>
      <c r="L332" s="370"/>
      <c r="M332" s="371"/>
      <c r="N332" s="402"/>
      <c r="O332" s="402"/>
      <c r="P332" s="402"/>
      <c r="Q332" s="402"/>
      <c r="R332" s="402"/>
      <c r="S332" s="403"/>
      <c r="T332" s="139"/>
      <c r="U332" s="139"/>
      <c r="V332" s="139"/>
      <c r="W332" s="139"/>
      <c r="X332" s="140"/>
      <c r="AC332" s="62"/>
      <c r="AD332" s="62"/>
      <c r="AE332" s="62"/>
      <c r="AF332" s="62"/>
      <c r="AG332" s="62"/>
      <c r="AH332" s="62"/>
      <c r="AI332" s="62"/>
      <c r="AJ332" s="62"/>
    </row>
    <row r="333" spans="2:36" ht="20.7" customHeight="1" x14ac:dyDescent="0.2">
      <c r="C333" s="357" t="s">
        <v>118</v>
      </c>
      <c r="D333" s="358"/>
      <c r="E333" s="367"/>
      <c r="F333" s="368"/>
      <c r="G333" s="369"/>
      <c r="H333" s="370" t="str">
        <f>IF(C326="","",VLOOKUP(Y322,リレーオーダー!AM$15:AT$40,6))</f>
        <v/>
      </c>
      <c r="I333" s="370"/>
      <c r="J333" s="370"/>
      <c r="K333" s="370"/>
      <c r="L333" s="370"/>
      <c r="M333" s="371"/>
      <c r="N333" s="402"/>
      <c r="O333" s="402"/>
      <c r="P333" s="402"/>
      <c r="Q333" s="402"/>
      <c r="R333" s="402"/>
      <c r="S333" s="403"/>
      <c r="T333" s="139"/>
      <c r="U333" s="139"/>
      <c r="V333" s="139"/>
      <c r="W333" s="139"/>
      <c r="X333" s="140"/>
      <c r="AC333" s="62"/>
      <c r="AD333" s="62"/>
      <c r="AE333" s="62"/>
      <c r="AF333" s="62"/>
      <c r="AG333" s="62"/>
      <c r="AH333" s="62"/>
      <c r="AI333" s="62"/>
      <c r="AJ333" s="62"/>
    </row>
    <row r="334" spans="2:36" ht="20.7" customHeight="1" x14ac:dyDescent="0.2">
      <c r="C334" s="361" t="s">
        <v>233</v>
      </c>
      <c r="D334" s="358"/>
      <c r="E334" s="367"/>
      <c r="F334" s="368"/>
      <c r="G334" s="369"/>
      <c r="H334" s="370" t="str">
        <f>IF(C326="","",VLOOKUP(Y322,リレーオーダー!AM$15:AT$40,7))</f>
        <v/>
      </c>
      <c r="I334" s="370"/>
      <c r="J334" s="370"/>
      <c r="K334" s="370"/>
      <c r="L334" s="370"/>
      <c r="M334" s="371"/>
      <c r="N334" s="402"/>
      <c r="O334" s="402"/>
      <c r="P334" s="402"/>
      <c r="Q334" s="402"/>
      <c r="R334" s="402"/>
      <c r="S334" s="403"/>
      <c r="T334" s="139"/>
      <c r="U334" s="139"/>
      <c r="V334" s="139"/>
      <c r="W334" s="139"/>
      <c r="X334" s="140"/>
      <c r="AC334" s="62"/>
      <c r="AD334" s="62"/>
      <c r="AE334" s="62"/>
      <c r="AF334" s="62"/>
      <c r="AG334" s="62"/>
      <c r="AH334" s="62"/>
      <c r="AI334" s="62"/>
      <c r="AJ334" s="62"/>
    </row>
    <row r="335" spans="2:36" ht="20.7" customHeight="1" thickBot="1" x14ac:dyDescent="0.25">
      <c r="C335" s="373" t="s">
        <v>234</v>
      </c>
      <c r="D335" s="374"/>
      <c r="E335" s="302"/>
      <c r="F335" s="382"/>
      <c r="G335" s="383"/>
      <c r="H335" s="384" t="str">
        <f>IF(C326="","",VLOOKUP(Y322,リレーオーダー!AM$15:AT$40,8))</f>
        <v/>
      </c>
      <c r="I335" s="385"/>
      <c r="J335" s="385"/>
      <c r="K335" s="385"/>
      <c r="L335" s="385"/>
      <c r="M335" s="386"/>
      <c r="N335" s="398"/>
      <c r="O335" s="398"/>
      <c r="P335" s="398"/>
      <c r="Q335" s="398"/>
      <c r="R335" s="398"/>
      <c r="S335" s="399"/>
      <c r="T335" s="141"/>
      <c r="U335" s="141"/>
      <c r="V335" s="141"/>
      <c r="W335" s="141"/>
      <c r="X335" s="142"/>
      <c r="AC335" s="62"/>
      <c r="AD335" s="62"/>
      <c r="AE335" s="62"/>
      <c r="AF335" s="62"/>
      <c r="AG335" s="62"/>
      <c r="AH335" s="62"/>
      <c r="AI335" s="62"/>
      <c r="AJ335" s="62"/>
    </row>
    <row r="336" spans="2:36" ht="20.7" customHeight="1" x14ac:dyDescent="0.2">
      <c r="C336" s="47" t="s">
        <v>244</v>
      </c>
      <c r="AC336" s="62"/>
      <c r="AD336" s="62"/>
      <c r="AE336" s="62"/>
      <c r="AF336" s="62"/>
      <c r="AG336" s="62"/>
      <c r="AH336" s="62"/>
      <c r="AI336" s="62"/>
      <c r="AJ336" s="62"/>
    </row>
    <row r="337" spans="1:36" ht="20.7" customHeight="1" x14ac:dyDescent="0.2">
      <c r="B337" s="188" t="s">
        <v>35</v>
      </c>
      <c r="C337" s="355" t="s">
        <v>115</v>
      </c>
      <c r="D337" s="356"/>
      <c r="E337" s="148"/>
      <c r="F337" s="56"/>
      <c r="G337" s="59"/>
      <c r="H337" s="58" t="s">
        <v>220</v>
      </c>
      <c r="I337" s="57"/>
      <c r="J337" s="57"/>
      <c r="K337" s="57"/>
      <c r="L337" s="57"/>
      <c r="M337" s="59"/>
      <c r="N337" s="179" t="s">
        <v>221</v>
      </c>
      <c r="O337" s="177"/>
      <c r="P337" s="177"/>
      <c r="Q337" s="177"/>
      <c r="R337" s="177"/>
      <c r="S337" s="177"/>
      <c r="T337" s="181" t="s">
        <v>158</v>
      </c>
      <c r="U337" s="177"/>
      <c r="V337" s="177"/>
      <c r="W337" s="177"/>
      <c r="X337" s="178"/>
      <c r="AC337" s="62"/>
      <c r="AD337" s="62"/>
      <c r="AE337" s="62"/>
      <c r="AF337" s="62"/>
      <c r="AG337" s="62"/>
      <c r="AH337" s="62"/>
      <c r="AI337" s="62"/>
      <c r="AJ337" s="62"/>
    </row>
    <row r="338" spans="1:36" ht="20.7" customHeight="1" x14ac:dyDescent="0.2">
      <c r="B338" s="188" t="s">
        <v>35</v>
      </c>
      <c r="C338" s="355" t="s">
        <v>116</v>
      </c>
      <c r="D338" s="356"/>
      <c r="E338" s="149"/>
      <c r="F338" s="56"/>
      <c r="G338" s="187"/>
      <c r="H338" s="58" t="s">
        <v>119</v>
      </c>
      <c r="I338" s="57"/>
      <c r="J338" s="57"/>
      <c r="K338" s="57"/>
      <c r="L338" s="57"/>
      <c r="M338" s="59"/>
      <c r="N338" s="179" t="s">
        <v>222</v>
      </c>
      <c r="O338" s="177"/>
      <c r="P338" s="177"/>
      <c r="Q338" s="177"/>
      <c r="R338" s="177"/>
      <c r="S338" s="177"/>
      <c r="T338" s="181" t="s">
        <v>157</v>
      </c>
      <c r="U338" s="177"/>
      <c r="V338" s="177"/>
      <c r="W338" s="179"/>
      <c r="X338" s="180"/>
      <c r="AC338" s="62"/>
      <c r="AD338" s="62"/>
      <c r="AE338" s="62"/>
      <c r="AF338" s="62"/>
      <c r="AG338" s="62"/>
      <c r="AH338" s="62"/>
      <c r="AI338" s="62"/>
      <c r="AJ338" s="62"/>
    </row>
    <row r="339" spans="1:36" ht="20.7" customHeight="1" x14ac:dyDescent="0.2">
      <c r="AC339" s="62"/>
      <c r="AD339" s="62"/>
      <c r="AE339" s="62"/>
      <c r="AF339" s="62"/>
      <c r="AG339" s="62"/>
      <c r="AH339" s="62"/>
      <c r="AI339" s="62"/>
      <c r="AJ339" s="62"/>
    </row>
    <row r="340" spans="1:36" ht="20.7" customHeight="1" x14ac:dyDescent="0.2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C340" s="62"/>
      <c r="AD340" s="62"/>
      <c r="AE340" s="62"/>
      <c r="AF340" s="62"/>
      <c r="AG340" s="62"/>
      <c r="AH340" s="62"/>
      <c r="AI340" s="62"/>
      <c r="AJ340" s="62"/>
    </row>
    <row r="341" spans="1:36" ht="20.7" customHeight="1" x14ac:dyDescent="0.2">
      <c r="AC341" s="62"/>
      <c r="AD341" s="62"/>
      <c r="AE341" s="62"/>
      <c r="AF341" s="62"/>
      <c r="AG341" s="62"/>
      <c r="AH341" s="62"/>
      <c r="AI341" s="62"/>
      <c r="AJ341" s="62"/>
    </row>
    <row r="342" spans="1:36" ht="20.7" customHeight="1" x14ac:dyDescent="0.2">
      <c r="AC342" s="62"/>
      <c r="AD342" s="62"/>
      <c r="AE342" s="62"/>
      <c r="AF342" s="62"/>
      <c r="AG342" s="62"/>
      <c r="AH342" s="62"/>
      <c r="AI342" s="62"/>
      <c r="AJ342" s="62"/>
    </row>
    <row r="343" spans="1:36" ht="20.7" customHeight="1" x14ac:dyDescent="0.2">
      <c r="F343" s="372" t="s">
        <v>108</v>
      </c>
      <c r="G343" s="372"/>
      <c r="H343" s="372"/>
      <c r="I343" s="372"/>
      <c r="J343" s="372"/>
      <c r="K343" s="372"/>
      <c r="L343" s="372"/>
      <c r="M343" s="372"/>
      <c r="N343" s="372"/>
      <c r="O343" s="372"/>
      <c r="P343" s="372"/>
      <c r="Q343" s="372"/>
      <c r="R343" s="372"/>
      <c r="S343" s="372"/>
      <c r="T343" s="372"/>
      <c r="U343" s="372"/>
      <c r="X343" s="68" t="s">
        <v>147</v>
      </c>
      <c r="Y343" s="68">
        <f>Y322+1</f>
        <v>18</v>
      </c>
      <c r="AC343" s="62"/>
      <c r="AD343" s="62"/>
      <c r="AE343" s="62"/>
      <c r="AF343" s="62"/>
      <c r="AG343" s="62"/>
      <c r="AH343" s="62"/>
      <c r="AI343" s="62"/>
      <c r="AJ343" s="62"/>
    </row>
    <row r="344" spans="1:36" ht="20.7" customHeight="1" x14ac:dyDescent="0.2">
      <c r="F344" s="372"/>
      <c r="G344" s="372"/>
      <c r="H344" s="372"/>
      <c r="I344" s="372"/>
      <c r="J344" s="372"/>
      <c r="K344" s="372"/>
      <c r="L344" s="372"/>
      <c r="M344" s="372"/>
      <c r="N344" s="372"/>
      <c r="O344" s="372"/>
      <c r="P344" s="372"/>
      <c r="Q344" s="372"/>
      <c r="R344" s="372"/>
      <c r="S344" s="372"/>
      <c r="T344" s="372"/>
      <c r="U344" s="372"/>
      <c r="AC344" s="62"/>
      <c r="AD344" s="62"/>
      <c r="AE344" s="62"/>
      <c r="AF344" s="62"/>
      <c r="AG344" s="62"/>
      <c r="AH344" s="62"/>
      <c r="AI344" s="62"/>
      <c r="AJ344" s="62"/>
    </row>
    <row r="345" spans="1:36" ht="20.7" customHeight="1" thickBot="1" x14ac:dyDescent="0.25">
      <c r="B345" s="49" t="str">
        <f>B$4</f>
        <v xml:space="preserve">  令和 ７年度 第２７回 「谷口睦生」記念陸上記録会 （ 令和 7年11月22日 ／ 県営八代運動公園陸上競技場 ）</v>
      </c>
      <c r="AC345" s="62"/>
      <c r="AD345" s="62"/>
      <c r="AE345" s="62"/>
      <c r="AF345" s="62"/>
      <c r="AG345" s="62"/>
      <c r="AH345" s="62"/>
      <c r="AI345" s="62"/>
      <c r="AJ345" s="62"/>
    </row>
    <row r="346" spans="1:36" ht="20.7" customHeight="1" thickBot="1" x14ac:dyDescent="0.25">
      <c r="C346" s="364" t="s">
        <v>109</v>
      </c>
      <c r="D346" s="365"/>
      <c r="E346" s="365"/>
      <c r="F346" s="365"/>
      <c r="G346" s="365"/>
      <c r="H346" s="365"/>
      <c r="I346" s="365"/>
      <c r="J346" s="366"/>
      <c r="N346" s="279" t="s">
        <v>110</v>
      </c>
      <c r="O346" s="280"/>
      <c r="P346" s="281"/>
      <c r="Q346" s="50"/>
      <c r="R346" s="387" t="str">
        <f>IF(C347="","",IF(OR(AC$12="小",AC$12="中"),AC$12&amp;"学",IF(AC$12="高",AC$12&amp;"校","直接入力")))</f>
        <v/>
      </c>
      <c r="S346" s="387"/>
      <c r="T346" s="387"/>
      <c r="U346" s="387"/>
      <c r="V346" s="387"/>
      <c r="W346" s="387"/>
      <c r="X346" s="51"/>
      <c r="AC346" s="62"/>
      <c r="AD346" s="62"/>
      <c r="AE346" s="62"/>
      <c r="AF346" s="62"/>
      <c r="AG346" s="62"/>
      <c r="AH346" s="62"/>
      <c r="AI346" s="62"/>
      <c r="AJ346" s="62"/>
    </row>
    <row r="347" spans="1:36" ht="20.7" customHeight="1" thickTop="1" x14ac:dyDescent="0.2">
      <c r="C347" s="375" t="str">
        <f>IF(Y343&gt;SUM(AE$9:AE$10),"",VLOOKUP(Y343,リレーオーダー!AM$15:AU$40,2))</f>
        <v/>
      </c>
      <c r="D347" s="376"/>
      <c r="E347" s="376"/>
      <c r="F347" s="376"/>
      <c r="G347" s="376"/>
      <c r="H347" s="376"/>
      <c r="I347" s="376"/>
      <c r="J347" s="377"/>
      <c r="N347" s="388" t="s">
        <v>111</v>
      </c>
      <c r="O347" s="368"/>
      <c r="P347" s="369"/>
      <c r="Q347" s="46"/>
      <c r="R347" s="392" t="str">
        <f>IF(C347="","",VLOOKUP(Y343,リレーオーダー!AM$15:AU$40,9))</f>
        <v/>
      </c>
      <c r="S347" s="392"/>
      <c r="T347" s="392"/>
      <c r="U347" s="392"/>
      <c r="V347" s="392"/>
      <c r="W347" s="392"/>
      <c r="X347" s="52"/>
      <c r="AC347" s="62"/>
      <c r="AD347" s="62"/>
      <c r="AE347" s="62"/>
      <c r="AF347" s="62"/>
      <c r="AG347" s="62"/>
      <c r="AH347" s="62"/>
      <c r="AI347" s="62"/>
      <c r="AJ347" s="62"/>
    </row>
    <row r="348" spans="1:36" ht="20.7" customHeight="1" thickBot="1" x14ac:dyDescent="0.25">
      <c r="C348" s="378"/>
      <c r="D348" s="379"/>
      <c r="E348" s="379"/>
      <c r="F348" s="379"/>
      <c r="G348" s="379"/>
      <c r="H348" s="379"/>
      <c r="I348" s="379"/>
      <c r="J348" s="380"/>
      <c r="N348" s="389" t="s">
        <v>237</v>
      </c>
      <c r="O348" s="390"/>
      <c r="P348" s="391"/>
      <c r="Q348" s="53"/>
      <c r="R348" s="393">
        <f>SUMIF(男子!AA$101:AA$112,リレーオーダー!Y343,男子!AD$101:AD$112)+SUMIF(女子!AA$101:AA$112,リレーオーダー!Y343,女子!AD$101:AD$112)</f>
        <v>0</v>
      </c>
      <c r="S348" s="393"/>
      <c r="T348" s="393"/>
      <c r="U348" s="393"/>
      <c r="V348" s="393"/>
      <c r="W348" s="393"/>
      <c r="X348" s="54"/>
      <c r="AC348" s="62"/>
      <c r="AD348" s="62"/>
      <c r="AE348" s="62"/>
      <c r="AF348" s="62"/>
      <c r="AG348" s="62"/>
      <c r="AH348" s="62"/>
      <c r="AI348" s="62"/>
      <c r="AJ348" s="62"/>
    </row>
    <row r="349" spans="1:36" ht="20.7" customHeight="1" thickBot="1" x14ac:dyDescent="0.25">
      <c r="AC349" s="62"/>
      <c r="AD349" s="62"/>
      <c r="AE349" s="62"/>
      <c r="AF349" s="62"/>
      <c r="AG349" s="62"/>
      <c r="AH349" s="62"/>
      <c r="AI349" s="62"/>
      <c r="AJ349" s="62"/>
    </row>
    <row r="350" spans="1:36" ht="20.7" customHeight="1" thickBot="1" x14ac:dyDescent="0.25">
      <c r="C350" s="359" t="s">
        <v>112</v>
      </c>
      <c r="D350" s="360"/>
      <c r="E350" s="381" t="s">
        <v>113</v>
      </c>
      <c r="F350" s="381"/>
      <c r="G350" s="360"/>
      <c r="H350" s="381" t="s">
        <v>114</v>
      </c>
      <c r="I350" s="381"/>
      <c r="J350" s="381"/>
      <c r="K350" s="381"/>
      <c r="L350" s="381"/>
      <c r="M350" s="360"/>
      <c r="N350" s="381" t="s">
        <v>219</v>
      </c>
      <c r="O350" s="381"/>
      <c r="P350" s="381"/>
      <c r="Q350" s="381"/>
      <c r="R350" s="381"/>
      <c r="S350" s="360"/>
      <c r="T350" s="400" t="s">
        <v>218</v>
      </c>
      <c r="U350" s="381"/>
      <c r="V350" s="381"/>
      <c r="W350" s="381"/>
      <c r="X350" s="401"/>
      <c r="AC350" s="62"/>
      <c r="AD350" s="62"/>
      <c r="AE350" s="62"/>
      <c r="AF350" s="62"/>
      <c r="AG350" s="62"/>
      <c r="AH350" s="62"/>
      <c r="AI350" s="62"/>
      <c r="AJ350" s="62"/>
    </row>
    <row r="351" spans="1:36" ht="20.7" customHeight="1" thickTop="1" x14ac:dyDescent="0.2">
      <c r="C351" s="362" t="s">
        <v>115</v>
      </c>
      <c r="D351" s="363"/>
      <c r="E351" s="404"/>
      <c r="F351" s="405"/>
      <c r="G351" s="406"/>
      <c r="H351" s="394" t="str">
        <f>IF(C347="","",VLOOKUP(Y343,リレーオーダー!AM$15:AT$40,3))</f>
        <v/>
      </c>
      <c r="I351" s="394"/>
      <c r="J351" s="394"/>
      <c r="K351" s="394"/>
      <c r="L351" s="394"/>
      <c r="M351" s="395"/>
      <c r="N351" s="396"/>
      <c r="O351" s="396"/>
      <c r="P351" s="396"/>
      <c r="Q351" s="396"/>
      <c r="R351" s="396"/>
      <c r="S351" s="397"/>
      <c r="T351" s="139"/>
      <c r="U351" s="139"/>
      <c r="V351" s="139"/>
      <c r="W351" s="139"/>
      <c r="X351" s="140"/>
      <c r="AC351" s="62"/>
      <c r="AD351" s="62"/>
      <c r="AE351" s="62"/>
      <c r="AF351" s="62"/>
      <c r="AG351" s="62"/>
      <c r="AH351" s="62"/>
      <c r="AI351" s="62"/>
      <c r="AJ351" s="62"/>
    </row>
    <row r="352" spans="1:36" ht="20.7" customHeight="1" x14ac:dyDescent="0.2">
      <c r="C352" s="357" t="s">
        <v>116</v>
      </c>
      <c r="D352" s="358"/>
      <c r="E352" s="367"/>
      <c r="F352" s="368"/>
      <c r="G352" s="369"/>
      <c r="H352" s="370" t="str">
        <f>IF(C347="","",VLOOKUP(Y343,リレーオーダー!AM$15:AT$40,4))</f>
        <v/>
      </c>
      <c r="I352" s="370"/>
      <c r="J352" s="370"/>
      <c r="K352" s="370"/>
      <c r="L352" s="370"/>
      <c r="M352" s="371"/>
      <c r="N352" s="402"/>
      <c r="O352" s="402"/>
      <c r="P352" s="402"/>
      <c r="Q352" s="402"/>
      <c r="R352" s="402"/>
      <c r="S352" s="403"/>
      <c r="T352" s="139"/>
      <c r="U352" s="139"/>
      <c r="V352" s="139"/>
      <c r="W352" s="139"/>
      <c r="X352" s="140"/>
      <c r="AC352" s="62"/>
      <c r="AD352" s="62"/>
      <c r="AE352" s="62"/>
      <c r="AF352" s="62"/>
      <c r="AG352" s="62"/>
      <c r="AH352" s="62"/>
      <c r="AI352" s="62"/>
      <c r="AJ352" s="62"/>
    </row>
    <row r="353" spans="2:36" ht="20.7" customHeight="1" x14ac:dyDescent="0.2">
      <c r="C353" s="357" t="s">
        <v>117</v>
      </c>
      <c r="D353" s="358"/>
      <c r="E353" s="367"/>
      <c r="F353" s="368"/>
      <c r="G353" s="369"/>
      <c r="H353" s="370" t="str">
        <f>IF(C347="","",VLOOKUP(Y343,リレーオーダー!AM$15:AT$40,5))</f>
        <v/>
      </c>
      <c r="I353" s="370"/>
      <c r="J353" s="370"/>
      <c r="K353" s="370"/>
      <c r="L353" s="370"/>
      <c r="M353" s="371"/>
      <c r="N353" s="402"/>
      <c r="O353" s="402"/>
      <c r="P353" s="402"/>
      <c r="Q353" s="402"/>
      <c r="R353" s="402"/>
      <c r="S353" s="403"/>
      <c r="T353" s="139"/>
      <c r="U353" s="139"/>
      <c r="V353" s="139"/>
      <c r="W353" s="139"/>
      <c r="X353" s="140"/>
      <c r="AC353" s="62"/>
      <c r="AD353" s="62"/>
      <c r="AE353" s="62"/>
      <c r="AF353" s="62"/>
      <c r="AG353" s="62"/>
      <c r="AH353" s="62"/>
      <c r="AI353" s="62"/>
      <c r="AJ353" s="62"/>
    </row>
    <row r="354" spans="2:36" ht="20.7" customHeight="1" x14ac:dyDescent="0.2">
      <c r="C354" s="357" t="s">
        <v>118</v>
      </c>
      <c r="D354" s="358"/>
      <c r="E354" s="367"/>
      <c r="F354" s="368"/>
      <c r="G354" s="369"/>
      <c r="H354" s="370" t="str">
        <f>IF(C347="","",VLOOKUP(Y343,リレーオーダー!AM$15:AT$40,6))</f>
        <v/>
      </c>
      <c r="I354" s="370"/>
      <c r="J354" s="370"/>
      <c r="K354" s="370"/>
      <c r="L354" s="370"/>
      <c r="M354" s="371"/>
      <c r="N354" s="402"/>
      <c r="O354" s="402"/>
      <c r="P354" s="402"/>
      <c r="Q354" s="402"/>
      <c r="R354" s="402"/>
      <c r="S354" s="403"/>
      <c r="T354" s="139"/>
      <c r="U354" s="139"/>
      <c r="V354" s="139"/>
      <c r="W354" s="139"/>
      <c r="X354" s="140"/>
      <c r="AC354" s="62"/>
      <c r="AD354" s="62"/>
      <c r="AE354" s="62"/>
      <c r="AF354" s="62"/>
      <c r="AG354" s="62"/>
      <c r="AH354" s="62"/>
      <c r="AI354" s="62"/>
      <c r="AJ354" s="62"/>
    </row>
    <row r="355" spans="2:36" ht="20.7" customHeight="1" x14ac:dyDescent="0.2">
      <c r="C355" s="361" t="s">
        <v>233</v>
      </c>
      <c r="D355" s="358"/>
      <c r="E355" s="367"/>
      <c r="F355" s="368"/>
      <c r="G355" s="369"/>
      <c r="H355" s="370" t="str">
        <f>IF(C347="","",VLOOKUP(Y343,リレーオーダー!AM$15:AT$40,7))</f>
        <v/>
      </c>
      <c r="I355" s="370"/>
      <c r="J355" s="370"/>
      <c r="K355" s="370"/>
      <c r="L355" s="370"/>
      <c r="M355" s="371"/>
      <c r="N355" s="402"/>
      <c r="O355" s="402"/>
      <c r="P355" s="402"/>
      <c r="Q355" s="402"/>
      <c r="R355" s="402"/>
      <c r="S355" s="403"/>
      <c r="T355" s="139"/>
      <c r="U355" s="139"/>
      <c r="V355" s="139"/>
      <c r="W355" s="139"/>
      <c r="X355" s="140"/>
      <c r="AC355" s="62"/>
      <c r="AD355" s="62"/>
      <c r="AE355" s="62"/>
      <c r="AF355" s="62"/>
      <c r="AG355" s="62"/>
      <c r="AH355" s="62"/>
      <c r="AI355" s="62"/>
      <c r="AJ355" s="62"/>
    </row>
    <row r="356" spans="2:36" ht="20.7" customHeight="1" thickBot="1" x14ac:dyDescent="0.25">
      <c r="C356" s="373" t="s">
        <v>234</v>
      </c>
      <c r="D356" s="374"/>
      <c r="E356" s="302"/>
      <c r="F356" s="382"/>
      <c r="G356" s="383"/>
      <c r="H356" s="384" t="str">
        <f>IF(C347="","",VLOOKUP(Y343,リレーオーダー!AM$15:AT$40,8))</f>
        <v/>
      </c>
      <c r="I356" s="385"/>
      <c r="J356" s="385"/>
      <c r="K356" s="385"/>
      <c r="L356" s="385"/>
      <c r="M356" s="386"/>
      <c r="N356" s="398"/>
      <c r="O356" s="398"/>
      <c r="P356" s="398"/>
      <c r="Q356" s="398"/>
      <c r="R356" s="398"/>
      <c r="S356" s="399"/>
      <c r="T356" s="141"/>
      <c r="U356" s="141"/>
      <c r="V356" s="141"/>
      <c r="W356" s="141"/>
      <c r="X356" s="142"/>
      <c r="AC356" s="62"/>
      <c r="AD356" s="62"/>
      <c r="AE356" s="62"/>
      <c r="AF356" s="62"/>
      <c r="AG356" s="62"/>
      <c r="AH356" s="62"/>
      <c r="AI356" s="62"/>
      <c r="AJ356" s="62"/>
    </row>
    <row r="357" spans="2:36" ht="20.7" customHeight="1" x14ac:dyDescent="0.2">
      <c r="C357" s="47" t="s">
        <v>244</v>
      </c>
      <c r="AC357" s="62"/>
      <c r="AD357" s="62"/>
      <c r="AE357" s="62"/>
      <c r="AF357" s="62"/>
      <c r="AG357" s="62"/>
      <c r="AH357" s="62"/>
      <c r="AI357" s="62"/>
      <c r="AJ357" s="62"/>
    </row>
    <row r="358" spans="2:36" ht="20.7" customHeight="1" x14ac:dyDescent="0.2">
      <c r="B358" s="188" t="s">
        <v>35</v>
      </c>
      <c r="C358" s="355" t="s">
        <v>115</v>
      </c>
      <c r="D358" s="356"/>
      <c r="E358" s="148"/>
      <c r="F358" s="56"/>
      <c r="G358" s="59"/>
      <c r="H358" s="58" t="s">
        <v>220</v>
      </c>
      <c r="I358" s="57"/>
      <c r="J358" s="57"/>
      <c r="K358" s="57"/>
      <c r="L358" s="57"/>
      <c r="M358" s="59"/>
      <c r="N358" s="179" t="s">
        <v>221</v>
      </c>
      <c r="O358" s="177"/>
      <c r="P358" s="177"/>
      <c r="Q358" s="177"/>
      <c r="R358" s="177"/>
      <c r="S358" s="177"/>
      <c r="T358" s="181" t="s">
        <v>158</v>
      </c>
      <c r="U358" s="177"/>
      <c r="V358" s="177"/>
      <c r="W358" s="177"/>
      <c r="X358" s="178"/>
      <c r="AC358" s="62"/>
      <c r="AD358" s="62"/>
      <c r="AE358" s="62"/>
      <c r="AF358" s="62"/>
      <c r="AG358" s="62"/>
      <c r="AH358" s="62"/>
      <c r="AI358" s="62"/>
      <c r="AJ358" s="62"/>
    </row>
    <row r="359" spans="2:36" ht="20.7" customHeight="1" x14ac:dyDescent="0.2">
      <c r="B359" s="188" t="s">
        <v>35</v>
      </c>
      <c r="C359" s="355" t="s">
        <v>116</v>
      </c>
      <c r="D359" s="356"/>
      <c r="E359" s="149"/>
      <c r="F359" s="56"/>
      <c r="G359" s="187"/>
      <c r="H359" s="58" t="s">
        <v>119</v>
      </c>
      <c r="I359" s="57"/>
      <c r="J359" s="57"/>
      <c r="K359" s="57"/>
      <c r="L359" s="57"/>
      <c r="M359" s="59"/>
      <c r="N359" s="179" t="s">
        <v>222</v>
      </c>
      <c r="O359" s="177"/>
      <c r="P359" s="177"/>
      <c r="Q359" s="177"/>
      <c r="R359" s="177"/>
      <c r="S359" s="177"/>
      <c r="T359" s="181" t="s">
        <v>157</v>
      </c>
      <c r="U359" s="177"/>
      <c r="V359" s="177"/>
      <c r="W359" s="179"/>
      <c r="X359" s="180"/>
      <c r="AC359" s="62"/>
      <c r="AD359" s="62"/>
      <c r="AE359" s="62"/>
      <c r="AF359" s="62"/>
      <c r="AG359" s="62"/>
      <c r="AH359" s="62"/>
      <c r="AI359" s="62"/>
      <c r="AJ359" s="62"/>
    </row>
    <row r="360" spans="2:36" ht="20.7" customHeight="1" x14ac:dyDescent="0.2">
      <c r="AC360" s="62"/>
      <c r="AD360" s="62"/>
      <c r="AE360" s="62"/>
      <c r="AF360" s="62"/>
      <c r="AG360" s="62"/>
      <c r="AH360" s="62"/>
      <c r="AI360" s="62"/>
      <c r="AJ360" s="62"/>
    </row>
    <row r="361" spans="2:36" ht="20.7" customHeight="1" x14ac:dyDescent="0.2">
      <c r="AC361" s="62"/>
      <c r="AD361" s="62"/>
      <c r="AE361" s="62"/>
      <c r="AF361" s="62"/>
      <c r="AG361" s="62"/>
      <c r="AH361" s="62"/>
      <c r="AI361" s="62"/>
      <c r="AJ361" s="62"/>
    </row>
    <row r="362" spans="2:36" ht="20.7" customHeight="1" x14ac:dyDescent="0.2">
      <c r="F362" s="372" t="s">
        <v>108</v>
      </c>
      <c r="G362" s="372"/>
      <c r="H362" s="372"/>
      <c r="I362" s="372"/>
      <c r="J362" s="372"/>
      <c r="K362" s="372"/>
      <c r="L362" s="372"/>
      <c r="M362" s="372"/>
      <c r="N362" s="372"/>
      <c r="O362" s="372"/>
      <c r="P362" s="372"/>
      <c r="Q362" s="372"/>
      <c r="R362" s="372"/>
      <c r="S362" s="372"/>
      <c r="T362" s="372"/>
      <c r="U362" s="372"/>
      <c r="X362" s="68" t="s">
        <v>147</v>
      </c>
      <c r="Y362" s="68">
        <f>Y343+1</f>
        <v>19</v>
      </c>
      <c r="AC362" s="62"/>
      <c r="AD362" s="62"/>
      <c r="AE362" s="62"/>
      <c r="AF362" s="62"/>
      <c r="AG362" s="62"/>
      <c r="AH362" s="62"/>
      <c r="AI362" s="62"/>
      <c r="AJ362" s="62"/>
    </row>
    <row r="363" spans="2:36" ht="20.7" customHeight="1" x14ac:dyDescent="0.2">
      <c r="F363" s="372"/>
      <c r="G363" s="372"/>
      <c r="H363" s="372"/>
      <c r="I363" s="372"/>
      <c r="J363" s="372"/>
      <c r="K363" s="372"/>
      <c r="L363" s="372"/>
      <c r="M363" s="372"/>
      <c r="N363" s="372"/>
      <c r="O363" s="372"/>
      <c r="P363" s="372"/>
      <c r="Q363" s="372"/>
      <c r="R363" s="372"/>
      <c r="S363" s="372"/>
      <c r="T363" s="372"/>
      <c r="U363" s="372"/>
      <c r="AC363" s="62"/>
      <c r="AD363" s="62"/>
      <c r="AE363" s="62"/>
      <c r="AF363" s="62"/>
      <c r="AG363" s="62"/>
      <c r="AH363" s="62"/>
      <c r="AI363" s="62"/>
      <c r="AJ363" s="62"/>
    </row>
    <row r="364" spans="2:36" ht="20.7" customHeight="1" thickBot="1" x14ac:dyDescent="0.25">
      <c r="B364" s="49" t="str">
        <f>B$4</f>
        <v xml:space="preserve">  令和 ７年度 第２７回 「谷口睦生」記念陸上記録会 （ 令和 7年11月22日 ／ 県営八代運動公園陸上競技場 ）</v>
      </c>
      <c r="AC364" s="62"/>
      <c r="AD364" s="62"/>
      <c r="AE364" s="62"/>
      <c r="AF364" s="62"/>
      <c r="AG364" s="62"/>
      <c r="AH364" s="62"/>
      <c r="AI364" s="62"/>
      <c r="AJ364" s="62"/>
    </row>
    <row r="365" spans="2:36" ht="20.7" customHeight="1" thickBot="1" x14ac:dyDescent="0.25">
      <c r="C365" s="364" t="s">
        <v>109</v>
      </c>
      <c r="D365" s="365"/>
      <c r="E365" s="365"/>
      <c r="F365" s="365"/>
      <c r="G365" s="365"/>
      <c r="H365" s="365"/>
      <c r="I365" s="365"/>
      <c r="J365" s="366"/>
      <c r="N365" s="279" t="s">
        <v>110</v>
      </c>
      <c r="O365" s="280"/>
      <c r="P365" s="281"/>
      <c r="Q365" s="50"/>
      <c r="R365" s="387" t="str">
        <f>IF(C366="","",IF(OR(AC$12="小",AC$12="中"),AC$12&amp;"学",IF(AC$12="高",AC$12&amp;"校","直接入力")))</f>
        <v/>
      </c>
      <c r="S365" s="387"/>
      <c r="T365" s="387"/>
      <c r="U365" s="387"/>
      <c r="V365" s="387"/>
      <c r="W365" s="387"/>
      <c r="X365" s="51"/>
      <c r="AC365" s="62"/>
      <c r="AD365" s="62"/>
      <c r="AE365" s="62"/>
      <c r="AF365" s="62"/>
      <c r="AG365" s="62"/>
      <c r="AH365" s="62"/>
      <c r="AI365" s="62"/>
      <c r="AJ365" s="62"/>
    </row>
    <row r="366" spans="2:36" ht="20.7" customHeight="1" thickTop="1" x14ac:dyDescent="0.2">
      <c r="C366" s="375" t="str">
        <f>IF(Y362&gt;SUM(AE$9:AE$10),"",VLOOKUP(Y362,リレーオーダー!AM$15:AU$40,2))</f>
        <v/>
      </c>
      <c r="D366" s="376"/>
      <c r="E366" s="376"/>
      <c r="F366" s="376"/>
      <c r="G366" s="376"/>
      <c r="H366" s="376"/>
      <c r="I366" s="376"/>
      <c r="J366" s="377"/>
      <c r="N366" s="388" t="s">
        <v>111</v>
      </c>
      <c r="O366" s="368"/>
      <c r="P366" s="369"/>
      <c r="Q366" s="46"/>
      <c r="R366" s="392" t="str">
        <f>IF(C366="","",VLOOKUP(Y362,リレーオーダー!AM$15:AU$40,9))</f>
        <v/>
      </c>
      <c r="S366" s="392"/>
      <c r="T366" s="392"/>
      <c r="U366" s="392"/>
      <c r="V366" s="392"/>
      <c r="W366" s="392"/>
      <c r="X366" s="52"/>
      <c r="AC366" s="62"/>
      <c r="AD366" s="62"/>
      <c r="AE366" s="62"/>
      <c r="AF366" s="62"/>
      <c r="AG366" s="62"/>
      <c r="AH366" s="62"/>
      <c r="AI366" s="62"/>
      <c r="AJ366" s="62"/>
    </row>
    <row r="367" spans="2:36" ht="20.7" customHeight="1" thickBot="1" x14ac:dyDescent="0.25">
      <c r="C367" s="378"/>
      <c r="D367" s="379"/>
      <c r="E367" s="379"/>
      <c r="F367" s="379"/>
      <c r="G367" s="379"/>
      <c r="H367" s="379"/>
      <c r="I367" s="379"/>
      <c r="J367" s="380"/>
      <c r="N367" s="389" t="s">
        <v>237</v>
      </c>
      <c r="O367" s="390"/>
      <c r="P367" s="391"/>
      <c r="Q367" s="53"/>
      <c r="R367" s="393">
        <f>SUMIF(男子!AA$101:AA$112,リレーオーダー!Y362,男子!AD$101:AD$112)+SUMIF(女子!AA$101:AA$112,リレーオーダー!Y362,女子!AD$101:AD$112)</f>
        <v>0</v>
      </c>
      <c r="S367" s="393"/>
      <c r="T367" s="393"/>
      <c r="U367" s="393"/>
      <c r="V367" s="393"/>
      <c r="W367" s="393"/>
      <c r="X367" s="54"/>
      <c r="AC367" s="62"/>
      <c r="AD367" s="62"/>
      <c r="AE367" s="62"/>
      <c r="AF367" s="62"/>
      <c r="AG367" s="62"/>
      <c r="AH367" s="62"/>
      <c r="AI367" s="62"/>
      <c r="AJ367" s="62"/>
    </row>
    <row r="368" spans="2:36" ht="20.7" customHeight="1" thickBot="1" x14ac:dyDescent="0.25">
      <c r="AC368" s="62"/>
      <c r="AD368" s="62"/>
      <c r="AE368" s="62"/>
      <c r="AF368" s="62"/>
      <c r="AG368" s="62"/>
      <c r="AH368" s="62"/>
      <c r="AI368" s="62"/>
      <c r="AJ368" s="62"/>
    </row>
    <row r="369" spans="1:36" ht="20.7" customHeight="1" thickBot="1" x14ac:dyDescent="0.25">
      <c r="C369" s="359" t="s">
        <v>112</v>
      </c>
      <c r="D369" s="360"/>
      <c r="E369" s="381" t="s">
        <v>113</v>
      </c>
      <c r="F369" s="381"/>
      <c r="G369" s="360"/>
      <c r="H369" s="381" t="s">
        <v>114</v>
      </c>
      <c r="I369" s="381"/>
      <c r="J369" s="381"/>
      <c r="K369" s="381"/>
      <c r="L369" s="381"/>
      <c r="M369" s="360"/>
      <c r="N369" s="381" t="s">
        <v>219</v>
      </c>
      <c r="O369" s="381"/>
      <c r="P369" s="381"/>
      <c r="Q369" s="381"/>
      <c r="R369" s="381"/>
      <c r="S369" s="360"/>
      <c r="T369" s="400" t="s">
        <v>218</v>
      </c>
      <c r="U369" s="381"/>
      <c r="V369" s="381"/>
      <c r="W369" s="381"/>
      <c r="X369" s="401"/>
      <c r="AC369" s="62"/>
      <c r="AD369" s="62"/>
      <c r="AE369" s="62"/>
      <c r="AF369" s="62"/>
      <c r="AG369" s="62"/>
      <c r="AH369" s="62"/>
      <c r="AI369" s="62"/>
      <c r="AJ369" s="62"/>
    </row>
    <row r="370" spans="1:36" ht="20.7" customHeight="1" thickTop="1" x14ac:dyDescent="0.2">
      <c r="C370" s="362" t="s">
        <v>115</v>
      </c>
      <c r="D370" s="363"/>
      <c r="E370" s="404"/>
      <c r="F370" s="405"/>
      <c r="G370" s="406"/>
      <c r="H370" s="394" t="str">
        <f>IF(C227="","",VLOOKUP(Y362,リレーオーダー!AM$15:AT$40,3))</f>
        <v/>
      </c>
      <c r="I370" s="394"/>
      <c r="J370" s="394"/>
      <c r="K370" s="394"/>
      <c r="L370" s="394"/>
      <c r="M370" s="395"/>
      <c r="N370" s="396"/>
      <c r="O370" s="396"/>
      <c r="P370" s="396"/>
      <c r="Q370" s="396"/>
      <c r="R370" s="396"/>
      <c r="S370" s="397"/>
      <c r="T370" s="139"/>
      <c r="U370" s="139"/>
      <c r="V370" s="139"/>
      <c r="W370" s="139"/>
      <c r="X370" s="140"/>
      <c r="AC370" s="62"/>
      <c r="AD370" s="62"/>
      <c r="AE370" s="62"/>
      <c r="AF370" s="62"/>
      <c r="AG370" s="62"/>
      <c r="AH370" s="62"/>
      <c r="AI370" s="62"/>
      <c r="AJ370" s="62"/>
    </row>
    <row r="371" spans="1:36" ht="20.7" customHeight="1" x14ac:dyDescent="0.2">
      <c r="C371" s="357" t="s">
        <v>116</v>
      </c>
      <c r="D371" s="358"/>
      <c r="E371" s="367"/>
      <c r="F371" s="368"/>
      <c r="G371" s="369"/>
      <c r="H371" s="370" t="str">
        <f>IF(C227="","",VLOOKUP(Y362,リレーオーダー!AM$15:AT$40,4))</f>
        <v/>
      </c>
      <c r="I371" s="370"/>
      <c r="J371" s="370"/>
      <c r="K371" s="370"/>
      <c r="L371" s="370"/>
      <c r="M371" s="371"/>
      <c r="N371" s="402"/>
      <c r="O371" s="402"/>
      <c r="P371" s="402"/>
      <c r="Q371" s="402"/>
      <c r="R371" s="402"/>
      <c r="S371" s="403"/>
      <c r="T371" s="139"/>
      <c r="U371" s="139"/>
      <c r="V371" s="139"/>
      <c r="W371" s="139"/>
      <c r="X371" s="140"/>
      <c r="AC371" s="62"/>
      <c r="AD371" s="62"/>
      <c r="AE371" s="62"/>
      <c r="AF371" s="62"/>
      <c r="AG371" s="62"/>
      <c r="AH371" s="62"/>
      <c r="AI371" s="62"/>
      <c r="AJ371" s="62"/>
    </row>
    <row r="372" spans="1:36" ht="20.7" customHeight="1" x14ac:dyDescent="0.2">
      <c r="C372" s="357" t="s">
        <v>117</v>
      </c>
      <c r="D372" s="358"/>
      <c r="E372" s="367"/>
      <c r="F372" s="368"/>
      <c r="G372" s="369"/>
      <c r="H372" s="370" t="str">
        <f>IF(C227="","",VLOOKUP(Y362,リレーオーダー!AM$15:AT$40,5))</f>
        <v/>
      </c>
      <c r="I372" s="370"/>
      <c r="J372" s="370"/>
      <c r="K372" s="370"/>
      <c r="L372" s="370"/>
      <c r="M372" s="371"/>
      <c r="N372" s="402"/>
      <c r="O372" s="402"/>
      <c r="P372" s="402"/>
      <c r="Q372" s="402"/>
      <c r="R372" s="402"/>
      <c r="S372" s="403"/>
      <c r="T372" s="139"/>
      <c r="U372" s="139"/>
      <c r="V372" s="139"/>
      <c r="W372" s="139"/>
      <c r="X372" s="140"/>
      <c r="AC372" s="62"/>
      <c r="AD372" s="62"/>
      <c r="AE372" s="62"/>
      <c r="AF372" s="62"/>
      <c r="AG372" s="62"/>
      <c r="AH372" s="62"/>
      <c r="AI372" s="62"/>
      <c r="AJ372" s="62"/>
    </row>
    <row r="373" spans="1:36" ht="20.7" customHeight="1" x14ac:dyDescent="0.2">
      <c r="C373" s="357" t="s">
        <v>118</v>
      </c>
      <c r="D373" s="358"/>
      <c r="E373" s="367"/>
      <c r="F373" s="368"/>
      <c r="G373" s="369"/>
      <c r="H373" s="370" t="str">
        <f>IF(C227="","",VLOOKUP(Y362,リレーオーダー!AM$15:AT$40,6))</f>
        <v/>
      </c>
      <c r="I373" s="370"/>
      <c r="J373" s="370"/>
      <c r="K373" s="370"/>
      <c r="L373" s="370"/>
      <c r="M373" s="371"/>
      <c r="N373" s="402"/>
      <c r="O373" s="402"/>
      <c r="P373" s="402"/>
      <c r="Q373" s="402"/>
      <c r="R373" s="402"/>
      <c r="S373" s="403"/>
      <c r="T373" s="139"/>
      <c r="U373" s="139"/>
      <c r="V373" s="139"/>
      <c r="W373" s="139"/>
      <c r="X373" s="140"/>
      <c r="AC373" s="62"/>
      <c r="AD373" s="62"/>
      <c r="AE373" s="62"/>
      <c r="AF373" s="62"/>
      <c r="AG373" s="62"/>
      <c r="AH373" s="62"/>
      <c r="AI373" s="62"/>
      <c r="AJ373" s="62"/>
    </row>
    <row r="374" spans="1:36" ht="20.7" customHeight="1" x14ac:dyDescent="0.2">
      <c r="C374" s="361" t="s">
        <v>233</v>
      </c>
      <c r="D374" s="358"/>
      <c r="E374" s="367"/>
      <c r="F374" s="368"/>
      <c r="G374" s="369"/>
      <c r="H374" s="370" t="str">
        <f>IF(C227="","",VLOOKUP(Y362,リレーオーダー!AM$15:AT$40,7))</f>
        <v/>
      </c>
      <c r="I374" s="370"/>
      <c r="J374" s="370"/>
      <c r="K374" s="370"/>
      <c r="L374" s="370"/>
      <c r="M374" s="371"/>
      <c r="N374" s="402"/>
      <c r="O374" s="402"/>
      <c r="P374" s="402"/>
      <c r="Q374" s="402"/>
      <c r="R374" s="402"/>
      <c r="S374" s="403"/>
      <c r="T374" s="139"/>
      <c r="U374" s="139"/>
      <c r="V374" s="139"/>
      <c r="W374" s="139"/>
      <c r="X374" s="140"/>
      <c r="AC374" s="62"/>
      <c r="AD374" s="62"/>
      <c r="AE374" s="62"/>
      <c r="AF374" s="62"/>
      <c r="AG374" s="62"/>
      <c r="AH374" s="62"/>
      <c r="AI374" s="62"/>
      <c r="AJ374" s="62"/>
    </row>
    <row r="375" spans="1:36" ht="20.7" customHeight="1" thickBot="1" x14ac:dyDescent="0.25">
      <c r="C375" s="373" t="s">
        <v>234</v>
      </c>
      <c r="D375" s="374"/>
      <c r="E375" s="302"/>
      <c r="F375" s="382"/>
      <c r="G375" s="383"/>
      <c r="H375" s="384" t="str">
        <f>IF(C227="","",VLOOKUP(Y362,リレーオーダー!AM$15:AT$40,8))</f>
        <v/>
      </c>
      <c r="I375" s="385"/>
      <c r="J375" s="385"/>
      <c r="K375" s="385"/>
      <c r="L375" s="385"/>
      <c r="M375" s="386"/>
      <c r="N375" s="398"/>
      <c r="O375" s="398"/>
      <c r="P375" s="398"/>
      <c r="Q375" s="398"/>
      <c r="R375" s="398"/>
      <c r="S375" s="399"/>
      <c r="T375" s="141"/>
      <c r="U375" s="141"/>
      <c r="V375" s="141"/>
      <c r="W375" s="141"/>
      <c r="X375" s="142"/>
      <c r="AC375" s="62"/>
      <c r="AD375" s="62"/>
      <c r="AE375" s="62"/>
      <c r="AF375" s="62"/>
      <c r="AG375" s="62"/>
      <c r="AH375" s="62"/>
      <c r="AI375" s="62"/>
      <c r="AJ375" s="62"/>
    </row>
    <row r="376" spans="1:36" ht="20.7" customHeight="1" x14ac:dyDescent="0.2">
      <c r="C376" s="47" t="s">
        <v>244</v>
      </c>
      <c r="AC376" s="62"/>
      <c r="AD376" s="62"/>
      <c r="AE376" s="62"/>
      <c r="AF376" s="62"/>
      <c r="AG376" s="62"/>
      <c r="AH376" s="62"/>
      <c r="AI376" s="62"/>
      <c r="AJ376" s="62"/>
    </row>
    <row r="377" spans="1:36" ht="20.7" customHeight="1" x14ac:dyDescent="0.2">
      <c r="B377" s="188" t="s">
        <v>35</v>
      </c>
      <c r="C377" s="355" t="s">
        <v>115</v>
      </c>
      <c r="D377" s="356"/>
      <c r="E377" s="148"/>
      <c r="F377" s="56"/>
      <c r="G377" s="59"/>
      <c r="H377" s="58" t="s">
        <v>220</v>
      </c>
      <c r="I377" s="57"/>
      <c r="J377" s="57"/>
      <c r="K377" s="57"/>
      <c r="L377" s="57"/>
      <c r="M377" s="59"/>
      <c r="N377" s="179" t="s">
        <v>221</v>
      </c>
      <c r="O377" s="177"/>
      <c r="P377" s="177"/>
      <c r="Q377" s="177"/>
      <c r="R377" s="177"/>
      <c r="S377" s="177"/>
      <c r="T377" s="181" t="s">
        <v>158</v>
      </c>
      <c r="U377" s="177"/>
      <c r="V377" s="177"/>
      <c r="W377" s="177"/>
      <c r="X377" s="178"/>
      <c r="AC377" s="62"/>
      <c r="AD377" s="62"/>
      <c r="AE377" s="62"/>
      <c r="AF377" s="62"/>
      <c r="AG377" s="62"/>
      <c r="AH377" s="62"/>
      <c r="AI377" s="62"/>
      <c r="AJ377" s="62"/>
    </row>
    <row r="378" spans="1:36" ht="20.7" customHeight="1" x14ac:dyDescent="0.2">
      <c r="B378" s="188" t="s">
        <v>35</v>
      </c>
      <c r="C378" s="355" t="s">
        <v>116</v>
      </c>
      <c r="D378" s="356"/>
      <c r="E378" s="149"/>
      <c r="F378" s="56"/>
      <c r="G378" s="187"/>
      <c r="H378" s="58" t="s">
        <v>119</v>
      </c>
      <c r="I378" s="57"/>
      <c r="J378" s="57"/>
      <c r="K378" s="57"/>
      <c r="L378" s="57"/>
      <c r="M378" s="59"/>
      <c r="N378" s="179" t="s">
        <v>222</v>
      </c>
      <c r="O378" s="177"/>
      <c r="P378" s="177"/>
      <c r="Q378" s="177"/>
      <c r="R378" s="177"/>
      <c r="S378" s="177"/>
      <c r="T378" s="181" t="s">
        <v>157</v>
      </c>
      <c r="U378" s="177"/>
      <c r="V378" s="177"/>
      <c r="W378" s="179"/>
      <c r="X378" s="180"/>
      <c r="AC378" s="62"/>
      <c r="AD378" s="62"/>
      <c r="AE378" s="62"/>
      <c r="AF378" s="62"/>
      <c r="AG378" s="62"/>
      <c r="AH378" s="62"/>
      <c r="AI378" s="62"/>
      <c r="AJ378" s="62"/>
    </row>
    <row r="379" spans="1:36" ht="20.7" customHeight="1" x14ac:dyDescent="0.2">
      <c r="AC379" s="62"/>
      <c r="AD379" s="62"/>
      <c r="AE379" s="62"/>
      <c r="AF379" s="62"/>
      <c r="AG379" s="62"/>
      <c r="AH379" s="62"/>
      <c r="AI379" s="62"/>
      <c r="AJ379" s="62"/>
    </row>
    <row r="380" spans="1:36" ht="20.7" customHeight="1" x14ac:dyDescent="0.2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C380" s="62"/>
      <c r="AD380" s="62"/>
      <c r="AE380" s="62"/>
      <c r="AF380" s="62"/>
      <c r="AG380" s="62"/>
      <c r="AH380" s="62"/>
      <c r="AI380" s="62"/>
      <c r="AJ380" s="62"/>
    </row>
    <row r="381" spans="1:36" ht="20.7" customHeight="1" x14ac:dyDescent="0.2">
      <c r="AC381" s="62"/>
      <c r="AD381" s="62"/>
      <c r="AE381" s="62"/>
      <c r="AF381" s="62"/>
      <c r="AG381" s="62"/>
      <c r="AH381" s="62"/>
      <c r="AI381" s="62"/>
      <c r="AJ381" s="62"/>
    </row>
    <row r="382" spans="1:36" ht="20.7" customHeight="1" x14ac:dyDescent="0.2">
      <c r="AC382" s="62"/>
      <c r="AD382" s="62"/>
      <c r="AE382" s="62"/>
      <c r="AF382" s="62"/>
      <c r="AG382" s="62"/>
      <c r="AH382" s="62"/>
      <c r="AI382" s="62"/>
      <c r="AJ382" s="62"/>
    </row>
    <row r="383" spans="1:36" ht="20.7" customHeight="1" x14ac:dyDescent="0.2">
      <c r="F383" s="372" t="s">
        <v>108</v>
      </c>
      <c r="G383" s="372"/>
      <c r="H383" s="372"/>
      <c r="I383" s="372"/>
      <c r="J383" s="372"/>
      <c r="K383" s="372"/>
      <c r="L383" s="372"/>
      <c r="M383" s="372"/>
      <c r="N383" s="372"/>
      <c r="O383" s="372"/>
      <c r="P383" s="372"/>
      <c r="Q383" s="372"/>
      <c r="R383" s="372"/>
      <c r="S383" s="372"/>
      <c r="T383" s="372"/>
      <c r="U383" s="372"/>
      <c r="X383" s="68" t="s">
        <v>147</v>
      </c>
      <c r="Y383" s="68">
        <f>Y362+1</f>
        <v>20</v>
      </c>
      <c r="AC383" s="62"/>
      <c r="AD383" s="62"/>
      <c r="AE383" s="62"/>
      <c r="AF383" s="62"/>
      <c r="AG383" s="62"/>
      <c r="AH383" s="62"/>
      <c r="AI383" s="62"/>
      <c r="AJ383" s="62"/>
    </row>
    <row r="384" spans="1:36" ht="20.7" customHeight="1" x14ac:dyDescent="0.2">
      <c r="F384" s="372"/>
      <c r="G384" s="372"/>
      <c r="H384" s="372"/>
      <c r="I384" s="372"/>
      <c r="J384" s="372"/>
      <c r="K384" s="372"/>
      <c r="L384" s="372"/>
      <c r="M384" s="372"/>
      <c r="N384" s="372"/>
      <c r="O384" s="372"/>
      <c r="P384" s="372"/>
      <c r="Q384" s="372"/>
      <c r="R384" s="372"/>
      <c r="S384" s="372"/>
      <c r="T384" s="372"/>
      <c r="U384" s="372"/>
      <c r="AC384" s="62"/>
      <c r="AD384" s="62"/>
      <c r="AE384" s="62"/>
      <c r="AF384" s="62"/>
      <c r="AG384" s="62"/>
      <c r="AH384" s="62"/>
      <c r="AI384" s="62"/>
      <c r="AJ384" s="62"/>
    </row>
    <row r="385" spans="2:36" ht="20.7" customHeight="1" thickBot="1" x14ac:dyDescent="0.25">
      <c r="B385" s="49" t="str">
        <f>B$4</f>
        <v xml:space="preserve">  令和 ７年度 第２７回 「谷口睦生」記念陸上記録会 （ 令和 7年11月22日 ／ 県営八代運動公園陸上競技場 ）</v>
      </c>
      <c r="AC385" s="62"/>
      <c r="AD385" s="62"/>
      <c r="AE385" s="62"/>
      <c r="AF385" s="62"/>
      <c r="AG385" s="62"/>
      <c r="AH385" s="62"/>
      <c r="AI385" s="62"/>
      <c r="AJ385" s="62"/>
    </row>
    <row r="386" spans="2:36" ht="20.7" customHeight="1" thickBot="1" x14ac:dyDescent="0.25">
      <c r="C386" s="364" t="s">
        <v>109</v>
      </c>
      <c r="D386" s="365"/>
      <c r="E386" s="365"/>
      <c r="F386" s="365"/>
      <c r="G386" s="365"/>
      <c r="H386" s="365"/>
      <c r="I386" s="365"/>
      <c r="J386" s="366"/>
      <c r="N386" s="279" t="s">
        <v>110</v>
      </c>
      <c r="O386" s="280"/>
      <c r="P386" s="281"/>
      <c r="Q386" s="50"/>
      <c r="R386" s="387" t="str">
        <f>IF(C387="","",IF(OR(AC$12="小",AC$12="中"),AC$12&amp;"学",IF(AC$12="高",AC$12&amp;"校","直接入力")))</f>
        <v/>
      </c>
      <c r="S386" s="387"/>
      <c r="T386" s="387"/>
      <c r="U386" s="387"/>
      <c r="V386" s="387"/>
      <c r="W386" s="387"/>
      <c r="X386" s="51"/>
      <c r="AC386" s="62"/>
      <c r="AD386" s="62"/>
      <c r="AE386" s="62"/>
      <c r="AF386" s="62"/>
      <c r="AG386" s="62"/>
      <c r="AH386" s="62"/>
      <c r="AI386" s="62"/>
      <c r="AJ386" s="62"/>
    </row>
    <row r="387" spans="2:36" ht="20.7" customHeight="1" thickTop="1" x14ac:dyDescent="0.2">
      <c r="C387" s="375" t="str">
        <f>IF(Y383&gt;SUM(AE$9:AE$10),"",VLOOKUP(Y383,リレーオーダー!AM$15:AU$40,2))</f>
        <v/>
      </c>
      <c r="D387" s="376"/>
      <c r="E387" s="376"/>
      <c r="F387" s="376"/>
      <c r="G387" s="376"/>
      <c r="H387" s="376"/>
      <c r="I387" s="376"/>
      <c r="J387" s="377"/>
      <c r="N387" s="388" t="s">
        <v>111</v>
      </c>
      <c r="O387" s="368"/>
      <c r="P387" s="369"/>
      <c r="Q387" s="46"/>
      <c r="R387" s="392" t="str">
        <f>IF(C387="","",VLOOKUP(Y383,リレーオーダー!AM$15:AU$40,9))</f>
        <v/>
      </c>
      <c r="S387" s="392"/>
      <c r="T387" s="392"/>
      <c r="U387" s="392"/>
      <c r="V387" s="392"/>
      <c r="W387" s="392"/>
      <c r="X387" s="52"/>
      <c r="AC387" s="62"/>
      <c r="AD387" s="62"/>
      <c r="AE387" s="62"/>
      <c r="AF387" s="62"/>
      <c r="AG387" s="62"/>
      <c r="AH387" s="62"/>
      <c r="AI387" s="62"/>
      <c r="AJ387" s="62"/>
    </row>
    <row r="388" spans="2:36" ht="20.7" customHeight="1" thickBot="1" x14ac:dyDescent="0.25">
      <c r="C388" s="378"/>
      <c r="D388" s="379"/>
      <c r="E388" s="379"/>
      <c r="F388" s="379"/>
      <c r="G388" s="379"/>
      <c r="H388" s="379"/>
      <c r="I388" s="379"/>
      <c r="J388" s="380"/>
      <c r="N388" s="389" t="s">
        <v>237</v>
      </c>
      <c r="O388" s="390"/>
      <c r="P388" s="391"/>
      <c r="Q388" s="53"/>
      <c r="R388" s="393">
        <f>SUMIF(男子!AA$101:AA$112,リレーオーダー!Y383,男子!AD$101:AD$112)+SUMIF(女子!AA$101:AA$112,リレーオーダー!Y383,女子!AD$101:AD$112)</f>
        <v>0</v>
      </c>
      <c r="S388" s="393"/>
      <c r="T388" s="393"/>
      <c r="U388" s="393"/>
      <c r="V388" s="393"/>
      <c r="W388" s="393"/>
      <c r="X388" s="54"/>
      <c r="AC388" s="62"/>
      <c r="AD388" s="62"/>
      <c r="AE388" s="62"/>
      <c r="AF388" s="62"/>
      <c r="AG388" s="62"/>
      <c r="AH388" s="62"/>
      <c r="AI388" s="62"/>
      <c r="AJ388" s="62"/>
    </row>
    <row r="389" spans="2:36" ht="20.7" customHeight="1" thickBot="1" x14ac:dyDescent="0.25">
      <c r="AC389" s="62"/>
      <c r="AD389" s="62"/>
      <c r="AE389" s="62"/>
      <c r="AF389" s="62"/>
      <c r="AG389" s="62"/>
      <c r="AH389" s="62"/>
      <c r="AI389" s="62"/>
      <c r="AJ389" s="62"/>
    </row>
    <row r="390" spans="2:36" ht="20.7" customHeight="1" thickBot="1" x14ac:dyDescent="0.25">
      <c r="C390" s="359" t="s">
        <v>112</v>
      </c>
      <c r="D390" s="360"/>
      <c r="E390" s="381" t="s">
        <v>113</v>
      </c>
      <c r="F390" s="381"/>
      <c r="G390" s="360"/>
      <c r="H390" s="381" t="s">
        <v>114</v>
      </c>
      <c r="I390" s="381"/>
      <c r="J390" s="381"/>
      <c r="K390" s="381"/>
      <c r="L390" s="381"/>
      <c r="M390" s="360"/>
      <c r="N390" s="381" t="s">
        <v>219</v>
      </c>
      <c r="O390" s="381"/>
      <c r="P390" s="381"/>
      <c r="Q390" s="381"/>
      <c r="R390" s="381"/>
      <c r="S390" s="360"/>
      <c r="T390" s="400" t="s">
        <v>218</v>
      </c>
      <c r="U390" s="381"/>
      <c r="V390" s="381"/>
      <c r="W390" s="381"/>
      <c r="X390" s="401"/>
      <c r="AC390" s="62"/>
      <c r="AD390" s="62"/>
      <c r="AE390" s="62"/>
      <c r="AF390" s="62"/>
      <c r="AG390" s="62"/>
      <c r="AH390" s="62"/>
      <c r="AI390" s="62"/>
      <c r="AJ390" s="62"/>
    </row>
    <row r="391" spans="2:36" ht="20.7" customHeight="1" thickTop="1" x14ac:dyDescent="0.2">
      <c r="C391" s="362" t="s">
        <v>115</v>
      </c>
      <c r="D391" s="363"/>
      <c r="E391" s="404"/>
      <c r="F391" s="405"/>
      <c r="G391" s="406"/>
      <c r="H391" s="394" t="str">
        <f>IF(C387="","",VLOOKUP(Y383,リレーオーダー!AM$15:AT$40,3))</f>
        <v/>
      </c>
      <c r="I391" s="394"/>
      <c r="J391" s="394"/>
      <c r="K391" s="394"/>
      <c r="L391" s="394"/>
      <c r="M391" s="395"/>
      <c r="N391" s="396"/>
      <c r="O391" s="396"/>
      <c r="P391" s="396"/>
      <c r="Q391" s="396"/>
      <c r="R391" s="396"/>
      <c r="S391" s="397"/>
      <c r="T391" s="139"/>
      <c r="U391" s="139"/>
      <c r="V391" s="139"/>
      <c r="W391" s="139"/>
      <c r="X391" s="140"/>
      <c r="AC391" s="62"/>
      <c r="AD391" s="62"/>
      <c r="AE391" s="62"/>
      <c r="AF391" s="62"/>
      <c r="AG391" s="62"/>
      <c r="AH391" s="62"/>
      <c r="AI391" s="62"/>
      <c r="AJ391" s="62"/>
    </row>
    <row r="392" spans="2:36" ht="20.7" customHeight="1" x14ac:dyDescent="0.2">
      <c r="C392" s="357" t="s">
        <v>116</v>
      </c>
      <c r="D392" s="358"/>
      <c r="E392" s="367"/>
      <c r="F392" s="368"/>
      <c r="G392" s="369"/>
      <c r="H392" s="370" t="str">
        <f>IF(C387="","",VLOOKUP(Y383,リレーオーダー!AM$15:AT$40,4))</f>
        <v/>
      </c>
      <c r="I392" s="370"/>
      <c r="J392" s="370"/>
      <c r="K392" s="370"/>
      <c r="L392" s="370"/>
      <c r="M392" s="371"/>
      <c r="N392" s="402"/>
      <c r="O392" s="402"/>
      <c r="P392" s="402"/>
      <c r="Q392" s="402"/>
      <c r="R392" s="402"/>
      <c r="S392" s="403"/>
      <c r="T392" s="139"/>
      <c r="U392" s="139"/>
      <c r="V392" s="139"/>
      <c r="W392" s="139"/>
      <c r="X392" s="140"/>
      <c r="AC392" s="62"/>
      <c r="AD392" s="62"/>
      <c r="AE392" s="62"/>
      <c r="AF392" s="62"/>
      <c r="AG392" s="62"/>
      <c r="AH392" s="62"/>
      <c r="AI392" s="62"/>
      <c r="AJ392" s="62"/>
    </row>
    <row r="393" spans="2:36" ht="20.7" customHeight="1" x14ac:dyDescent="0.2">
      <c r="C393" s="357" t="s">
        <v>117</v>
      </c>
      <c r="D393" s="358"/>
      <c r="E393" s="367"/>
      <c r="F393" s="368"/>
      <c r="G393" s="369"/>
      <c r="H393" s="370" t="str">
        <f>IF(C387="","",VLOOKUP(Y383,リレーオーダー!AM$15:AT$40,5))</f>
        <v/>
      </c>
      <c r="I393" s="370"/>
      <c r="J393" s="370"/>
      <c r="K393" s="370"/>
      <c r="L393" s="370"/>
      <c r="M393" s="371"/>
      <c r="N393" s="402"/>
      <c r="O393" s="402"/>
      <c r="P393" s="402"/>
      <c r="Q393" s="402"/>
      <c r="R393" s="402"/>
      <c r="S393" s="403"/>
      <c r="T393" s="139"/>
      <c r="U393" s="139"/>
      <c r="V393" s="139"/>
      <c r="W393" s="139"/>
      <c r="X393" s="140"/>
      <c r="AC393" s="62"/>
      <c r="AD393" s="62"/>
      <c r="AE393" s="62"/>
      <c r="AF393" s="62"/>
      <c r="AG393" s="62"/>
      <c r="AH393" s="62"/>
      <c r="AI393" s="62"/>
      <c r="AJ393" s="62"/>
    </row>
    <row r="394" spans="2:36" ht="20.7" customHeight="1" x14ac:dyDescent="0.2">
      <c r="C394" s="357" t="s">
        <v>118</v>
      </c>
      <c r="D394" s="358"/>
      <c r="E394" s="367"/>
      <c r="F394" s="368"/>
      <c r="G394" s="369"/>
      <c r="H394" s="370" t="str">
        <f>IF(C387="","",VLOOKUP(Y383,リレーオーダー!AM$15:AT$40,6))</f>
        <v/>
      </c>
      <c r="I394" s="370"/>
      <c r="J394" s="370"/>
      <c r="K394" s="370"/>
      <c r="L394" s="370"/>
      <c r="M394" s="371"/>
      <c r="N394" s="402"/>
      <c r="O394" s="402"/>
      <c r="P394" s="402"/>
      <c r="Q394" s="402"/>
      <c r="R394" s="402"/>
      <c r="S394" s="403"/>
      <c r="T394" s="139"/>
      <c r="U394" s="139"/>
      <c r="V394" s="139"/>
      <c r="W394" s="139"/>
      <c r="X394" s="140"/>
      <c r="AC394" s="62"/>
      <c r="AD394" s="62"/>
      <c r="AE394" s="62"/>
      <c r="AF394" s="62"/>
      <c r="AG394" s="62"/>
      <c r="AH394" s="62"/>
      <c r="AI394" s="62"/>
      <c r="AJ394" s="62"/>
    </row>
    <row r="395" spans="2:36" ht="20.7" customHeight="1" x14ac:dyDescent="0.2">
      <c r="C395" s="361" t="s">
        <v>233</v>
      </c>
      <c r="D395" s="358"/>
      <c r="E395" s="367"/>
      <c r="F395" s="368"/>
      <c r="G395" s="369"/>
      <c r="H395" s="370" t="str">
        <f>IF(C387="","",VLOOKUP(Y383,リレーオーダー!AM$15:AT$40,7))</f>
        <v/>
      </c>
      <c r="I395" s="370"/>
      <c r="J395" s="370"/>
      <c r="K395" s="370"/>
      <c r="L395" s="370"/>
      <c r="M395" s="371"/>
      <c r="N395" s="402"/>
      <c r="O395" s="402"/>
      <c r="P395" s="402"/>
      <c r="Q395" s="402"/>
      <c r="R395" s="402"/>
      <c r="S395" s="403"/>
      <c r="T395" s="139"/>
      <c r="U395" s="139"/>
      <c r="V395" s="139"/>
      <c r="W395" s="139"/>
      <c r="X395" s="140"/>
      <c r="AC395" s="62"/>
      <c r="AD395" s="62"/>
      <c r="AE395" s="62"/>
      <c r="AF395" s="62"/>
      <c r="AG395" s="62"/>
      <c r="AH395" s="62"/>
      <c r="AI395" s="62"/>
      <c r="AJ395" s="62"/>
    </row>
    <row r="396" spans="2:36" ht="20.7" customHeight="1" thickBot="1" x14ac:dyDescent="0.25">
      <c r="C396" s="373" t="s">
        <v>234</v>
      </c>
      <c r="D396" s="374"/>
      <c r="E396" s="302"/>
      <c r="F396" s="382"/>
      <c r="G396" s="383"/>
      <c r="H396" s="384" t="str">
        <f>IF(C387="","",VLOOKUP(Y383,リレーオーダー!AM$15:AT$40,8))</f>
        <v/>
      </c>
      <c r="I396" s="385"/>
      <c r="J396" s="385"/>
      <c r="K396" s="385"/>
      <c r="L396" s="385"/>
      <c r="M396" s="386"/>
      <c r="N396" s="398"/>
      <c r="O396" s="398"/>
      <c r="P396" s="398"/>
      <c r="Q396" s="398"/>
      <c r="R396" s="398"/>
      <c r="S396" s="399"/>
      <c r="T396" s="141"/>
      <c r="U396" s="141"/>
      <c r="V396" s="141"/>
      <c r="W396" s="141"/>
      <c r="X396" s="142"/>
      <c r="AC396" s="62"/>
      <c r="AD396" s="62"/>
      <c r="AE396" s="62"/>
      <c r="AF396" s="62"/>
      <c r="AG396" s="62"/>
      <c r="AH396" s="62"/>
      <c r="AI396" s="62"/>
      <c r="AJ396" s="62"/>
    </row>
    <row r="397" spans="2:36" ht="20.7" customHeight="1" x14ac:dyDescent="0.2">
      <c r="C397" s="47" t="s">
        <v>244</v>
      </c>
      <c r="AC397" s="62"/>
      <c r="AD397" s="62"/>
      <c r="AE397" s="62"/>
      <c r="AF397" s="62"/>
      <c r="AG397" s="62"/>
      <c r="AH397" s="62"/>
      <c r="AI397" s="62"/>
      <c r="AJ397" s="62"/>
    </row>
    <row r="398" spans="2:36" ht="20.7" customHeight="1" x14ac:dyDescent="0.2">
      <c r="B398" s="188" t="s">
        <v>35</v>
      </c>
      <c r="C398" s="355" t="s">
        <v>115</v>
      </c>
      <c r="D398" s="356"/>
      <c r="E398" s="148"/>
      <c r="F398" s="56"/>
      <c r="G398" s="59"/>
      <c r="H398" s="58" t="s">
        <v>220</v>
      </c>
      <c r="I398" s="57"/>
      <c r="J398" s="57"/>
      <c r="K398" s="57"/>
      <c r="L398" s="57"/>
      <c r="M398" s="59"/>
      <c r="N398" s="179" t="s">
        <v>221</v>
      </c>
      <c r="O398" s="177"/>
      <c r="P398" s="177"/>
      <c r="Q398" s="177"/>
      <c r="R398" s="177"/>
      <c r="S398" s="177"/>
      <c r="T398" s="181" t="s">
        <v>158</v>
      </c>
      <c r="U398" s="177"/>
      <c r="V398" s="177"/>
      <c r="W398" s="177"/>
      <c r="X398" s="178"/>
      <c r="AC398" s="62"/>
      <c r="AD398" s="62"/>
      <c r="AE398" s="62"/>
      <c r="AF398" s="62"/>
      <c r="AG398" s="62"/>
      <c r="AH398" s="62"/>
      <c r="AI398" s="62"/>
      <c r="AJ398" s="62"/>
    </row>
    <row r="399" spans="2:36" ht="20.7" customHeight="1" x14ac:dyDescent="0.2">
      <c r="B399" s="188" t="s">
        <v>35</v>
      </c>
      <c r="C399" s="355" t="s">
        <v>116</v>
      </c>
      <c r="D399" s="356"/>
      <c r="E399" s="149"/>
      <c r="F399" s="56"/>
      <c r="G399" s="187"/>
      <c r="H399" s="58" t="s">
        <v>119</v>
      </c>
      <c r="I399" s="57"/>
      <c r="J399" s="57"/>
      <c r="K399" s="57"/>
      <c r="L399" s="57"/>
      <c r="M399" s="59"/>
      <c r="N399" s="179" t="s">
        <v>222</v>
      </c>
      <c r="O399" s="177"/>
      <c r="P399" s="177"/>
      <c r="Q399" s="177"/>
      <c r="R399" s="177"/>
      <c r="S399" s="177"/>
      <c r="T399" s="181" t="s">
        <v>157</v>
      </c>
      <c r="U399" s="177"/>
      <c r="V399" s="177"/>
      <c r="W399" s="179"/>
      <c r="X399" s="180"/>
      <c r="AC399" s="62"/>
      <c r="AD399" s="62"/>
      <c r="AE399" s="62"/>
      <c r="AF399" s="62"/>
      <c r="AG399" s="62"/>
      <c r="AH399" s="62"/>
      <c r="AI399" s="62"/>
      <c r="AJ399" s="62"/>
    </row>
    <row r="400" spans="2:36" ht="20.7" customHeight="1" x14ac:dyDescent="0.2">
      <c r="AC400" s="62"/>
      <c r="AD400" s="62"/>
      <c r="AE400" s="62"/>
      <c r="AF400" s="62"/>
      <c r="AG400" s="62"/>
      <c r="AH400" s="62"/>
      <c r="AI400" s="62"/>
      <c r="AJ400" s="62"/>
    </row>
    <row r="401" spans="2:36" ht="20.7" customHeight="1" x14ac:dyDescent="0.2">
      <c r="AC401" s="62"/>
      <c r="AD401" s="62"/>
      <c r="AE401" s="62"/>
      <c r="AF401" s="62"/>
      <c r="AG401" s="62"/>
      <c r="AH401" s="62"/>
      <c r="AI401" s="62"/>
      <c r="AJ401" s="62"/>
    </row>
    <row r="402" spans="2:36" ht="20.7" customHeight="1" x14ac:dyDescent="0.2">
      <c r="F402" s="372" t="s">
        <v>108</v>
      </c>
      <c r="G402" s="372"/>
      <c r="H402" s="372"/>
      <c r="I402" s="372"/>
      <c r="J402" s="372"/>
      <c r="K402" s="372"/>
      <c r="L402" s="372"/>
      <c r="M402" s="372"/>
      <c r="N402" s="372"/>
      <c r="O402" s="372"/>
      <c r="P402" s="372"/>
      <c r="Q402" s="372"/>
      <c r="R402" s="372"/>
      <c r="S402" s="372"/>
      <c r="T402" s="372"/>
      <c r="U402" s="372"/>
      <c r="X402" s="68" t="s">
        <v>147</v>
      </c>
      <c r="Y402" s="68">
        <f>Y383+1</f>
        <v>21</v>
      </c>
      <c r="AC402" s="62"/>
      <c r="AD402" s="62"/>
      <c r="AE402" s="62"/>
      <c r="AF402" s="62"/>
      <c r="AG402" s="62"/>
      <c r="AH402" s="62"/>
      <c r="AI402" s="62"/>
      <c r="AJ402" s="62"/>
    </row>
    <row r="403" spans="2:36" ht="20.7" customHeight="1" x14ac:dyDescent="0.2">
      <c r="F403" s="372"/>
      <c r="G403" s="372"/>
      <c r="H403" s="372"/>
      <c r="I403" s="372"/>
      <c r="J403" s="372"/>
      <c r="K403" s="372"/>
      <c r="L403" s="372"/>
      <c r="M403" s="372"/>
      <c r="N403" s="372"/>
      <c r="O403" s="372"/>
      <c r="P403" s="372"/>
      <c r="Q403" s="372"/>
      <c r="R403" s="372"/>
      <c r="S403" s="372"/>
      <c r="T403" s="372"/>
      <c r="U403" s="372"/>
      <c r="AC403" s="62"/>
      <c r="AD403" s="62"/>
      <c r="AE403" s="62"/>
      <c r="AF403" s="62"/>
      <c r="AG403" s="62"/>
      <c r="AH403" s="62"/>
      <c r="AI403" s="62"/>
      <c r="AJ403" s="62"/>
    </row>
    <row r="404" spans="2:36" ht="20.7" customHeight="1" thickBot="1" x14ac:dyDescent="0.25">
      <c r="B404" s="49" t="str">
        <f>B$4</f>
        <v xml:space="preserve">  令和 ７年度 第２７回 「谷口睦生」記念陸上記録会 （ 令和 7年11月22日 ／ 県営八代運動公園陸上競技場 ）</v>
      </c>
      <c r="AC404" s="62"/>
      <c r="AD404" s="62"/>
      <c r="AE404" s="62"/>
      <c r="AF404" s="62"/>
      <c r="AG404" s="62"/>
      <c r="AH404" s="62"/>
      <c r="AI404" s="62"/>
      <c r="AJ404" s="62"/>
    </row>
    <row r="405" spans="2:36" ht="20.7" customHeight="1" thickBot="1" x14ac:dyDescent="0.25">
      <c r="C405" s="364" t="s">
        <v>109</v>
      </c>
      <c r="D405" s="365"/>
      <c r="E405" s="365"/>
      <c r="F405" s="365"/>
      <c r="G405" s="365"/>
      <c r="H405" s="365"/>
      <c r="I405" s="365"/>
      <c r="J405" s="366"/>
      <c r="N405" s="279" t="s">
        <v>110</v>
      </c>
      <c r="O405" s="280"/>
      <c r="P405" s="281"/>
      <c r="Q405" s="50"/>
      <c r="R405" s="387" t="str">
        <f>IF(C406="","",IF(OR(AC$12="小",AC$12="中"),AC$12&amp;"学",IF(AC$12="高",AC$12&amp;"校","直接入力")))</f>
        <v/>
      </c>
      <c r="S405" s="387"/>
      <c r="T405" s="387"/>
      <c r="U405" s="387"/>
      <c r="V405" s="387"/>
      <c r="W405" s="387"/>
      <c r="X405" s="51"/>
      <c r="AC405" s="62"/>
      <c r="AD405" s="62"/>
      <c r="AE405" s="62"/>
      <c r="AF405" s="62"/>
      <c r="AG405" s="62"/>
      <c r="AH405" s="62"/>
      <c r="AI405" s="62"/>
      <c r="AJ405" s="62"/>
    </row>
    <row r="406" spans="2:36" ht="20.7" customHeight="1" thickTop="1" x14ac:dyDescent="0.2">
      <c r="C406" s="375" t="str">
        <f>IF(Y402&gt;SUM(AE$9:AE$10),"",VLOOKUP(Y402,リレーオーダー!AM$15:AU$40,2))</f>
        <v/>
      </c>
      <c r="D406" s="376"/>
      <c r="E406" s="376"/>
      <c r="F406" s="376"/>
      <c r="G406" s="376"/>
      <c r="H406" s="376"/>
      <c r="I406" s="376"/>
      <c r="J406" s="377"/>
      <c r="N406" s="388" t="s">
        <v>111</v>
      </c>
      <c r="O406" s="368"/>
      <c r="P406" s="369"/>
      <c r="Q406" s="46"/>
      <c r="R406" s="392" t="str">
        <f>IF(C406="","",VLOOKUP(Y402,リレーオーダー!AM$15:AU$40,9))</f>
        <v/>
      </c>
      <c r="S406" s="392"/>
      <c r="T406" s="392"/>
      <c r="U406" s="392"/>
      <c r="V406" s="392"/>
      <c r="W406" s="392"/>
      <c r="X406" s="52"/>
      <c r="AC406" s="62"/>
      <c r="AD406" s="62"/>
      <c r="AE406" s="62"/>
      <c r="AF406" s="62"/>
      <c r="AG406" s="62"/>
      <c r="AH406" s="62"/>
      <c r="AI406" s="62"/>
      <c r="AJ406" s="62"/>
    </row>
    <row r="407" spans="2:36" ht="20.7" customHeight="1" thickBot="1" x14ac:dyDescent="0.25">
      <c r="C407" s="378"/>
      <c r="D407" s="379"/>
      <c r="E407" s="379"/>
      <c r="F407" s="379"/>
      <c r="G407" s="379"/>
      <c r="H407" s="379"/>
      <c r="I407" s="379"/>
      <c r="J407" s="380"/>
      <c r="N407" s="389" t="s">
        <v>237</v>
      </c>
      <c r="O407" s="390"/>
      <c r="P407" s="391"/>
      <c r="Q407" s="53"/>
      <c r="R407" s="393">
        <f>SUMIF(男子!AA$101:AA$112,リレーオーダー!Y402,男子!AD$101:AD$112)+SUMIF(女子!AA$101:AA$112,リレーオーダー!Y402,女子!AD$101:AD$112)</f>
        <v>0</v>
      </c>
      <c r="S407" s="393"/>
      <c r="T407" s="393"/>
      <c r="U407" s="393"/>
      <c r="V407" s="393"/>
      <c r="W407" s="393"/>
      <c r="X407" s="54"/>
      <c r="AC407" s="62"/>
      <c r="AD407" s="62"/>
      <c r="AE407" s="62"/>
      <c r="AF407" s="62"/>
      <c r="AG407" s="62"/>
      <c r="AH407" s="62"/>
      <c r="AI407" s="62"/>
      <c r="AJ407" s="62"/>
    </row>
    <row r="408" spans="2:36" ht="20.7" customHeight="1" thickBot="1" x14ac:dyDescent="0.25">
      <c r="AC408" s="62"/>
      <c r="AD408" s="62"/>
      <c r="AE408" s="62"/>
      <c r="AF408" s="62"/>
      <c r="AG408" s="62"/>
      <c r="AH408" s="62"/>
      <c r="AI408" s="62"/>
      <c r="AJ408" s="62"/>
    </row>
    <row r="409" spans="2:36" ht="20.7" customHeight="1" thickBot="1" x14ac:dyDescent="0.25">
      <c r="C409" s="359" t="s">
        <v>112</v>
      </c>
      <c r="D409" s="360"/>
      <c r="E409" s="381" t="s">
        <v>113</v>
      </c>
      <c r="F409" s="381"/>
      <c r="G409" s="360"/>
      <c r="H409" s="381" t="s">
        <v>114</v>
      </c>
      <c r="I409" s="381"/>
      <c r="J409" s="381"/>
      <c r="K409" s="381"/>
      <c r="L409" s="381"/>
      <c r="M409" s="360"/>
      <c r="N409" s="381" t="s">
        <v>219</v>
      </c>
      <c r="O409" s="381"/>
      <c r="P409" s="381"/>
      <c r="Q409" s="381"/>
      <c r="R409" s="381"/>
      <c r="S409" s="360"/>
      <c r="T409" s="400" t="s">
        <v>218</v>
      </c>
      <c r="U409" s="381"/>
      <c r="V409" s="381"/>
      <c r="W409" s="381"/>
      <c r="X409" s="401"/>
      <c r="AC409" s="62"/>
      <c r="AD409" s="62"/>
      <c r="AE409" s="62"/>
      <c r="AF409" s="62"/>
      <c r="AG409" s="62"/>
      <c r="AH409" s="62"/>
      <c r="AI409" s="62"/>
      <c r="AJ409" s="62"/>
    </row>
    <row r="410" spans="2:36" ht="20.7" customHeight="1" thickTop="1" x14ac:dyDescent="0.2">
      <c r="C410" s="362" t="s">
        <v>115</v>
      </c>
      <c r="D410" s="363"/>
      <c r="E410" s="404"/>
      <c r="F410" s="405"/>
      <c r="G410" s="406"/>
      <c r="H410" s="394" t="str">
        <f>IF(C267="","",VLOOKUP(Y402,リレーオーダー!AM$15:AT$40,3))</f>
        <v/>
      </c>
      <c r="I410" s="394"/>
      <c r="J410" s="394"/>
      <c r="K410" s="394"/>
      <c r="L410" s="394"/>
      <c r="M410" s="395"/>
      <c r="N410" s="396"/>
      <c r="O410" s="396"/>
      <c r="P410" s="396"/>
      <c r="Q410" s="396"/>
      <c r="R410" s="396"/>
      <c r="S410" s="397"/>
      <c r="T410" s="139"/>
      <c r="U410" s="139"/>
      <c r="V410" s="139"/>
      <c r="W410" s="139"/>
      <c r="X410" s="140"/>
      <c r="AC410" s="62"/>
      <c r="AD410" s="62"/>
      <c r="AE410" s="62"/>
      <c r="AF410" s="62"/>
      <c r="AG410" s="62"/>
      <c r="AH410" s="62"/>
      <c r="AI410" s="62"/>
      <c r="AJ410" s="62"/>
    </row>
    <row r="411" spans="2:36" ht="20.7" customHeight="1" x14ac:dyDescent="0.2">
      <c r="C411" s="357" t="s">
        <v>116</v>
      </c>
      <c r="D411" s="358"/>
      <c r="E411" s="367"/>
      <c r="F411" s="368"/>
      <c r="G411" s="369"/>
      <c r="H411" s="370" t="str">
        <f>IF(C267="","",VLOOKUP(Y402,リレーオーダー!AM$15:AT$40,4))</f>
        <v/>
      </c>
      <c r="I411" s="370"/>
      <c r="J411" s="370"/>
      <c r="K411" s="370"/>
      <c r="L411" s="370"/>
      <c r="M411" s="371"/>
      <c r="N411" s="402"/>
      <c r="O411" s="402"/>
      <c r="P411" s="402"/>
      <c r="Q411" s="402"/>
      <c r="R411" s="402"/>
      <c r="S411" s="403"/>
      <c r="T411" s="139"/>
      <c r="U411" s="139"/>
      <c r="V411" s="139"/>
      <c r="W411" s="139"/>
      <c r="X411" s="140"/>
      <c r="AC411" s="62"/>
      <c r="AD411" s="62"/>
      <c r="AE411" s="62"/>
      <c r="AF411" s="62"/>
      <c r="AG411" s="62"/>
      <c r="AH411" s="62"/>
      <c r="AI411" s="62"/>
      <c r="AJ411" s="62"/>
    </row>
    <row r="412" spans="2:36" ht="20.7" customHeight="1" x14ac:dyDescent="0.2">
      <c r="C412" s="357" t="s">
        <v>117</v>
      </c>
      <c r="D412" s="358"/>
      <c r="E412" s="367"/>
      <c r="F412" s="368"/>
      <c r="G412" s="369"/>
      <c r="H412" s="370" t="str">
        <f>IF(C267="","",VLOOKUP(Y402,リレーオーダー!AM$15:AT$40,5))</f>
        <v/>
      </c>
      <c r="I412" s="370"/>
      <c r="J412" s="370"/>
      <c r="K412" s="370"/>
      <c r="L412" s="370"/>
      <c r="M412" s="371"/>
      <c r="N412" s="402"/>
      <c r="O412" s="402"/>
      <c r="P412" s="402"/>
      <c r="Q412" s="402"/>
      <c r="R412" s="402"/>
      <c r="S412" s="403"/>
      <c r="T412" s="139"/>
      <c r="U412" s="139"/>
      <c r="V412" s="139"/>
      <c r="W412" s="139"/>
      <c r="X412" s="140"/>
      <c r="AC412" s="62"/>
      <c r="AD412" s="62"/>
      <c r="AE412" s="62"/>
      <c r="AF412" s="62"/>
      <c r="AG412" s="62"/>
      <c r="AH412" s="62"/>
      <c r="AI412" s="62"/>
      <c r="AJ412" s="62"/>
    </row>
    <row r="413" spans="2:36" ht="20.7" customHeight="1" x14ac:dyDescent="0.2">
      <c r="C413" s="357" t="s">
        <v>118</v>
      </c>
      <c r="D413" s="358"/>
      <c r="E413" s="367"/>
      <c r="F413" s="368"/>
      <c r="G413" s="369"/>
      <c r="H413" s="370" t="str">
        <f>IF(C267="","",VLOOKUP(Y402,リレーオーダー!AM$15:AT$40,6))</f>
        <v/>
      </c>
      <c r="I413" s="370"/>
      <c r="J413" s="370"/>
      <c r="K413" s="370"/>
      <c r="L413" s="370"/>
      <c r="M413" s="371"/>
      <c r="N413" s="402"/>
      <c r="O413" s="402"/>
      <c r="P413" s="402"/>
      <c r="Q413" s="402"/>
      <c r="R413" s="402"/>
      <c r="S413" s="403"/>
      <c r="T413" s="139"/>
      <c r="U413" s="139"/>
      <c r="V413" s="139"/>
      <c r="W413" s="139"/>
      <c r="X413" s="140"/>
      <c r="AC413" s="62"/>
      <c r="AD413" s="62"/>
      <c r="AE413" s="62"/>
      <c r="AF413" s="62"/>
      <c r="AG413" s="62"/>
      <c r="AH413" s="62"/>
      <c r="AI413" s="62"/>
      <c r="AJ413" s="62"/>
    </row>
    <row r="414" spans="2:36" ht="20.7" customHeight="1" x14ac:dyDescent="0.2">
      <c r="C414" s="361" t="s">
        <v>233</v>
      </c>
      <c r="D414" s="358"/>
      <c r="E414" s="367"/>
      <c r="F414" s="368"/>
      <c r="G414" s="369"/>
      <c r="H414" s="370" t="str">
        <f>IF(C267="","",VLOOKUP(Y402,リレーオーダー!AM$15:AT$40,7))</f>
        <v/>
      </c>
      <c r="I414" s="370"/>
      <c r="J414" s="370"/>
      <c r="K414" s="370"/>
      <c r="L414" s="370"/>
      <c r="M414" s="371"/>
      <c r="N414" s="402"/>
      <c r="O414" s="402"/>
      <c r="P414" s="402"/>
      <c r="Q414" s="402"/>
      <c r="R414" s="402"/>
      <c r="S414" s="403"/>
      <c r="T414" s="139"/>
      <c r="U414" s="139"/>
      <c r="V414" s="139"/>
      <c r="W414" s="139"/>
      <c r="X414" s="140"/>
      <c r="AC414" s="62"/>
      <c r="AD414" s="62"/>
      <c r="AE414" s="62"/>
      <c r="AF414" s="62"/>
      <c r="AG414" s="62"/>
      <c r="AH414" s="62"/>
      <c r="AI414" s="62"/>
      <c r="AJ414" s="62"/>
    </row>
    <row r="415" spans="2:36" ht="20.7" customHeight="1" thickBot="1" x14ac:dyDescent="0.25">
      <c r="C415" s="373" t="s">
        <v>234</v>
      </c>
      <c r="D415" s="374"/>
      <c r="E415" s="302"/>
      <c r="F415" s="382"/>
      <c r="G415" s="383"/>
      <c r="H415" s="384" t="str">
        <f>IF(C267="","",VLOOKUP(Y402,リレーオーダー!AM$15:AT$40,8))</f>
        <v/>
      </c>
      <c r="I415" s="385"/>
      <c r="J415" s="385"/>
      <c r="K415" s="385"/>
      <c r="L415" s="385"/>
      <c r="M415" s="386"/>
      <c r="N415" s="398"/>
      <c r="O415" s="398"/>
      <c r="P415" s="398"/>
      <c r="Q415" s="398"/>
      <c r="R415" s="398"/>
      <c r="S415" s="399"/>
      <c r="T415" s="141"/>
      <c r="U415" s="141"/>
      <c r="V415" s="141"/>
      <c r="W415" s="141"/>
      <c r="X415" s="142"/>
      <c r="AC415" s="62"/>
      <c r="AD415" s="62"/>
      <c r="AE415" s="62"/>
      <c r="AF415" s="62"/>
      <c r="AG415" s="62"/>
      <c r="AH415" s="62"/>
      <c r="AI415" s="62"/>
      <c r="AJ415" s="62"/>
    </row>
    <row r="416" spans="2:36" ht="20.7" customHeight="1" x14ac:dyDescent="0.2">
      <c r="C416" s="47" t="s">
        <v>244</v>
      </c>
      <c r="AC416" s="62"/>
      <c r="AD416" s="62"/>
      <c r="AE416" s="62"/>
      <c r="AF416" s="62"/>
      <c r="AG416" s="62"/>
      <c r="AH416" s="62"/>
      <c r="AI416" s="62"/>
      <c r="AJ416" s="62"/>
    </row>
    <row r="417" spans="1:36" ht="20.7" customHeight="1" x14ac:dyDescent="0.2">
      <c r="B417" s="188" t="s">
        <v>35</v>
      </c>
      <c r="C417" s="355" t="s">
        <v>115</v>
      </c>
      <c r="D417" s="356"/>
      <c r="E417" s="148"/>
      <c r="F417" s="56"/>
      <c r="G417" s="59"/>
      <c r="H417" s="58" t="s">
        <v>220</v>
      </c>
      <c r="I417" s="57"/>
      <c r="J417" s="57"/>
      <c r="K417" s="57"/>
      <c r="L417" s="57"/>
      <c r="M417" s="59"/>
      <c r="N417" s="179" t="s">
        <v>221</v>
      </c>
      <c r="O417" s="177"/>
      <c r="P417" s="177"/>
      <c r="Q417" s="177"/>
      <c r="R417" s="177"/>
      <c r="S417" s="177"/>
      <c r="T417" s="181" t="s">
        <v>158</v>
      </c>
      <c r="U417" s="177"/>
      <c r="V417" s="177"/>
      <c r="W417" s="177"/>
      <c r="X417" s="178"/>
      <c r="AC417" s="62"/>
      <c r="AD417" s="62"/>
      <c r="AE417" s="62"/>
      <c r="AF417" s="62"/>
      <c r="AG417" s="62"/>
      <c r="AH417" s="62"/>
      <c r="AI417" s="62"/>
      <c r="AJ417" s="62"/>
    </row>
    <row r="418" spans="1:36" ht="20.7" customHeight="1" x14ac:dyDescent="0.2">
      <c r="B418" s="188" t="s">
        <v>35</v>
      </c>
      <c r="C418" s="355" t="s">
        <v>116</v>
      </c>
      <c r="D418" s="356"/>
      <c r="E418" s="149"/>
      <c r="F418" s="56"/>
      <c r="G418" s="187"/>
      <c r="H418" s="58" t="s">
        <v>119</v>
      </c>
      <c r="I418" s="57"/>
      <c r="J418" s="57"/>
      <c r="K418" s="57"/>
      <c r="L418" s="57"/>
      <c r="M418" s="59"/>
      <c r="N418" s="179" t="s">
        <v>222</v>
      </c>
      <c r="O418" s="177"/>
      <c r="P418" s="177"/>
      <c r="Q418" s="177"/>
      <c r="R418" s="177"/>
      <c r="S418" s="177"/>
      <c r="T418" s="181" t="s">
        <v>157</v>
      </c>
      <c r="U418" s="177"/>
      <c r="V418" s="177"/>
      <c r="W418" s="179"/>
      <c r="X418" s="180"/>
      <c r="AC418" s="62"/>
      <c r="AD418" s="62"/>
      <c r="AE418" s="62"/>
      <c r="AF418" s="62"/>
      <c r="AG418" s="62"/>
      <c r="AH418" s="62"/>
      <c r="AI418" s="62"/>
      <c r="AJ418" s="62"/>
    </row>
    <row r="419" spans="1:36" ht="20.7" customHeight="1" x14ac:dyDescent="0.2">
      <c r="AC419" s="62"/>
      <c r="AD419" s="62"/>
      <c r="AE419" s="62"/>
      <c r="AF419" s="62"/>
      <c r="AG419" s="62"/>
      <c r="AH419" s="62"/>
      <c r="AI419" s="62"/>
      <c r="AJ419" s="62"/>
    </row>
    <row r="420" spans="1:36" ht="20.7" customHeight="1" x14ac:dyDescent="0.2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C420" s="62"/>
      <c r="AD420" s="62"/>
      <c r="AE420" s="62"/>
      <c r="AF420" s="62"/>
      <c r="AG420" s="62"/>
      <c r="AH420" s="62"/>
      <c r="AI420" s="62"/>
      <c r="AJ420" s="62"/>
    </row>
    <row r="421" spans="1:36" ht="20.7" customHeight="1" x14ac:dyDescent="0.2">
      <c r="AC421" s="62"/>
      <c r="AD421" s="62"/>
      <c r="AE421" s="62"/>
      <c r="AF421" s="62"/>
      <c r="AG421" s="62"/>
      <c r="AH421" s="62"/>
      <c r="AI421" s="62"/>
      <c r="AJ421" s="62"/>
    </row>
    <row r="422" spans="1:36" ht="20.7" customHeight="1" x14ac:dyDescent="0.2">
      <c r="AC422" s="62"/>
      <c r="AD422" s="62"/>
      <c r="AE422" s="62"/>
      <c r="AF422" s="62"/>
      <c r="AG422" s="62"/>
      <c r="AH422" s="62"/>
      <c r="AI422" s="62"/>
      <c r="AJ422" s="62"/>
    </row>
    <row r="423" spans="1:36" ht="20.7" customHeight="1" x14ac:dyDescent="0.2">
      <c r="F423" s="372" t="s">
        <v>108</v>
      </c>
      <c r="G423" s="372"/>
      <c r="H423" s="372"/>
      <c r="I423" s="372"/>
      <c r="J423" s="372"/>
      <c r="K423" s="372"/>
      <c r="L423" s="372"/>
      <c r="M423" s="372"/>
      <c r="N423" s="372"/>
      <c r="O423" s="372"/>
      <c r="P423" s="372"/>
      <c r="Q423" s="372"/>
      <c r="R423" s="372"/>
      <c r="S423" s="372"/>
      <c r="T423" s="372"/>
      <c r="U423" s="372"/>
      <c r="X423" s="68" t="s">
        <v>147</v>
      </c>
      <c r="Y423" s="68">
        <f>Y402+1</f>
        <v>22</v>
      </c>
      <c r="AC423" s="62"/>
      <c r="AD423" s="62"/>
      <c r="AE423" s="62"/>
      <c r="AF423" s="62"/>
      <c r="AG423" s="62"/>
      <c r="AH423" s="62"/>
      <c r="AI423" s="62"/>
      <c r="AJ423" s="62"/>
    </row>
    <row r="424" spans="1:36" ht="20.7" customHeight="1" x14ac:dyDescent="0.2">
      <c r="F424" s="372"/>
      <c r="G424" s="372"/>
      <c r="H424" s="372"/>
      <c r="I424" s="372"/>
      <c r="J424" s="372"/>
      <c r="K424" s="372"/>
      <c r="L424" s="372"/>
      <c r="M424" s="372"/>
      <c r="N424" s="372"/>
      <c r="O424" s="372"/>
      <c r="P424" s="372"/>
      <c r="Q424" s="372"/>
      <c r="R424" s="372"/>
      <c r="S424" s="372"/>
      <c r="T424" s="372"/>
      <c r="U424" s="372"/>
      <c r="AC424" s="62"/>
      <c r="AD424" s="62"/>
      <c r="AE424" s="62"/>
      <c r="AF424" s="62"/>
      <c r="AG424" s="62"/>
      <c r="AH424" s="62"/>
      <c r="AI424" s="62"/>
      <c r="AJ424" s="62"/>
    </row>
    <row r="425" spans="1:36" ht="20.7" customHeight="1" thickBot="1" x14ac:dyDescent="0.25">
      <c r="B425" s="49" t="str">
        <f>B$4</f>
        <v xml:space="preserve">  令和 ７年度 第２７回 「谷口睦生」記念陸上記録会 （ 令和 7年11月22日 ／ 県営八代運動公園陸上競技場 ）</v>
      </c>
      <c r="AC425" s="62"/>
      <c r="AD425" s="62"/>
      <c r="AE425" s="62"/>
      <c r="AF425" s="62"/>
      <c r="AG425" s="62"/>
      <c r="AH425" s="62"/>
      <c r="AI425" s="62"/>
      <c r="AJ425" s="62"/>
    </row>
    <row r="426" spans="1:36" ht="20.7" customHeight="1" thickBot="1" x14ac:dyDescent="0.25">
      <c r="C426" s="364" t="s">
        <v>109</v>
      </c>
      <c r="D426" s="365"/>
      <c r="E426" s="365"/>
      <c r="F426" s="365"/>
      <c r="G426" s="365"/>
      <c r="H426" s="365"/>
      <c r="I426" s="365"/>
      <c r="J426" s="366"/>
      <c r="N426" s="279" t="s">
        <v>110</v>
      </c>
      <c r="O426" s="280"/>
      <c r="P426" s="281"/>
      <c r="Q426" s="50"/>
      <c r="R426" s="387" t="str">
        <f>IF(C427="","",IF(OR(AC$12="小",AC$12="中"),AC$12&amp;"学",IF(AC$12="高",AC$12&amp;"校","直接入力")))</f>
        <v/>
      </c>
      <c r="S426" s="387"/>
      <c r="T426" s="387"/>
      <c r="U426" s="387"/>
      <c r="V426" s="387"/>
      <c r="W426" s="387"/>
      <c r="X426" s="51"/>
      <c r="AC426" s="62"/>
      <c r="AD426" s="62"/>
      <c r="AE426" s="62"/>
      <c r="AF426" s="62"/>
      <c r="AG426" s="62"/>
      <c r="AH426" s="62"/>
      <c r="AI426" s="62"/>
      <c r="AJ426" s="62"/>
    </row>
    <row r="427" spans="1:36" ht="20.7" customHeight="1" thickTop="1" x14ac:dyDescent="0.2">
      <c r="C427" s="375" t="str">
        <f>IF(Y423&gt;SUM(AE$9:AE$10),"",VLOOKUP(Y423,リレーオーダー!AM$15:AU$40,2))</f>
        <v/>
      </c>
      <c r="D427" s="376"/>
      <c r="E427" s="376"/>
      <c r="F427" s="376"/>
      <c r="G427" s="376"/>
      <c r="H427" s="376"/>
      <c r="I427" s="376"/>
      <c r="J427" s="377"/>
      <c r="N427" s="388" t="s">
        <v>111</v>
      </c>
      <c r="O427" s="368"/>
      <c r="P427" s="369"/>
      <c r="Q427" s="46"/>
      <c r="R427" s="392" t="str">
        <f>IF(C427="","",VLOOKUP(Y423,リレーオーダー!AM$15:AU$40,9))</f>
        <v/>
      </c>
      <c r="S427" s="392"/>
      <c r="T427" s="392"/>
      <c r="U427" s="392"/>
      <c r="V427" s="392"/>
      <c r="W427" s="392"/>
      <c r="X427" s="52"/>
      <c r="AC427" s="62"/>
      <c r="AD427" s="62"/>
      <c r="AE427" s="62"/>
      <c r="AF427" s="62"/>
      <c r="AG427" s="62"/>
      <c r="AH427" s="62"/>
      <c r="AI427" s="62"/>
      <c r="AJ427" s="62"/>
    </row>
    <row r="428" spans="1:36" ht="20.7" customHeight="1" thickBot="1" x14ac:dyDescent="0.25">
      <c r="C428" s="378"/>
      <c r="D428" s="379"/>
      <c r="E428" s="379"/>
      <c r="F428" s="379"/>
      <c r="G428" s="379"/>
      <c r="H428" s="379"/>
      <c r="I428" s="379"/>
      <c r="J428" s="380"/>
      <c r="N428" s="389" t="s">
        <v>237</v>
      </c>
      <c r="O428" s="390"/>
      <c r="P428" s="391"/>
      <c r="Q428" s="53"/>
      <c r="R428" s="393">
        <f>SUMIF(男子!AA$101:AA$112,リレーオーダー!Y423,男子!AD$101:AD$112)+SUMIF(女子!AA$101:AA$112,リレーオーダー!Y423,女子!AD$101:AD$112)</f>
        <v>0</v>
      </c>
      <c r="S428" s="393"/>
      <c r="T428" s="393"/>
      <c r="U428" s="393"/>
      <c r="V428" s="393"/>
      <c r="W428" s="393"/>
      <c r="X428" s="54"/>
      <c r="AC428" s="62"/>
      <c r="AD428" s="62"/>
      <c r="AE428" s="62"/>
      <c r="AF428" s="62"/>
      <c r="AG428" s="62"/>
      <c r="AH428" s="62"/>
      <c r="AI428" s="62"/>
      <c r="AJ428" s="62"/>
    </row>
    <row r="429" spans="1:36" ht="20.7" customHeight="1" thickBot="1" x14ac:dyDescent="0.25">
      <c r="AC429" s="62"/>
      <c r="AD429" s="62"/>
      <c r="AE429" s="62"/>
      <c r="AF429" s="62"/>
      <c r="AG429" s="62"/>
      <c r="AH429" s="62"/>
      <c r="AI429" s="62"/>
      <c r="AJ429" s="62"/>
    </row>
    <row r="430" spans="1:36" ht="20.7" customHeight="1" thickBot="1" x14ac:dyDescent="0.25">
      <c r="C430" s="359" t="s">
        <v>112</v>
      </c>
      <c r="D430" s="360"/>
      <c r="E430" s="381" t="s">
        <v>113</v>
      </c>
      <c r="F430" s="381"/>
      <c r="G430" s="360"/>
      <c r="H430" s="381" t="s">
        <v>114</v>
      </c>
      <c r="I430" s="381"/>
      <c r="J430" s="381"/>
      <c r="K430" s="381"/>
      <c r="L430" s="381"/>
      <c r="M430" s="360"/>
      <c r="N430" s="381" t="s">
        <v>219</v>
      </c>
      <c r="O430" s="381"/>
      <c r="P430" s="381"/>
      <c r="Q430" s="381"/>
      <c r="R430" s="381"/>
      <c r="S430" s="360"/>
      <c r="T430" s="400" t="s">
        <v>218</v>
      </c>
      <c r="U430" s="381"/>
      <c r="V430" s="381"/>
      <c r="W430" s="381"/>
      <c r="X430" s="401"/>
      <c r="AC430" s="62"/>
      <c r="AD430" s="62"/>
      <c r="AE430" s="62"/>
      <c r="AF430" s="62"/>
      <c r="AG430" s="62"/>
      <c r="AH430" s="62"/>
      <c r="AI430" s="62"/>
      <c r="AJ430" s="62"/>
    </row>
    <row r="431" spans="1:36" ht="20.7" customHeight="1" thickTop="1" x14ac:dyDescent="0.2">
      <c r="C431" s="362" t="s">
        <v>115</v>
      </c>
      <c r="D431" s="363"/>
      <c r="E431" s="404"/>
      <c r="F431" s="405"/>
      <c r="G431" s="406"/>
      <c r="H431" s="394" t="str">
        <f>IF(C427="","",VLOOKUP(Y423,リレーオーダー!AM$15:AT$40,3))</f>
        <v/>
      </c>
      <c r="I431" s="394"/>
      <c r="J431" s="394"/>
      <c r="K431" s="394"/>
      <c r="L431" s="394"/>
      <c r="M431" s="395"/>
      <c r="N431" s="396"/>
      <c r="O431" s="396"/>
      <c r="P431" s="396"/>
      <c r="Q431" s="396"/>
      <c r="R431" s="396"/>
      <c r="S431" s="397"/>
      <c r="T431" s="139"/>
      <c r="U431" s="139"/>
      <c r="V431" s="139"/>
      <c r="W431" s="139"/>
      <c r="X431" s="140"/>
      <c r="AC431" s="62"/>
      <c r="AD431" s="62"/>
      <c r="AE431" s="62"/>
      <c r="AF431" s="62"/>
      <c r="AG431" s="62"/>
      <c r="AH431" s="62"/>
      <c r="AI431" s="62"/>
      <c r="AJ431" s="62"/>
    </row>
    <row r="432" spans="1:36" ht="20.7" customHeight="1" x14ac:dyDescent="0.2">
      <c r="C432" s="357" t="s">
        <v>116</v>
      </c>
      <c r="D432" s="358"/>
      <c r="E432" s="367"/>
      <c r="F432" s="368"/>
      <c r="G432" s="369"/>
      <c r="H432" s="370" t="str">
        <f>IF(C427="","",VLOOKUP(Y423,リレーオーダー!AM$15:AT$40,4))</f>
        <v/>
      </c>
      <c r="I432" s="370"/>
      <c r="J432" s="370"/>
      <c r="K432" s="370"/>
      <c r="L432" s="370"/>
      <c r="M432" s="371"/>
      <c r="N432" s="402"/>
      <c r="O432" s="402"/>
      <c r="P432" s="402"/>
      <c r="Q432" s="402"/>
      <c r="R432" s="402"/>
      <c r="S432" s="403"/>
      <c r="T432" s="139"/>
      <c r="U432" s="139"/>
      <c r="V432" s="139"/>
      <c r="W432" s="139"/>
      <c r="X432" s="140"/>
      <c r="AC432" s="62"/>
      <c r="AD432" s="62"/>
      <c r="AE432" s="62"/>
      <c r="AF432" s="62"/>
      <c r="AG432" s="62"/>
      <c r="AH432" s="62"/>
      <c r="AI432" s="62"/>
      <c r="AJ432" s="62"/>
    </row>
    <row r="433" spans="2:36" ht="20.7" customHeight="1" x14ac:dyDescent="0.2">
      <c r="C433" s="357" t="s">
        <v>117</v>
      </c>
      <c r="D433" s="358"/>
      <c r="E433" s="367"/>
      <c r="F433" s="368"/>
      <c r="G433" s="369"/>
      <c r="H433" s="370" t="str">
        <f>IF(C427="","",VLOOKUP(Y423,リレーオーダー!AM$15:AT$40,5))</f>
        <v/>
      </c>
      <c r="I433" s="370"/>
      <c r="J433" s="370"/>
      <c r="K433" s="370"/>
      <c r="L433" s="370"/>
      <c r="M433" s="371"/>
      <c r="N433" s="402"/>
      <c r="O433" s="402"/>
      <c r="P433" s="402"/>
      <c r="Q433" s="402"/>
      <c r="R433" s="402"/>
      <c r="S433" s="403"/>
      <c r="T433" s="139"/>
      <c r="U433" s="139"/>
      <c r="V433" s="139"/>
      <c r="W433" s="139"/>
      <c r="X433" s="140"/>
      <c r="AC433" s="62"/>
      <c r="AD433" s="62"/>
      <c r="AE433" s="62"/>
      <c r="AF433" s="62"/>
      <c r="AG433" s="62"/>
      <c r="AH433" s="62"/>
      <c r="AI433" s="62"/>
      <c r="AJ433" s="62"/>
    </row>
    <row r="434" spans="2:36" ht="20.7" customHeight="1" x14ac:dyDescent="0.2">
      <c r="C434" s="357" t="s">
        <v>118</v>
      </c>
      <c r="D434" s="358"/>
      <c r="E434" s="367"/>
      <c r="F434" s="368"/>
      <c r="G434" s="369"/>
      <c r="H434" s="370" t="str">
        <f>IF(C427="","",VLOOKUP(Y423,リレーオーダー!AM$15:AT$40,6))</f>
        <v/>
      </c>
      <c r="I434" s="370"/>
      <c r="J434" s="370"/>
      <c r="K434" s="370"/>
      <c r="L434" s="370"/>
      <c r="M434" s="371"/>
      <c r="N434" s="402"/>
      <c r="O434" s="402"/>
      <c r="P434" s="402"/>
      <c r="Q434" s="402"/>
      <c r="R434" s="402"/>
      <c r="S434" s="403"/>
      <c r="T434" s="139"/>
      <c r="U434" s="139"/>
      <c r="V434" s="139"/>
      <c r="W434" s="139"/>
      <c r="X434" s="140"/>
      <c r="AC434" s="62"/>
      <c r="AD434" s="62"/>
      <c r="AE434" s="62"/>
      <c r="AF434" s="62"/>
      <c r="AG434" s="62"/>
      <c r="AH434" s="62"/>
      <c r="AI434" s="62"/>
      <c r="AJ434" s="62"/>
    </row>
    <row r="435" spans="2:36" ht="20.7" customHeight="1" x14ac:dyDescent="0.2">
      <c r="C435" s="361" t="s">
        <v>233</v>
      </c>
      <c r="D435" s="358"/>
      <c r="E435" s="367"/>
      <c r="F435" s="368"/>
      <c r="G435" s="369"/>
      <c r="H435" s="370" t="str">
        <f>IF(C427="","",VLOOKUP(Y423,リレーオーダー!AM$15:AT$40,7))</f>
        <v/>
      </c>
      <c r="I435" s="370"/>
      <c r="J435" s="370"/>
      <c r="K435" s="370"/>
      <c r="L435" s="370"/>
      <c r="M435" s="371"/>
      <c r="N435" s="402"/>
      <c r="O435" s="402"/>
      <c r="P435" s="402"/>
      <c r="Q435" s="402"/>
      <c r="R435" s="402"/>
      <c r="S435" s="403"/>
      <c r="T435" s="139"/>
      <c r="U435" s="139"/>
      <c r="V435" s="139"/>
      <c r="W435" s="139"/>
      <c r="X435" s="140"/>
      <c r="AC435" s="62"/>
      <c r="AD435" s="62"/>
      <c r="AE435" s="62"/>
      <c r="AF435" s="62"/>
      <c r="AG435" s="62"/>
      <c r="AH435" s="62"/>
      <c r="AI435" s="62"/>
      <c r="AJ435" s="62"/>
    </row>
    <row r="436" spans="2:36" ht="20.7" customHeight="1" thickBot="1" x14ac:dyDescent="0.25">
      <c r="C436" s="373" t="s">
        <v>234</v>
      </c>
      <c r="D436" s="374"/>
      <c r="E436" s="302"/>
      <c r="F436" s="382"/>
      <c r="G436" s="383"/>
      <c r="H436" s="384" t="str">
        <f>IF(C427="","",VLOOKUP(Y423,リレーオーダー!AM$15:AT$40,8))</f>
        <v/>
      </c>
      <c r="I436" s="385"/>
      <c r="J436" s="385"/>
      <c r="K436" s="385"/>
      <c r="L436" s="385"/>
      <c r="M436" s="386"/>
      <c r="N436" s="398"/>
      <c r="O436" s="398"/>
      <c r="P436" s="398"/>
      <c r="Q436" s="398"/>
      <c r="R436" s="398"/>
      <c r="S436" s="399"/>
      <c r="T436" s="141"/>
      <c r="U436" s="141"/>
      <c r="V436" s="141"/>
      <c r="W436" s="141"/>
      <c r="X436" s="142"/>
      <c r="AC436" s="62"/>
      <c r="AD436" s="62"/>
      <c r="AE436" s="62"/>
      <c r="AF436" s="62"/>
      <c r="AG436" s="62"/>
      <c r="AH436" s="62"/>
      <c r="AI436" s="62"/>
      <c r="AJ436" s="62"/>
    </row>
    <row r="437" spans="2:36" ht="20.7" customHeight="1" x14ac:dyDescent="0.2">
      <c r="C437" s="47" t="s">
        <v>244</v>
      </c>
      <c r="AC437" s="62"/>
      <c r="AD437" s="62"/>
      <c r="AE437" s="62"/>
      <c r="AF437" s="62"/>
      <c r="AG437" s="62"/>
      <c r="AH437" s="62"/>
      <c r="AI437" s="62"/>
      <c r="AJ437" s="62"/>
    </row>
    <row r="438" spans="2:36" ht="20.7" customHeight="1" x14ac:dyDescent="0.2">
      <c r="B438" s="188" t="s">
        <v>35</v>
      </c>
      <c r="C438" s="355" t="s">
        <v>115</v>
      </c>
      <c r="D438" s="356"/>
      <c r="E438" s="148"/>
      <c r="F438" s="56"/>
      <c r="G438" s="59"/>
      <c r="H438" s="58" t="s">
        <v>220</v>
      </c>
      <c r="I438" s="57"/>
      <c r="J438" s="57"/>
      <c r="K438" s="57"/>
      <c r="L438" s="57"/>
      <c r="M438" s="59"/>
      <c r="N438" s="179" t="s">
        <v>221</v>
      </c>
      <c r="O438" s="177"/>
      <c r="P438" s="177"/>
      <c r="Q438" s="177"/>
      <c r="R438" s="177"/>
      <c r="S438" s="177"/>
      <c r="T438" s="181" t="s">
        <v>158</v>
      </c>
      <c r="U438" s="177"/>
      <c r="V438" s="177"/>
      <c r="W438" s="177"/>
      <c r="X438" s="178"/>
      <c r="AC438" s="62"/>
      <c r="AD438" s="62"/>
      <c r="AE438" s="62"/>
      <c r="AF438" s="62"/>
      <c r="AG438" s="62"/>
      <c r="AH438" s="62"/>
      <c r="AI438" s="62"/>
      <c r="AJ438" s="62"/>
    </row>
    <row r="439" spans="2:36" ht="20.7" customHeight="1" x14ac:dyDescent="0.2">
      <c r="B439" s="188" t="s">
        <v>35</v>
      </c>
      <c r="C439" s="355" t="s">
        <v>116</v>
      </c>
      <c r="D439" s="356"/>
      <c r="E439" s="149"/>
      <c r="F439" s="56"/>
      <c r="G439" s="187"/>
      <c r="H439" s="58" t="s">
        <v>119</v>
      </c>
      <c r="I439" s="57"/>
      <c r="J439" s="57"/>
      <c r="K439" s="57"/>
      <c r="L439" s="57"/>
      <c r="M439" s="59"/>
      <c r="N439" s="179" t="s">
        <v>222</v>
      </c>
      <c r="O439" s="177"/>
      <c r="P439" s="177"/>
      <c r="Q439" s="177"/>
      <c r="R439" s="177"/>
      <c r="S439" s="177"/>
      <c r="T439" s="181" t="s">
        <v>157</v>
      </c>
      <c r="U439" s="177"/>
      <c r="V439" s="177"/>
      <c r="W439" s="179"/>
      <c r="X439" s="180"/>
      <c r="AC439" s="62"/>
      <c r="AD439" s="62"/>
      <c r="AE439" s="62"/>
      <c r="AF439" s="62"/>
      <c r="AG439" s="62"/>
      <c r="AH439" s="62"/>
      <c r="AI439" s="62"/>
      <c r="AJ439" s="62"/>
    </row>
    <row r="440" spans="2:36" ht="20.7" customHeight="1" x14ac:dyDescent="0.2">
      <c r="AC440" s="62"/>
      <c r="AD440" s="62"/>
      <c r="AE440" s="62"/>
      <c r="AF440" s="62"/>
      <c r="AG440" s="62"/>
      <c r="AH440" s="62"/>
      <c r="AI440" s="62"/>
      <c r="AJ440" s="62"/>
    </row>
    <row r="441" spans="2:36" ht="20.7" customHeight="1" x14ac:dyDescent="0.2">
      <c r="AC441" s="62"/>
      <c r="AD441" s="62"/>
      <c r="AE441" s="62"/>
      <c r="AF441" s="62"/>
      <c r="AG441" s="62"/>
      <c r="AH441" s="62"/>
      <c r="AI441" s="62"/>
      <c r="AJ441" s="62"/>
    </row>
    <row r="442" spans="2:36" ht="20.7" customHeight="1" x14ac:dyDescent="0.2">
      <c r="F442" s="372" t="s">
        <v>108</v>
      </c>
      <c r="G442" s="372"/>
      <c r="H442" s="372"/>
      <c r="I442" s="372"/>
      <c r="J442" s="372"/>
      <c r="K442" s="372"/>
      <c r="L442" s="372"/>
      <c r="M442" s="372"/>
      <c r="N442" s="372"/>
      <c r="O442" s="372"/>
      <c r="P442" s="372"/>
      <c r="Q442" s="372"/>
      <c r="R442" s="372"/>
      <c r="S442" s="372"/>
      <c r="T442" s="372"/>
      <c r="U442" s="372"/>
      <c r="X442" s="68" t="s">
        <v>147</v>
      </c>
      <c r="Y442" s="68">
        <f>Y423+1</f>
        <v>23</v>
      </c>
      <c r="AC442" s="62"/>
      <c r="AD442" s="62"/>
      <c r="AE442" s="62"/>
      <c r="AF442" s="62"/>
      <c r="AG442" s="62"/>
      <c r="AH442" s="62"/>
      <c r="AI442" s="62"/>
      <c r="AJ442" s="62"/>
    </row>
    <row r="443" spans="2:36" ht="20.7" customHeight="1" x14ac:dyDescent="0.2">
      <c r="F443" s="372"/>
      <c r="G443" s="372"/>
      <c r="H443" s="372"/>
      <c r="I443" s="372"/>
      <c r="J443" s="372"/>
      <c r="K443" s="372"/>
      <c r="L443" s="372"/>
      <c r="M443" s="372"/>
      <c r="N443" s="372"/>
      <c r="O443" s="372"/>
      <c r="P443" s="372"/>
      <c r="Q443" s="372"/>
      <c r="R443" s="372"/>
      <c r="S443" s="372"/>
      <c r="T443" s="372"/>
      <c r="U443" s="372"/>
      <c r="AC443" s="62"/>
      <c r="AD443" s="62"/>
      <c r="AE443" s="62"/>
      <c r="AF443" s="62"/>
      <c r="AG443" s="62"/>
      <c r="AH443" s="62"/>
      <c r="AI443" s="62"/>
      <c r="AJ443" s="62"/>
    </row>
    <row r="444" spans="2:36" ht="20.7" customHeight="1" thickBot="1" x14ac:dyDescent="0.25">
      <c r="B444" s="49" t="str">
        <f>B$4</f>
        <v xml:space="preserve">  令和 ７年度 第２７回 「谷口睦生」記念陸上記録会 （ 令和 7年11月22日 ／ 県営八代運動公園陸上競技場 ）</v>
      </c>
      <c r="AC444" s="62"/>
      <c r="AD444" s="62"/>
      <c r="AE444" s="62"/>
      <c r="AF444" s="62"/>
      <c r="AG444" s="62"/>
      <c r="AH444" s="62"/>
      <c r="AI444" s="62"/>
      <c r="AJ444" s="62"/>
    </row>
    <row r="445" spans="2:36" ht="20.7" customHeight="1" thickBot="1" x14ac:dyDescent="0.25">
      <c r="C445" s="364" t="s">
        <v>109</v>
      </c>
      <c r="D445" s="365"/>
      <c r="E445" s="365"/>
      <c r="F445" s="365"/>
      <c r="G445" s="365"/>
      <c r="H445" s="365"/>
      <c r="I445" s="365"/>
      <c r="J445" s="366"/>
      <c r="N445" s="279" t="s">
        <v>110</v>
      </c>
      <c r="O445" s="280"/>
      <c r="P445" s="281"/>
      <c r="Q445" s="50"/>
      <c r="R445" s="387" t="str">
        <f>IF(C446="","",IF(OR(AC$12="小",AC$12="中"),AC$12&amp;"学",IF(AC$12="高",AC$12&amp;"校","直接入力")))</f>
        <v/>
      </c>
      <c r="S445" s="387"/>
      <c r="T445" s="387"/>
      <c r="U445" s="387"/>
      <c r="V445" s="387"/>
      <c r="W445" s="387"/>
      <c r="X445" s="51"/>
      <c r="AC445" s="62"/>
      <c r="AD445" s="62"/>
      <c r="AE445" s="62"/>
      <c r="AF445" s="62"/>
      <c r="AG445" s="62"/>
      <c r="AH445" s="62"/>
      <c r="AI445" s="62"/>
      <c r="AJ445" s="62"/>
    </row>
    <row r="446" spans="2:36" ht="20.7" customHeight="1" thickTop="1" x14ac:dyDescent="0.2">
      <c r="C446" s="375" t="str">
        <f>IF(Y442&gt;SUM(AE$9:AE$10),"",VLOOKUP(Y442,リレーオーダー!AM$15:AU$40,2))</f>
        <v/>
      </c>
      <c r="D446" s="376"/>
      <c r="E446" s="376"/>
      <c r="F446" s="376"/>
      <c r="G446" s="376"/>
      <c r="H446" s="376"/>
      <c r="I446" s="376"/>
      <c r="J446" s="377"/>
      <c r="N446" s="388" t="s">
        <v>111</v>
      </c>
      <c r="O446" s="368"/>
      <c r="P446" s="369"/>
      <c r="Q446" s="46"/>
      <c r="R446" s="392" t="str">
        <f>IF(C446="","",VLOOKUP(Y442,リレーオーダー!AM$15:AU$40,9))</f>
        <v/>
      </c>
      <c r="S446" s="392"/>
      <c r="T446" s="392"/>
      <c r="U446" s="392"/>
      <c r="V446" s="392"/>
      <c r="W446" s="392"/>
      <c r="X446" s="52"/>
      <c r="AC446" s="62"/>
      <c r="AD446" s="62"/>
      <c r="AE446" s="62"/>
      <c r="AF446" s="62"/>
      <c r="AG446" s="62"/>
      <c r="AH446" s="62"/>
      <c r="AI446" s="62"/>
      <c r="AJ446" s="62"/>
    </row>
    <row r="447" spans="2:36" ht="20.7" customHeight="1" thickBot="1" x14ac:dyDescent="0.25">
      <c r="C447" s="378"/>
      <c r="D447" s="379"/>
      <c r="E447" s="379"/>
      <c r="F447" s="379"/>
      <c r="G447" s="379"/>
      <c r="H447" s="379"/>
      <c r="I447" s="379"/>
      <c r="J447" s="380"/>
      <c r="N447" s="389" t="s">
        <v>237</v>
      </c>
      <c r="O447" s="390"/>
      <c r="P447" s="391"/>
      <c r="Q447" s="53"/>
      <c r="R447" s="393">
        <f>SUMIF(男子!AA$101:AA$112,リレーオーダー!Y442,男子!AD$101:AD$112)+SUMIF(女子!AA$101:AA$112,リレーオーダー!Y442,女子!AD$101:AD$112)</f>
        <v>0</v>
      </c>
      <c r="S447" s="393"/>
      <c r="T447" s="393"/>
      <c r="U447" s="393"/>
      <c r="V447" s="393"/>
      <c r="W447" s="393"/>
      <c r="X447" s="54"/>
      <c r="AC447" s="62"/>
      <c r="AD447" s="62"/>
      <c r="AE447" s="62"/>
      <c r="AF447" s="62"/>
      <c r="AG447" s="62"/>
      <c r="AH447" s="62"/>
      <c r="AI447" s="62"/>
      <c r="AJ447" s="62"/>
    </row>
    <row r="448" spans="2:36" ht="20.7" customHeight="1" thickBot="1" x14ac:dyDescent="0.25">
      <c r="AC448" s="62"/>
      <c r="AD448" s="62"/>
      <c r="AE448" s="62"/>
      <c r="AF448" s="62"/>
      <c r="AG448" s="62"/>
      <c r="AH448" s="62"/>
      <c r="AI448" s="62"/>
      <c r="AJ448" s="62"/>
    </row>
    <row r="449" spans="1:36" ht="20.7" customHeight="1" thickBot="1" x14ac:dyDescent="0.25">
      <c r="C449" s="359" t="s">
        <v>112</v>
      </c>
      <c r="D449" s="360"/>
      <c r="E449" s="381" t="s">
        <v>113</v>
      </c>
      <c r="F449" s="381"/>
      <c r="G449" s="360"/>
      <c r="H449" s="381" t="s">
        <v>114</v>
      </c>
      <c r="I449" s="381"/>
      <c r="J449" s="381"/>
      <c r="K449" s="381"/>
      <c r="L449" s="381"/>
      <c r="M449" s="360"/>
      <c r="N449" s="381" t="s">
        <v>219</v>
      </c>
      <c r="O449" s="381"/>
      <c r="P449" s="381"/>
      <c r="Q449" s="381"/>
      <c r="R449" s="381"/>
      <c r="S449" s="360"/>
      <c r="T449" s="400" t="s">
        <v>218</v>
      </c>
      <c r="U449" s="381"/>
      <c r="V449" s="381"/>
      <c r="W449" s="381"/>
      <c r="X449" s="401"/>
      <c r="AC449" s="62"/>
      <c r="AD449" s="62"/>
      <c r="AE449" s="62"/>
      <c r="AF449" s="62"/>
      <c r="AG449" s="62"/>
      <c r="AH449" s="62"/>
      <c r="AI449" s="62"/>
      <c r="AJ449" s="62"/>
    </row>
    <row r="450" spans="1:36" ht="20.7" customHeight="1" thickTop="1" x14ac:dyDescent="0.2">
      <c r="C450" s="362" t="s">
        <v>115</v>
      </c>
      <c r="D450" s="363"/>
      <c r="E450" s="404"/>
      <c r="F450" s="405"/>
      <c r="G450" s="406"/>
      <c r="H450" s="394" t="str">
        <f>IF(C227="","",VLOOKUP(Y442,リレーオーダー!AM$15:AT$40,3))</f>
        <v/>
      </c>
      <c r="I450" s="394"/>
      <c r="J450" s="394"/>
      <c r="K450" s="394"/>
      <c r="L450" s="394"/>
      <c r="M450" s="395"/>
      <c r="N450" s="396"/>
      <c r="O450" s="396"/>
      <c r="P450" s="396"/>
      <c r="Q450" s="396"/>
      <c r="R450" s="396"/>
      <c r="S450" s="397"/>
      <c r="T450" s="139"/>
      <c r="U450" s="139"/>
      <c r="V450" s="139"/>
      <c r="W450" s="139"/>
      <c r="X450" s="140"/>
      <c r="AC450" s="62"/>
      <c r="AD450" s="62"/>
      <c r="AE450" s="62"/>
      <c r="AF450" s="62"/>
      <c r="AG450" s="62"/>
      <c r="AH450" s="62"/>
      <c r="AI450" s="62"/>
      <c r="AJ450" s="62"/>
    </row>
    <row r="451" spans="1:36" ht="20.7" customHeight="1" x14ac:dyDescent="0.2">
      <c r="C451" s="357" t="s">
        <v>116</v>
      </c>
      <c r="D451" s="358"/>
      <c r="E451" s="367"/>
      <c r="F451" s="368"/>
      <c r="G451" s="369"/>
      <c r="H451" s="370" t="str">
        <f>IF(C227="","",VLOOKUP(Y442,リレーオーダー!AM$15:AT$40,4))</f>
        <v/>
      </c>
      <c r="I451" s="370"/>
      <c r="J451" s="370"/>
      <c r="K451" s="370"/>
      <c r="L451" s="370"/>
      <c r="M451" s="371"/>
      <c r="N451" s="402"/>
      <c r="O451" s="402"/>
      <c r="P451" s="402"/>
      <c r="Q451" s="402"/>
      <c r="R451" s="402"/>
      <c r="S451" s="403"/>
      <c r="T451" s="139"/>
      <c r="U451" s="139"/>
      <c r="V451" s="139"/>
      <c r="W451" s="139"/>
      <c r="X451" s="140"/>
      <c r="AC451" s="62"/>
      <c r="AD451" s="62"/>
      <c r="AE451" s="62"/>
      <c r="AF451" s="62"/>
      <c r="AG451" s="62"/>
      <c r="AH451" s="62"/>
      <c r="AI451" s="62"/>
      <c r="AJ451" s="62"/>
    </row>
    <row r="452" spans="1:36" ht="20.7" customHeight="1" x14ac:dyDescent="0.2">
      <c r="C452" s="357" t="s">
        <v>117</v>
      </c>
      <c r="D452" s="358"/>
      <c r="E452" s="367"/>
      <c r="F452" s="368"/>
      <c r="G452" s="369"/>
      <c r="H452" s="370" t="str">
        <f>IF(C227="","",VLOOKUP(Y442,リレーオーダー!AM$15:AT$40,5))</f>
        <v/>
      </c>
      <c r="I452" s="370"/>
      <c r="J452" s="370"/>
      <c r="K452" s="370"/>
      <c r="L452" s="370"/>
      <c r="M452" s="371"/>
      <c r="N452" s="402"/>
      <c r="O452" s="402"/>
      <c r="P452" s="402"/>
      <c r="Q452" s="402"/>
      <c r="R452" s="402"/>
      <c r="S452" s="403"/>
      <c r="T452" s="139"/>
      <c r="U452" s="139"/>
      <c r="V452" s="139"/>
      <c r="W452" s="139"/>
      <c r="X452" s="140"/>
      <c r="AC452" s="62"/>
      <c r="AD452" s="62"/>
      <c r="AE452" s="62"/>
      <c r="AF452" s="62"/>
      <c r="AG452" s="62"/>
      <c r="AH452" s="62"/>
      <c r="AI452" s="62"/>
      <c r="AJ452" s="62"/>
    </row>
    <row r="453" spans="1:36" ht="20.7" customHeight="1" x14ac:dyDescent="0.2">
      <c r="C453" s="357" t="s">
        <v>118</v>
      </c>
      <c r="D453" s="358"/>
      <c r="E453" s="367"/>
      <c r="F453" s="368"/>
      <c r="G453" s="369"/>
      <c r="H453" s="370" t="str">
        <f>IF(C227="","",VLOOKUP(Y442,リレーオーダー!AM$15:AT$40,6))</f>
        <v/>
      </c>
      <c r="I453" s="370"/>
      <c r="J453" s="370"/>
      <c r="K453" s="370"/>
      <c r="L453" s="370"/>
      <c r="M453" s="371"/>
      <c r="N453" s="402"/>
      <c r="O453" s="402"/>
      <c r="P453" s="402"/>
      <c r="Q453" s="402"/>
      <c r="R453" s="402"/>
      <c r="S453" s="403"/>
      <c r="T453" s="139"/>
      <c r="U453" s="139"/>
      <c r="V453" s="139"/>
      <c r="W453" s="139"/>
      <c r="X453" s="140"/>
      <c r="AC453" s="62"/>
      <c r="AD453" s="62"/>
      <c r="AE453" s="62"/>
      <c r="AF453" s="62"/>
      <c r="AG453" s="62"/>
      <c r="AH453" s="62"/>
      <c r="AI453" s="62"/>
      <c r="AJ453" s="62"/>
    </row>
    <row r="454" spans="1:36" ht="20.7" customHeight="1" x14ac:dyDescent="0.2">
      <c r="C454" s="361" t="s">
        <v>233</v>
      </c>
      <c r="D454" s="358"/>
      <c r="E454" s="367"/>
      <c r="F454" s="368"/>
      <c r="G454" s="369"/>
      <c r="H454" s="370" t="str">
        <f>IF(C227="","",VLOOKUP(Y442,リレーオーダー!AM$15:AT$40,7))</f>
        <v/>
      </c>
      <c r="I454" s="370"/>
      <c r="J454" s="370"/>
      <c r="K454" s="370"/>
      <c r="L454" s="370"/>
      <c r="M454" s="371"/>
      <c r="N454" s="402"/>
      <c r="O454" s="402"/>
      <c r="P454" s="402"/>
      <c r="Q454" s="402"/>
      <c r="R454" s="402"/>
      <c r="S454" s="403"/>
      <c r="T454" s="139"/>
      <c r="U454" s="139"/>
      <c r="V454" s="139"/>
      <c r="W454" s="139"/>
      <c r="X454" s="140"/>
      <c r="AC454" s="62"/>
      <c r="AD454" s="62"/>
      <c r="AE454" s="62"/>
      <c r="AF454" s="62"/>
      <c r="AG454" s="62"/>
      <c r="AH454" s="62"/>
      <c r="AI454" s="62"/>
      <c r="AJ454" s="62"/>
    </row>
    <row r="455" spans="1:36" ht="20.7" customHeight="1" thickBot="1" x14ac:dyDescent="0.25">
      <c r="C455" s="373" t="s">
        <v>234</v>
      </c>
      <c r="D455" s="374"/>
      <c r="E455" s="302"/>
      <c r="F455" s="382"/>
      <c r="G455" s="383"/>
      <c r="H455" s="384" t="str">
        <f>IF(C227="","",VLOOKUP(Y442,リレーオーダー!AM$15:AT$40,8))</f>
        <v/>
      </c>
      <c r="I455" s="385"/>
      <c r="J455" s="385"/>
      <c r="K455" s="385"/>
      <c r="L455" s="385"/>
      <c r="M455" s="386"/>
      <c r="N455" s="398"/>
      <c r="O455" s="398"/>
      <c r="P455" s="398"/>
      <c r="Q455" s="398"/>
      <c r="R455" s="398"/>
      <c r="S455" s="399"/>
      <c r="T455" s="141"/>
      <c r="U455" s="141"/>
      <c r="V455" s="141"/>
      <c r="W455" s="141"/>
      <c r="X455" s="142"/>
      <c r="AC455" s="62"/>
      <c r="AD455" s="62"/>
      <c r="AE455" s="62"/>
      <c r="AF455" s="62"/>
      <c r="AG455" s="62"/>
      <c r="AH455" s="62"/>
      <c r="AI455" s="62"/>
      <c r="AJ455" s="62"/>
    </row>
    <row r="456" spans="1:36" ht="20.7" customHeight="1" x14ac:dyDescent="0.2">
      <c r="C456" s="47" t="s">
        <v>244</v>
      </c>
      <c r="AC456" s="62"/>
      <c r="AD456" s="62"/>
      <c r="AE456" s="62"/>
      <c r="AF456" s="62"/>
      <c r="AG456" s="62"/>
      <c r="AH456" s="62"/>
      <c r="AI456" s="62"/>
      <c r="AJ456" s="62"/>
    </row>
    <row r="457" spans="1:36" ht="20.7" customHeight="1" x14ac:dyDescent="0.2">
      <c r="B457" s="188" t="s">
        <v>35</v>
      </c>
      <c r="C457" s="355" t="s">
        <v>115</v>
      </c>
      <c r="D457" s="356"/>
      <c r="E457" s="148"/>
      <c r="F457" s="56"/>
      <c r="G457" s="59"/>
      <c r="H457" s="58" t="s">
        <v>220</v>
      </c>
      <c r="I457" s="57"/>
      <c r="J457" s="57"/>
      <c r="K457" s="57"/>
      <c r="L457" s="57"/>
      <c r="M457" s="59"/>
      <c r="N457" s="179" t="s">
        <v>221</v>
      </c>
      <c r="O457" s="177"/>
      <c r="P457" s="177"/>
      <c r="Q457" s="177"/>
      <c r="R457" s="177"/>
      <c r="S457" s="177"/>
      <c r="T457" s="181" t="s">
        <v>158</v>
      </c>
      <c r="U457" s="177"/>
      <c r="V457" s="177"/>
      <c r="W457" s="177"/>
      <c r="X457" s="178"/>
      <c r="AC457" s="62"/>
      <c r="AD457" s="62"/>
      <c r="AE457" s="62"/>
      <c r="AF457" s="62"/>
      <c r="AG457" s="62"/>
      <c r="AH457" s="62"/>
      <c r="AI457" s="62"/>
      <c r="AJ457" s="62"/>
    </row>
    <row r="458" spans="1:36" ht="20.7" customHeight="1" x14ac:dyDescent="0.2">
      <c r="B458" s="188" t="s">
        <v>35</v>
      </c>
      <c r="C458" s="355" t="s">
        <v>116</v>
      </c>
      <c r="D458" s="356"/>
      <c r="E458" s="149"/>
      <c r="F458" s="56"/>
      <c r="G458" s="187"/>
      <c r="H458" s="58" t="s">
        <v>119</v>
      </c>
      <c r="I458" s="57"/>
      <c r="J458" s="57"/>
      <c r="K458" s="57"/>
      <c r="L458" s="57"/>
      <c r="M458" s="59"/>
      <c r="N458" s="179" t="s">
        <v>222</v>
      </c>
      <c r="O458" s="177"/>
      <c r="P458" s="177"/>
      <c r="Q458" s="177"/>
      <c r="R458" s="177"/>
      <c r="S458" s="177"/>
      <c r="T458" s="181" t="s">
        <v>157</v>
      </c>
      <c r="U458" s="177"/>
      <c r="V458" s="177"/>
      <c r="W458" s="179"/>
      <c r="X458" s="180"/>
      <c r="AC458" s="62"/>
      <c r="AD458" s="62"/>
      <c r="AE458" s="62"/>
      <c r="AF458" s="62"/>
      <c r="AG458" s="62"/>
      <c r="AH458" s="62"/>
      <c r="AI458" s="62"/>
      <c r="AJ458" s="62"/>
    </row>
    <row r="459" spans="1:36" ht="20.7" customHeight="1" x14ac:dyDescent="0.2">
      <c r="AC459" s="62"/>
      <c r="AD459" s="62"/>
      <c r="AE459" s="62"/>
      <c r="AF459" s="62"/>
      <c r="AG459" s="62"/>
      <c r="AH459" s="62"/>
      <c r="AI459" s="62"/>
      <c r="AJ459" s="62"/>
    </row>
    <row r="460" spans="1:36" ht="20.7" customHeight="1" x14ac:dyDescent="0.2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C460" s="62"/>
      <c r="AD460" s="62"/>
      <c r="AE460" s="62"/>
      <c r="AF460" s="62"/>
      <c r="AG460" s="62"/>
      <c r="AH460" s="62"/>
      <c r="AI460" s="62"/>
      <c r="AJ460" s="62"/>
    </row>
    <row r="461" spans="1:36" ht="20.7" customHeight="1" x14ac:dyDescent="0.2">
      <c r="AC461" s="62"/>
      <c r="AD461" s="62"/>
      <c r="AE461" s="62"/>
      <c r="AF461" s="62"/>
      <c r="AG461" s="62"/>
      <c r="AH461" s="62"/>
      <c r="AI461" s="62"/>
      <c r="AJ461" s="62"/>
    </row>
    <row r="462" spans="1:36" ht="20.7" customHeight="1" x14ac:dyDescent="0.2">
      <c r="AC462" s="62"/>
      <c r="AD462" s="62"/>
      <c r="AE462" s="62"/>
      <c r="AF462" s="62"/>
      <c r="AG462" s="62"/>
      <c r="AH462" s="62"/>
      <c r="AI462" s="62"/>
      <c r="AJ462" s="62"/>
    </row>
    <row r="463" spans="1:36" ht="20.7" customHeight="1" x14ac:dyDescent="0.2">
      <c r="F463" s="372" t="s">
        <v>108</v>
      </c>
      <c r="G463" s="372"/>
      <c r="H463" s="372"/>
      <c r="I463" s="372"/>
      <c r="J463" s="372"/>
      <c r="K463" s="372"/>
      <c r="L463" s="372"/>
      <c r="M463" s="372"/>
      <c r="N463" s="372"/>
      <c r="O463" s="372"/>
      <c r="P463" s="372"/>
      <c r="Q463" s="372"/>
      <c r="R463" s="372"/>
      <c r="S463" s="372"/>
      <c r="T463" s="372"/>
      <c r="U463" s="372"/>
      <c r="X463" s="68" t="s">
        <v>147</v>
      </c>
      <c r="Y463" s="68">
        <f>Y442+1</f>
        <v>24</v>
      </c>
      <c r="AC463" s="62"/>
      <c r="AD463" s="62"/>
      <c r="AE463" s="62"/>
      <c r="AF463" s="62"/>
      <c r="AG463" s="62"/>
      <c r="AH463" s="62"/>
      <c r="AI463" s="62"/>
      <c r="AJ463" s="62"/>
    </row>
    <row r="464" spans="1:36" ht="20.7" customHeight="1" x14ac:dyDescent="0.2">
      <c r="F464" s="372"/>
      <c r="G464" s="372"/>
      <c r="H464" s="372"/>
      <c r="I464" s="372"/>
      <c r="J464" s="372"/>
      <c r="K464" s="372"/>
      <c r="L464" s="372"/>
      <c r="M464" s="372"/>
      <c r="N464" s="372"/>
      <c r="O464" s="372"/>
      <c r="P464" s="372"/>
      <c r="Q464" s="372"/>
      <c r="R464" s="372"/>
      <c r="S464" s="372"/>
      <c r="T464" s="372"/>
      <c r="U464" s="372"/>
      <c r="AC464" s="62"/>
      <c r="AD464" s="62"/>
      <c r="AE464" s="62"/>
      <c r="AF464" s="62"/>
      <c r="AG464" s="62"/>
      <c r="AH464" s="62"/>
      <c r="AI464" s="62"/>
      <c r="AJ464" s="62"/>
    </row>
    <row r="465" spans="2:36" ht="20.7" customHeight="1" thickBot="1" x14ac:dyDescent="0.25">
      <c r="B465" s="49" t="str">
        <f>B$4</f>
        <v xml:space="preserve">  令和 ７年度 第２７回 「谷口睦生」記念陸上記録会 （ 令和 7年11月22日 ／ 県営八代運動公園陸上競技場 ）</v>
      </c>
      <c r="AC465" s="62"/>
      <c r="AD465" s="62"/>
      <c r="AE465" s="62"/>
      <c r="AF465" s="62"/>
      <c r="AG465" s="62"/>
      <c r="AH465" s="62"/>
      <c r="AI465" s="62"/>
      <c r="AJ465" s="62"/>
    </row>
    <row r="466" spans="2:36" ht="20.7" customHeight="1" thickBot="1" x14ac:dyDescent="0.25">
      <c r="C466" s="364" t="s">
        <v>109</v>
      </c>
      <c r="D466" s="365"/>
      <c r="E466" s="365"/>
      <c r="F466" s="365"/>
      <c r="G466" s="365"/>
      <c r="H466" s="365"/>
      <c r="I466" s="365"/>
      <c r="J466" s="366"/>
      <c r="N466" s="279" t="s">
        <v>110</v>
      </c>
      <c r="O466" s="280"/>
      <c r="P466" s="281"/>
      <c r="Q466" s="50"/>
      <c r="R466" s="387" t="str">
        <f>IF(C467="","",IF(OR(AC$12="小",AC$12="中"),AC$12&amp;"学",IF(AC$12="高",AC$12&amp;"校","直接入力")))</f>
        <v/>
      </c>
      <c r="S466" s="387"/>
      <c r="T466" s="387"/>
      <c r="U466" s="387"/>
      <c r="V466" s="387"/>
      <c r="W466" s="387"/>
      <c r="X466" s="51"/>
      <c r="AC466" s="62"/>
      <c r="AD466" s="62"/>
      <c r="AE466" s="62"/>
      <c r="AF466" s="62"/>
      <c r="AG466" s="62"/>
      <c r="AH466" s="62"/>
      <c r="AI466" s="62"/>
      <c r="AJ466" s="62"/>
    </row>
    <row r="467" spans="2:36" ht="20.7" customHeight="1" thickTop="1" x14ac:dyDescent="0.2">
      <c r="C467" s="375" t="str">
        <f>IF(Y463&gt;SUM(AE$9:AE$10),"",VLOOKUP(Y463,リレーオーダー!AM$15:AU$40,2))</f>
        <v/>
      </c>
      <c r="D467" s="376"/>
      <c r="E467" s="376"/>
      <c r="F467" s="376"/>
      <c r="G467" s="376"/>
      <c r="H467" s="376"/>
      <c r="I467" s="376"/>
      <c r="J467" s="377"/>
      <c r="N467" s="388" t="s">
        <v>111</v>
      </c>
      <c r="O467" s="368"/>
      <c r="P467" s="369"/>
      <c r="Q467" s="46"/>
      <c r="R467" s="392" t="str">
        <f>IF(C467="","",VLOOKUP(Y463,リレーオーダー!AM$15:AU$40,9))</f>
        <v/>
      </c>
      <c r="S467" s="392"/>
      <c r="T467" s="392"/>
      <c r="U467" s="392"/>
      <c r="V467" s="392"/>
      <c r="W467" s="392"/>
      <c r="X467" s="52"/>
      <c r="AC467" s="62"/>
      <c r="AD467" s="62"/>
      <c r="AE467" s="62"/>
      <c r="AF467" s="62"/>
      <c r="AG467" s="62"/>
      <c r="AH467" s="62"/>
      <c r="AI467" s="62"/>
      <c r="AJ467" s="62"/>
    </row>
    <row r="468" spans="2:36" ht="20.7" customHeight="1" thickBot="1" x14ac:dyDescent="0.25">
      <c r="C468" s="378"/>
      <c r="D468" s="379"/>
      <c r="E468" s="379"/>
      <c r="F468" s="379"/>
      <c r="G468" s="379"/>
      <c r="H468" s="379"/>
      <c r="I468" s="379"/>
      <c r="J468" s="380"/>
      <c r="N468" s="389" t="s">
        <v>237</v>
      </c>
      <c r="O468" s="390"/>
      <c r="P468" s="391"/>
      <c r="Q468" s="53"/>
      <c r="R468" s="393">
        <f>SUMIF(男子!AA$101:AA$112,リレーオーダー!Y463,男子!AD$101:AD$112)+SUMIF(女子!AA$101:AA$112,リレーオーダー!Y463,女子!AD$101:AD$112)</f>
        <v>0</v>
      </c>
      <c r="S468" s="393"/>
      <c r="T468" s="393"/>
      <c r="U468" s="393"/>
      <c r="V468" s="393"/>
      <c r="W468" s="393"/>
      <c r="X468" s="54"/>
      <c r="AC468" s="62"/>
      <c r="AD468" s="62"/>
      <c r="AE468" s="62"/>
      <c r="AF468" s="62"/>
      <c r="AG468" s="62"/>
      <c r="AH468" s="62"/>
      <c r="AI468" s="62"/>
      <c r="AJ468" s="62"/>
    </row>
    <row r="469" spans="2:36" ht="20.7" customHeight="1" thickBot="1" x14ac:dyDescent="0.25">
      <c r="AC469" s="62"/>
      <c r="AD469" s="62"/>
      <c r="AE469" s="62"/>
      <c r="AF469" s="62"/>
      <c r="AG469" s="62"/>
      <c r="AH469" s="62"/>
      <c r="AI469" s="62"/>
      <c r="AJ469" s="62"/>
    </row>
    <row r="470" spans="2:36" ht="20.7" customHeight="1" thickBot="1" x14ac:dyDescent="0.25">
      <c r="C470" s="359" t="s">
        <v>112</v>
      </c>
      <c r="D470" s="360"/>
      <c r="E470" s="381" t="s">
        <v>113</v>
      </c>
      <c r="F470" s="381"/>
      <c r="G470" s="360"/>
      <c r="H470" s="381" t="s">
        <v>114</v>
      </c>
      <c r="I470" s="381"/>
      <c r="J470" s="381"/>
      <c r="K470" s="381"/>
      <c r="L470" s="381"/>
      <c r="M470" s="360"/>
      <c r="N470" s="381" t="s">
        <v>219</v>
      </c>
      <c r="O470" s="381"/>
      <c r="P470" s="381"/>
      <c r="Q470" s="381"/>
      <c r="R470" s="381"/>
      <c r="S470" s="360"/>
      <c r="T470" s="400" t="s">
        <v>218</v>
      </c>
      <c r="U470" s="381"/>
      <c r="V470" s="381"/>
      <c r="W470" s="381"/>
      <c r="X470" s="401"/>
      <c r="AC470" s="62"/>
      <c r="AD470" s="62"/>
      <c r="AE470" s="62"/>
      <c r="AF470" s="62"/>
      <c r="AG470" s="62"/>
      <c r="AH470" s="62"/>
      <c r="AI470" s="62"/>
      <c r="AJ470" s="62"/>
    </row>
    <row r="471" spans="2:36" ht="20.7" customHeight="1" thickTop="1" x14ac:dyDescent="0.2">
      <c r="C471" s="362" t="s">
        <v>115</v>
      </c>
      <c r="D471" s="363"/>
      <c r="E471" s="404"/>
      <c r="F471" s="405"/>
      <c r="G471" s="406"/>
      <c r="H471" s="394" t="str">
        <f>IF(C467="","",VLOOKUP(Y463,リレーオーダー!AM$15:AT$40,3))</f>
        <v/>
      </c>
      <c r="I471" s="394"/>
      <c r="J471" s="394"/>
      <c r="K471" s="394"/>
      <c r="L471" s="394"/>
      <c r="M471" s="395"/>
      <c r="N471" s="396"/>
      <c r="O471" s="396"/>
      <c r="P471" s="396"/>
      <c r="Q471" s="396"/>
      <c r="R471" s="396"/>
      <c r="S471" s="397"/>
      <c r="T471" s="139"/>
      <c r="U471" s="139"/>
      <c r="V471" s="139"/>
      <c r="W471" s="139"/>
      <c r="X471" s="140"/>
      <c r="AC471" s="62"/>
      <c r="AD471" s="62"/>
      <c r="AE471" s="62"/>
      <c r="AF471" s="62"/>
      <c r="AG471" s="62"/>
      <c r="AH471" s="62"/>
      <c r="AI471" s="62"/>
      <c r="AJ471" s="62"/>
    </row>
    <row r="472" spans="2:36" ht="20.7" customHeight="1" x14ac:dyDescent="0.2">
      <c r="C472" s="357" t="s">
        <v>116</v>
      </c>
      <c r="D472" s="358"/>
      <c r="E472" s="367"/>
      <c r="F472" s="368"/>
      <c r="G472" s="369"/>
      <c r="H472" s="370" t="str">
        <f>IF(C467="","",VLOOKUP(Y463,リレーオーダー!AM$15:AT$40,4))</f>
        <v/>
      </c>
      <c r="I472" s="370"/>
      <c r="J472" s="370"/>
      <c r="K472" s="370"/>
      <c r="L472" s="370"/>
      <c r="M472" s="371"/>
      <c r="N472" s="402"/>
      <c r="O472" s="402"/>
      <c r="P472" s="402"/>
      <c r="Q472" s="402"/>
      <c r="R472" s="402"/>
      <c r="S472" s="403"/>
      <c r="T472" s="139"/>
      <c r="U472" s="139"/>
      <c r="V472" s="139"/>
      <c r="W472" s="139"/>
      <c r="X472" s="140"/>
      <c r="AC472" s="62"/>
      <c r="AD472" s="62"/>
      <c r="AE472" s="62"/>
      <c r="AF472" s="62"/>
      <c r="AG472" s="62"/>
      <c r="AH472" s="62"/>
      <c r="AI472" s="62"/>
      <c r="AJ472" s="62"/>
    </row>
    <row r="473" spans="2:36" ht="20.7" customHeight="1" x14ac:dyDescent="0.2">
      <c r="C473" s="357" t="s">
        <v>117</v>
      </c>
      <c r="D473" s="358"/>
      <c r="E473" s="367"/>
      <c r="F473" s="368"/>
      <c r="G473" s="369"/>
      <c r="H473" s="370" t="str">
        <f>IF(C467="","",VLOOKUP(Y463,リレーオーダー!AM$15:AT$40,5))</f>
        <v/>
      </c>
      <c r="I473" s="370"/>
      <c r="J473" s="370"/>
      <c r="K473" s="370"/>
      <c r="L473" s="370"/>
      <c r="M473" s="371"/>
      <c r="N473" s="402"/>
      <c r="O473" s="402"/>
      <c r="P473" s="402"/>
      <c r="Q473" s="402"/>
      <c r="R473" s="402"/>
      <c r="S473" s="403"/>
      <c r="T473" s="139"/>
      <c r="U473" s="139"/>
      <c r="V473" s="139"/>
      <c r="W473" s="139"/>
      <c r="X473" s="140"/>
      <c r="AC473" s="62"/>
      <c r="AD473" s="62"/>
      <c r="AE473" s="62"/>
      <c r="AF473" s="62"/>
      <c r="AG473" s="62"/>
      <c r="AH473" s="62"/>
      <c r="AI473" s="62"/>
      <c r="AJ473" s="62"/>
    </row>
    <row r="474" spans="2:36" ht="20.7" customHeight="1" x14ac:dyDescent="0.2">
      <c r="C474" s="357" t="s">
        <v>118</v>
      </c>
      <c r="D474" s="358"/>
      <c r="E474" s="367"/>
      <c r="F474" s="368"/>
      <c r="G474" s="369"/>
      <c r="H474" s="370" t="str">
        <f>IF(C467="","",VLOOKUP(Y463,リレーオーダー!AM$15:AT$40,6))</f>
        <v/>
      </c>
      <c r="I474" s="370"/>
      <c r="J474" s="370"/>
      <c r="K474" s="370"/>
      <c r="L474" s="370"/>
      <c r="M474" s="371"/>
      <c r="N474" s="402"/>
      <c r="O474" s="402"/>
      <c r="P474" s="402"/>
      <c r="Q474" s="402"/>
      <c r="R474" s="402"/>
      <c r="S474" s="403"/>
      <c r="T474" s="139"/>
      <c r="U474" s="139"/>
      <c r="V474" s="139"/>
      <c r="W474" s="139"/>
      <c r="X474" s="140"/>
      <c r="AC474" s="62"/>
      <c r="AD474" s="62"/>
      <c r="AE474" s="62"/>
      <c r="AF474" s="62"/>
      <c r="AG474" s="62"/>
      <c r="AH474" s="62"/>
      <c r="AI474" s="62"/>
      <c r="AJ474" s="62"/>
    </row>
    <row r="475" spans="2:36" ht="20.7" customHeight="1" x14ac:dyDescent="0.2">
      <c r="C475" s="361" t="s">
        <v>233</v>
      </c>
      <c r="D475" s="358"/>
      <c r="E475" s="367"/>
      <c r="F475" s="368"/>
      <c r="G475" s="369"/>
      <c r="H475" s="370" t="str">
        <f>IF(C467="","",VLOOKUP(Y463,リレーオーダー!AM$15:AT$40,7))</f>
        <v/>
      </c>
      <c r="I475" s="370"/>
      <c r="J475" s="370"/>
      <c r="K475" s="370"/>
      <c r="L475" s="370"/>
      <c r="M475" s="371"/>
      <c r="N475" s="402"/>
      <c r="O475" s="402"/>
      <c r="P475" s="402"/>
      <c r="Q475" s="402"/>
      <c r="R475" s="402"/>
      <c r="S475" s="403"/>
      <c r="T475" s="139"/>
      <c r="U475" s="139"/>
      <c r="V475" s="139"/>
      <c r="W475" s="139"/>
      <c r="X475" s="140"/>
      <c r="AC475" s="62"/>
      <c r="AD475" s="62"/>
      <c r="AE475" s="62"/>
      <c r="AF475" s="62"/>
      <c r="AG475" s="62"/>
      <c r="AH475" s="62"/>
      <c r="AI475" s="62"/>
      <c r="AJ475" s="62"/>
    </row>
    <row r="476" spans="2:36" ht="20.7" customHeight="1" thickBot="1" x14ac:dyDescent="0.25">
      <c r="C476" s="373" t="s">
        <v>234</v>
      </c>
      <c r="D476" s="374"/>
      <c r="E476" s="302"/>
      <c r="F476" s="382"/>
      <c r="G476" s="383"/>
      <c r="H476" s="384" t="str">
        <f>IF(C467="","",VLOOKUP(Y463,リレーオーダー!AM$15:AT$40,8))</f>
        <v/>
      </c>
      <c r="I476" s="385"/>
      <c r="J476" s="385"/>
      <c r="K476" s="385"/>
      <c r="L476" s="385"/>
      <c r="M476" s="386"/>
      <c r="N476" s="398"/>
      <c r="O476" s="398"/>
      <c r="P476" s="398"/>
      <c r="Q476" s="398"/>
      <c r="R476" s="398"/>
      <c r="S476" s="399"/>
      <c r="T476" s="141"/>
      <c r="U476" s="141"/>
      <c r="V476" s="141"/>
      <c r="W476" s="141"/>
      <c r="X476" s="142"/>
      <c r="AC476" s="62"/>
      <c r="AD476" s="62"/>
      <c r="AE476" s="62"/>
      <c r="AF476" s="62"/>
      <c r="AG476" s="62"/>
      <c r="AH476" s="62"/>
      <c r="AI476" s="62"/>
      <c r="AJ476" s="62"/>
    </row>
    <row r="477" spans="2:36" ht="20.7" customHeight="1" x14ac:dyDescent="0.2">
      <c r="C477" s="47" t="s">
        <v>244</v>
      </c>
      <c r="AC477" s="62"/>
      <c r="AD477" s="62"/>
      <c r="AE477" s="62"/>
      <c r="AF477" s="62"/>
      <c r="AG477" s="62"/>
      <c r="AH477" s="62"/>
      <c r="AI477" s="62"/>
      <c r="AJ477" s="62"/>
    </row>
    <row r="478" spans="2:36" ht="20.7" customHeight="1" x14ac:dyDescent="0.2">
      <c r="B478" s="188" t="s">
        <v>35</v>
      </c>
      <c r="C478" s="355" t="s">
        <v>115</v>
      </c>
      <c r="D478" s="356"/>
      <c r="E478" s="148"/>
      <c r="F478" s="56"/>
      <c r="G478" s="59"/>
      <c r="H478" s="58" t="s">
        <v>220</v>
      </c>
      <c r="I478" s="57"/>
      <c r="J478" s="57"/>
      <c r="K478" s="57"/>
      <c r="L478" s="57"/>
      <c r="M478" s="59"/>
      <c r="N478" s="179" t="s">
        <v>221</v>
      </c>
      <c r="O478" s="177"/>
      <c r="P478" s="177"/>
      <c r="Q478" s="177"/>
      <c r="R478" s="177"/>
      <c r="S478" s="177"/>
      <c r="T478" s="181" t="s">
        <v>158</v>
      </c>
      <c r="U478" s="177"/>
      <c r="V478" s="177"/>
      <c r="W478" s="177"/>
      <c r="X478" s="178"/>
      <c r="AC478" s="62"/>
      <c r="AD478" s="62"/>
      <c r="AE478" s="62"/>
      <c r="AF478" s="62"/>
      <c r="AG478" s="62"/>
      <c r="AH478" s="62"/>
      <c r="AI478" s="62"/>
      <c r="AJ478" s="62"/>
    </row>
    <row r="479" spans="2:36" ht="20.7" customHeight="1" x14ac:dyDescent="0.2">
      <c r="B479" s="188" t="s">
        <v>35</v>
      </c>
      <c r="C479" s="355" t="s">
        <v>116</v>
      </c>
      <c r="D479" s="356"/>
      <c r="E479" s="149"/>
      <c r="F479" s="56"/>
      <c r="G479" s="187"/>
      <c r="H479" s="58" t="s">
        <v>119</v>
      </c>
      <c r="I479" s="57"/>
      <c r="J479" s="57"/>
      <c r="K479" s="57"/>
      <c r="L479" s="57"/>
      <c r="M479" s="59"/>
      <c r="N479" s="179" t="s">
        <v>222</v>
      </c>
      <c r="O479" s="177"/>
      <c r="P479" s="177"/>
      <c r="Q479" s="177"/>
      <c r="R479" s="177"/>
      <c r="S479" s="177"/>
      <c r="T479" s="181" t="s">
        <v>157</v>
      </c>
      <c r="U479" s="177"/>
      <c r="V479" s="177"/>
      <c r="W479" s="179"/>
      <c r="X479" s="180"/>
      <c r="AC479" s="62"/>
      <c r="AD479" s="62"/>
      <c r="AE479" s="62"/>
      <c r="AF479" s="62"/>
      <c r="AG479" s="62"/>
      <c r="AH479" s="62"/>
      <c r="AI479" s="62"/>
      <c r="AJ479" s="62"/>
    </row>
    <row r="480" spans="2:36" ht="20.7" customHeight="1" x14ac:dyDescent="0.2">
      <c r="AC480" s="62"/>
      <c r="AD480" s="62"/>
      <c r="AE480" s="62"/>
      <c r="AF480" s="62"/>
      <c r="AG480" s="62"/>
      <c r="AH480" s="62"/>
      <c r="AI480" s="62"/>
      <c r="AJ480" s="62"/>
    </row>
    <row r="481" spans="2:36" ht="20.7" customHeight="1" x14ac:dyDescent="0.2">
      <c r="AC481" s="62"/>
      <c r="AD481" s="62"/>
      <c r="AE481" s="62"/>
      <c r="AF481" s="62"/>
      <c r="AG481" s="62"/>
      <c r="AH481" s="62"/>
      <c r="AI481" s="62"/>
      <c r="AJ481" s="62"/>
    </row>
    <row r="482" spans="2:36" ht="20.7" customHeight="1" x14ac:dyDescent="0.2">
      <c r="F482" s="372" t="s">
        <v>108</v>
      </c>
      <c r="G482" s="372"/>
      <c r="H482" s="372"/>
      <c r="I482" s="372"/>
      <c r="J482" s="372"/>
      <c r="K482" s="372"/>
      <c r="L482" s="372"/>
      <c r="M482" s="372"/>
      <c r="N482" s="372"/>
      <c r="O482" s="372"/>
      <c r="P482" s="372"/>
      <c r="Q482" s="372"/>
      <c r="R482" s="372"/>
      <c r="S482" s="372"/>
      <c r="T482" s="372"/>
      <c r="U482" s="372"/>
      <c r="X482" s="68" t="s">
        <v>147</v>
      </c>
      <c r="Y482" s="68">
        <f>Y463+1</f>
        <v>25</v>
      </c>
      <c r="AC482" s="62"/>
      <c r="AD482" s="62"/>
      <c r="AE482" s="62"/>
      <c r="AF482" s="62"/>
      <c r="AG482" s="62"/>
      <c r="AH482" s="62"/>
      <c r="AI482" s="62"/>
      <c r="AJ482" s="62"/>
    </row>
    <row r="483" spans="2:36" ht="20.7" customHeight="1" x14ac:dyDescent="0.2">
      <c r="F483" s="372"/>
      <c r="G483" s="372"/>
      <c r="H483" s="372"/>
      <c r="I483" s="372"/>
      <c r="J483" s="372"/>
      <c r="K483" s="372"/>
      <c r="L483" s="372"/>
      <c r="M483" s="372"/>
      <c r="N483" s="372"/>
      <c r="O483" s="372"/>
      <c r="P483" s="372"/>
      <c r="Q483" s="372"/>
      <c r="R483" s="372"/>
      <c r="S483" s="372"/>
      <c r="T483" s="372"/>
      <c r="U483" s="372"/>
      <c r="AC483" s="62"/>
      <c r="AD483" s="62"/>
      <c r="AE483" s="62"/>
      <c r="AF483" s="62"/>
      <c r="AG483" s="62"/>
      <c r="AH483" s="62"/>
      <c r="AI483" s="62"/>
      <c r="AJ483" s="62"/>
    </row>
    <row r="484" spans="2:36" ht="20.7" customHeight="1" thickBot="1" x14ac:dyDescent="0.25">
      <c r="B484" s="49" t="str">
        <f>B$4</f>
        <v xml:space="preserve">  令和 ７年度 第２７回 「谷口睦生」記念陸上記録会 （ 令和 7年11月22日 ／ 県営八代運動公園陸上競技場 ）</v>
      </c>
      <c r="AC484" s="62"/>
      <c r="AD484" s="62"/>
      <c r="AE484" s="62"/>
      <c r="AF484" s="62"/>
      <c r="AG484" s="62"/>
      <c r="AH484" s="62"/>
      <c r="AI484" s="62"/>
      <c r="AJ484" s="62"/>
    </row>
    <row r="485" spans="2:36" ht="20.7" customHeight="1" thickBot="1" x14ac:dyDescent="0.25">
      <c r="C485" s="364" t="s">
        <v>109</v>
      </c>
      <c r="D485" s="365"/>
      <c r="E485" s="365"/>
      <c r="F485" s="365"/>
      <c r="G485" s="365"/>
      <c r="H485" s="365"/>
      <c r="I485" s="365"/>
      <c r="J485" s="366"/>
      <c r="N485" s="279" t="s">
        <v>110</v>
      </c>
      <c r="O485" s="280"/>
      <c r="P485" s="281"/>
      <c r="Q485" s="50"/>
      <c r="R485" s="387" t="str">
        <f>IF(C486="","",IF(OR(AC$12="小",AC$12="中"),AC$12&amp;"学",IF(AC$12="高",AC$12&amp;"校","直接入力")))</f>
        <v/>
      </c>
      <c r="S485" s="387"/>
      <c r="T485" s="387"/>
      <c r="U485" s="387"/>
      <c r="V485" s="387"/>
      <c r="W485" s="387"/>
      <c r="X485" s="51"/>
      <c r="AC485" s="62"/>
      <c r="AD485" s="62"/>
      <c r="AE485" s="62"/>
      <c r="AF485" s="62"/>
      <c r="AG485" s="62"/>
      <c r="AH485" s="62"/>
      <c r="AI485" s="62"/>
      <c r="AJ485" s="62"/>
    </row>
    <row r="486" spans="2:36" ht="20.7" customHeight="1" thickTop="1" x14ac:dyDescent="0.2">
      <c r="C486" s="375" t="str">
        <f>IF(Y482&gt;SUM(AE$9:AE$10),"",VLOOKUP(Y482,リレーオーダー!AM$15:AU$40,2))</f>
        <v/>
      </c>
      <c r="D486" s="376"/>
      <c r="E486" s="376"/>
      <c r="F486" s="376"/>
      <c r="G486" s="376"/>
      <c r="H486" s="376"/>
      <c r="I486" s="376"/>
      <c r="J486" s="377"/>
      <c r="N486" s="388" t="s">
        <v>111</v>
      </c>
      <c r="O486" s="368"/>
      <c r="P486" s="369"/>
      <c r="Q486" s="46"/>
      <c r="R486" s="392" t="str">
        <f>IF(C486="","",VLOOKUP(Y482,リレーオーダー!AM$15:AU$40,9))</f>
        <v/>
      </c>
      <c r="S486" s="392"/>
      <c r="T486" s="392"/>
      <c r="U486" s="392"/>
      <c r="V486" s="392"/>
      <c r="W486" s="392"/>
      <c r="X486" s="52"/>
      <c r="AC486" s="62"/>
      <c r="AD486" s="62"/>
      <c r="AE486" s="62"/>
      <c r="AF486" s="62"/>
      <c r="AG486" s="62"/>
      <c r="AH486" s="62"/>
      <c r="AI486" s="62"/>
      <c r="AJ486" s="62"/>
    </row>
    <row r="487" spans="2:36" ht="20.7" customHeight="1" thickBot="1" x14ac:dyDescent="0.25">
      <c r="C487" s="378"/>
      <c r="D487" s="379"/>
      <c r="E487" s="379"/>
      <c r="F487" s="379"/>
      <c r="G487" s="379"/>
      <c r="H487" s="379"/>
      <c r="I487" s="379"/>
      <c r="J487" s="380"/>
      <c r="N487" s="389" t="s">
        <v>237</v>
      </c>
      <c r="O487" s="390"/>
      <c r="P487" s="391"/>
      <c r="Q487" s="53"/>
      <c r="R487" s="393">
        <f>SUMIF(男子!AA$101:AA$112,リレーオーダー!Y482,男子!AD$101:AD$112)+SUMIF(女子!AA$101:AA$112,リレーオーダー!Y482,女子!AD$101:AD$112)</f>
        <v>0</v>
      </c>
      <c r="S487" s="393"/>
      <c r="T487" s="393"/>
      <c r="U487" s="393"/>
      <c r="V487" s="393"/>
      <c r="W487" s="393"/>
      <c r="X487" s="54"/>
      <c r="AC487" s="62"/>
      <c r="AD487" s="62"/>
      <c r="AE487" s="62"/>
      <c r="AF487" s="62"/>
      <c r="AG487" s="62"/>
      <c r="AH487" s="62"/>
      <c r="AI487" s="62"/>
      <c r="AJ487" s="62"/>
    </row>
    <row r="488" spans="2:36" ht="20.7" customHeight="1" thickBot="1" x14ac:dyDescent="0.25">
      <c r="AC488" s="62"/>
      <c r="AD488" s="62"/>
      <c r="AE488" s="62"/>
      <c r="AF488" s="62"/>
      <c r="AG488" s="62"/>
      <c r="AH488" s="62"/>
      <c r="AI488" s="62"/>
      <c r="AJ488" s="62"/>
    </row>
    <row r="489" spans="2:36" ht="20.7" customHeight="1" thickBot="1" x14ac:dyDescent="0.25">
      <c r="C489" s="359" t="s">
        <v>112</v>
      </c>
      <c r="D489" s="360"/>
      <c r="E489" s="381" t="s">
        <v>113</v>
      </c>
      <c r="F489" s="381"/>
      <c r="G489" s="360"/>
      <c r="H489" s="381" t="s">
        <v>114</v>
      </c>
      <c r="I489" s="381"/>
      <c r="J489" s="381"/>
      <c r="K489" s="381"/>
      <c r="L489" s="381"/>
      <c r="M489" s="360"/>
      <c r="N489" s="381" t="s">
        <v>219</v>
      </c>
      <c r="O489" s="381"/>
      <c r="P489" s="381"/>
      <c r="Q489" s="381"/>
      <c r="R489" s="381"/>
      <c r="S489" s="360"/>
      <c r="T489" s="400" t="s">
        <v>218</v>
      </c>
      <c r="U489" s="381"/>
      <c r="V489" s="381"/>
      <c r="W489" s="381"/>
      <c r="X489" s="401"/>
      <c r="AC489" s="62"/>
      <c r="AD489" s="62"/>
      <c r="AE489" s="62"/>
      <c r="AF489" s="62"/>
      <c r="AG489" s="62"/>
      <c r="AH489" s="62"/>
      <c r="AI489" s="62"/>
      <c r="AJ489" s="62"/>
    </row>
    <row r="490" spans="2:36" ht="20.7" customHeight="1" thickTop="1" x14ac:dyDescent="0.2">
      <c r="C490" s="362" t="s">
        <v>115</v>
      </c>
      <c r="D490" s="363"/>
      <c r="E490" s="404"/>
      <c r="F490" s="405"/>
      <c r="G490" s="406"/>
      <c r="H490" s="394" t="str">
        <f>IF(C267="","",VLOOKUP(Y482,リレーオーダー!AM$15:AT$40,3))</f>
        <v/>
      </c>
      <c r="I490" s="394"/>
      <c r="J490" s="394"/>
      <c r="K490" s="394"/>
      <c r="L490" s="394"/>
      <c r="M490" s="395"/>
      <c r="N490" s="396"/>
      <c r="O490" s="396"/>
      <c r="P490" s="396"/>
      <c r="Q490" s="396"/>
      <c r="R490" s="396"/>
      <c r="S490" s="397"/>
      <c r="T490" s="139"/>
      <c r="U490" s="139"/>
      <c r="V490" s="139"/>
      <c r="W490" s="139"/>
      <c r="X490" s="140"/>
      <c r="AC490" s="62"/>
      <c r="AD490" s="62"/>
      <c r="AE490" s="62"/>
      <c r="AF490" s="62"/>
      <c r="AG490" s="62"/>
      <c r="AH490" s="62"/>
      <c r="AI490" s="62"/>
      <c r="AJ490" s="62"/>
    </row>
    <row r="491" spans="2:36" ht="20.7" customHeight="1" x14ac:dyDescent="0.2">
      <c r="C491" s="357" t="s">
        <v>116</v>
      </c>
      <c r="D491" s="358"/>
      <c r="E491" s="367"/>
      <c r="F491" s="368"/>
      <c r="G491" s="369"/>
      <c r="H491" s="370" t="str">
        <f>IF(C267="","",VLOOKUP(Y482,リレーオーダー!AM$15:AT$40,4))</f>
        <v/>
      </c>
      <c r="I491" s="370"/>
      <c r="J491" s="370"/>
      <c r="K491" s="370"/>
      <c r="L491" s="370"/>
      <c r="M491" s="371"/>
      <c r="N491" s="402"/>
      <c r="O491" s="402"/>
      <c r="P491" s="402"/>
      <c r="Q491" s="402"/>
      <c r="R491" s="402"/>
      <c r="S491" s="403"/>
      <c r="T491" s="139"/>
      <c r="U491" s="139"/>
      <c r="V491" s="139"/>
      <c r="W491" s="139"/>
      <c r="X491" s="140"/>
      <c r="AC491" s="62"/>
      <c r="AD491" s="62"/>
      <c r="AE491" s="62"/>
      <c r="AF491" s="62"/>
      <c r="AG491" s="62"/>
      <c r="AH491" s="62"/>
      <c r="AI491" s="62"/>
      <c r="AJ491" s="62"/>
    </row>
    <row r="492" spans="2:36" ht="20.7" customHeight="1" x14ac:dyDescent="0.2">
      <c r="C492" s="357" t="s">
        <v>117</v>
      </c>
      <c r="D492" s="358"/>
      <c r="E492" s="367"/>
      <c r="F492" s="368"/>
      <c r="G492" s="369"/>
      <c r="H492" s="370" t="str">
        <f>IF(C267="","",VLOOKUP(Y482,リレーオーダー!AM$15:AT$40,5))</f>
        <v/>
      </c>
      <c r="I492" s="370"/>
      <c r="J492" s="370"/>
      <c r="K492" s="370"/>
      <c r="L492" s="370"/>
      <c r="M492" s="371"/>
      <c r="N492" s="402"/>
      <c r="O492" s="402"/>
      <c r="P492" s="402"/>
      <c r="Q492" s="402"/>
      <c r="R492" s="402"/>
      <c r="S492" s="403"/>
      <c r="T492" s="139"/>
      <c r="U492" s="139"/>
      <c r="V492" s="139"/>
      <c r="W492" s="139"/>
      <c r="X492" s="140"/>
      <c r="AC492" s="62"/>
      <c r="AD492" s="62"/>
      <c r="AE492" s="62"/>
      <c r="AF492" s="62"/>
      <c r="AG492" s="62"/>
      <c r="AH492" s="62"/>
      <c r="AI492" s="62"/>
      <c r="AJ492" s="62"/>
    </row>
    <row r="493" spans="2:36" ht="20.7" customHeight="1" x14ac:dyDescent="0.2">
      <c r="C493" s="357" t="s">
        <v>118</v>
      </c>
      <c r="D493" s="358"/>
      <c r="E493" s="367"/>
      <c r="F493" s="368"/>
      <c r="G493" s="369"/>
      <c r="H493" s="370" t="str">
        <f>IF(C267="","",VLOOKUP(Y482,リレーオーダー!AM$15:AT$40,6))</f>
        <v/>
      </c>
      <c r="I493" s="370"/>
      <c r="J493" s="370"/>
      <c r="K493" s="370"/>
      <c r="L493" s="370"/>
      <c r="M493" s="371"/>
      <c r="N493" s="402"/>
      <c r="O493" s="402"/>
      <c r="P493" s="402"/>
      <c r="Q493" s="402"/>
      <c r="R493" s="402"/>
      <c r="S493" s="403"/>
      <c r="T493" s="139"/>
      <c r="U493" s="139"/>
      <c r="V493" s="139"/>
      <c r="W493" s="139"/>
      <c r="X493" s="140"/>
      <c r="AC493" s="62"/>
      <c r="AD493" s="62"/>
      <c r="AE493" s="62"/>
      <c r="AF493" s="62"/>
      <c r="AG493" s="62"/>
      <c r="AH493" s="62"/>
      <c r="AI493" s="62"/>
      <c r="AJ493" s="62"/>
    </row>
    <row r="494" spans="2:36" ht="20.7" customHeight="1" x14ac:dyDescent="0.2">
      <c r="C494" s="361" t="s">
        <v>233</v>
      </c>
      <c r="D494" s="358"/>
      <c r="E494" s="367"/>
      <c r="F494" s="368"/>
      <c r="G494" s="369"/>
      <c r="H494" s="370" t="str">
        <f>IF(C267="","",VLOOKUP(Y482,リレーオーダー!AM$15:AT$40,7))</f>
        <v/>
      </c>
      <c r="I494" s="370"/>
      <c r="J494" s="370"/>
      <c r="K494" s="370"/>
      <c r="L494" s="370"/>
      <c r="M494" s="371"/>
      <c r="N494" s="402"/>
      <c r="O494" s="402"/>
      <c r="P494" s="402"/>
      <c r="Q494" s="402"/>
      <c r="R494" s="402"/>
      <c r="S494" s="403"/>
      <c r="T494" s="139"/>
      <c r="U494" s="139"/>
      <c r="V494" s="139"/>
      <c r="W494" s="139"/>
      <c r="X494" s="140"/>
      <c r="AC494" s="62"/>
      <c r="AD494" s="62"/>
      <c r="AE494" s="62"/>
      <c r="AF494" s="62"/>
      <c r="AG494" s="62"/>
      <c r="AH494" s="62"/>
      <c r="AI494" s="62"/>
      <c r="AJ494" s="62"/>
    </row>
    <row r="495" spans="2:36" ht="20.7" customHeight="1" thickBot="1" x14ac:dyDescent="0.25">
      <c r="C495" s="373" t="s">
        <v>234</v>
      </c>
      <c r="D495" s="374"/>
      <c r="E495" s="302"/>
      <c r="F495" s="382"/>
      <c r="G495" s="383"/>
      <c r="H495" s="384" t="str">
        <f>IF(C267="","",VLOOKUP(Y482,リレーオーダー!AM$15:AT$40,8))</f>
        <v/>
      </c>
      <c r="I495" s="385"/>
      <c r="J495" s="385"/>
      <c r="K495" s="385"/>
      <c r="L495" s="385"/>
      <c r="M495" s="386"/>
      <c r="N495" s="398"/>
      <c r="O495" s="398"/>
      <c r="P495" s="398"/>
      <c r="Q495" s="398"/>
      <c r="R495" s="398"/>
      <c r="S495" s="399"/>
      <c r="T495" s="141"/>
      <c r="U495" s="141"/>
      <c r="V495" s="141"/>
      <c r="W495" s="141"/>
      <c r="X495" s="142"/>
      <c r="AC495" s="62"/>
      <c r="AD495" s="62"/>
      <c r="AE495" s="62"/>
      <c r="AF495" s="62"/>
      <c r="AG495" s="62"/>
      <c r="AH495" s="62"/>
      <c r="AI495" s="62"/>
      <c r="AJ495" s="62"/>
    </row>
    <row r="496" spans="2:36" ht="20.7" customHeight="1" x14ac:dyDescent="0.2">
      <c r="C496" s="47" t="s">
        <v>244</v>
      </c>
      <c r="AC496" s="62"/>
      <c r="AD496" s="62"/>
      <c r="AE496" s="62"/>
      <c r="AF496" s="62"/>
      <c r="AG496" s="62"/>
      <c r="AH496" s="62"/>
      <c r="AI496" s="62"/>
      <c r="AJ496" s="62"/>
    </row>
    <row r="497" spans="1:36" ht="20.7" customHeight="1" x14ac:dyDescent="0.2">
      <c r="B497" s="188" t="s">
        <v>35</v>
      </c>
      <c r="C497" s="355" t="s">
        <v>115</v>
      </c>
      <c r="D497" s="356"/>
      <c r="E497" s="148"/>
      <c r="F497" s="56"/>
      <c r="G497" s="59"/>
      <c r="H497" s="58" t="s">
        <v>220</v>
      </c>
      <c r="I497" s="57"/>
      <c r="J497" s="57"/>
      <c r="K497" s="57"/>
      <c r="L497" s="57"/>
      <c r="M497" s="59"/>
      <c r="N497" s="179" t="s">
        <v>221</v>
      </c>
      <c r="O497" s="177"/>
      <c r="P497" s="177"/>
      <c r="Q497" s="177"/>
      <c r="R497" s="177"/>
      <c r="S497" s="177"/>
      <c r="T497" s="181" t="s">
        <v>158</v>
      </c>
      <c r="U497" s="177"/>
      <c r="V497" s="177"/>
      <c r="W497" s="177"/>
      <c r="X497" s="178"/>
      <c r="AC497" s="62"/>
      <c r="AD497" s="62"/>
      <c r="AE497" s="62"/>
      <c r="AF497" s="62"/>
      <c r="AG497" s="62"/>
      <c r="AH497" s="62"/>
      <c r="AI497" s="62"/>
      <c r="AJ497" s="62"/>
    </row>
    <row r="498" spans="1:36" ht="20.7" customHeight="1" x14ac:dyDescent="0.2">
      <c r="B498" s="188" t="s">
        <v>35</v>
      </c>
      <c r="C498" s="355" t="s">
        <v>116</v>
      </c>
      <c r="D498" s="356"/>
      <c r="E498" s="149"/>
      <c r="F498" s="56"/>
      <c r="G498" s="187"/>
      <c r="H498" s="58" t="s">
        <v>119</v>
      </c>
      <c r="I498" s="57"/>
      <c r="J498" s="57"/>
      <c r="K498" s="57"/>
      <c r="L498" s="57"/>
      <c r="M498" s="59"/>
      <c r="N498" s="179" t="s">
        <v>222</v>
      </c>
      <c r="O498" s="177"/>
      <c r="P498" s="177"/>
      <c r="Q498" s="177"/>
      <c r="R498" s="177"/>
      <c r="S498" s="177"/>
      <c r="T498" s="181" t="s">
        <v>157</v>
      </c>
      <c r="U498" s="177"/>
      <c r="V498" s="177"/>
      <c r="W498" s="179"/>
      <c r="X498" s="180"/>
      <c r="AC498" s="62"/>
      <c r="AD498" s="62"/>
      <c r="AE498" s="62"/>
      <c r="AF498" s="62"/>
      <c r="AG498" s="62"/>
      <c r="AH498" s="62"/>
      <c r="AI498" s="62"/>
      <c r="AJ498" s="62"/>
    </row>
    <row r="499" spans="1:36" ht="20.7" customHeight="1" x14ac:dyDescent="0.2">
      <c r="AC499" s="62"/>
      <c r="AD499" s="62"/>
      <c r="AE499" s="62"/>
      <c r="AF499" s="62"/>
      <c r="AG499" s="62"/>
      <c r="AH499" s="62"/>
      <c r="AI499" s="62"/>
      <c r="AJ499" s="62"/>
    </row>
    <row r="500" spans="1:36" ht="20.7" customHeight="1" x14ac:dyDescent="0.2">
      <c r="A500" s="48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C500" s="62"/>
      <c r="AD500" s="62"/>
      <c r="AE500" s="62"/>
      <c r="AF500" s="62"/>
      <c r="AG500" s="62"/>
      <c r="AH500" s="62"/>
      <c r="AI500" s="62"/>
      <c r="AJ500" s="62"/>
    </row>
    <row r="501" spans="1:36" ht="20.7" customHeight="1" x14ac:dyDescent="0.2">
      <c r="AC501" s="62"/>
      <c r="AD501" s="62"/>
      <c r="AE501" s="62"/>
      <c r="AF501" s="62"/>
      <c r="AG501" s="62"/>
      <c r="AH501" s="62"/>
      <c r="AI501" s="62"/>
      <c r="AJ501" s="62"/>
    </row>
    <row r="502" spans="1:36" ht="20.7" customHeight="1" x14ac:dyDescent="0.2">
      <c r="AC502" s="62"/>
      <c r="AD502" s="62"/>
      <c r="AE502" s="62"/>
      <c r="AF502" s="62"/>
      <c r="AG502" s="62"/>
      <c r="AH502" s="62"/>
      <c r="AI502" s="62"/>
      <c r="AJ502" s="62"/>
    </row>
    <row r="503" spans="1:36" ht="20.7" customHeight="1" x14ac:dyDescent="0.2">
      <c r="F503" s="372" t="s">
        <v>108</v>
      </c>
      <c r="G503" s="372"/>
      <c r="H503" s="372"/>
      <c r="I503" s="372"/>
      <c r="J503" s="372"/>
      <c r="K503" s="372"/>
      <c r="L503" s="372"/>
      <c r="M503" s="372"/>
      <c r="N503" s="372"/>
      <c r="O503" s="372"/>
      <c r="P503" s="372"/>
      <c r="Q503" s="372"/>
      <c r="R503" s="372"/>
      <c r="S503" s="372"/>
      <c r="T503" s="372"/>
      <c r="U503" s="372"/>
      <c r="X503" s="68" t="s">
        <v>147</v>
      </c>
      <c r="Y503" s="68">
        <f>Y482+1</f>
        <v>26</v>
      </c>
      <c r="AC503" s="62"/>
      <c r="AD503" s="62"/>
      <c r="AE503" s="62"/>
      <c r="AF503" s="62"/>
      <c r="AG503" s="62"/>
      <c r="AH503" s="62"/>
      <c r="AI503" s="62"/>
      <c r="AJ503" s="62"/>
    </row>
    <row r="504" spans="1:36" ht="20.7" customHeight="1" x14ac:dyDescent="0.2">
      <c r="F504" s="372"/>
      <c r="G504" s="372"/>
      <c r="H504" s="372"/>
      <c r="I504" s="372"/>
      <c r="J504" s="372"/>
      <c r="K504" s="372"/>
      <c r="L504" s="372"/>
      <c r="M504" s="372"/>
      <c r="N504" s="372"/>
      <c r="O504" s="372"/>
      <c r="P504" s="372"/>
      <c r="Q504" s="372"/>
      <c r="R504" s="372"/>
      <c r="S504" s="372"/>
      <c r="T504" s="372"/>
      <c r="U504" s="372"/>
      <c r="AC504" s="62"/>
      <c r="AD504" s="62"/>
      <c r="AE504" s="62"/>
      <c r="AF504" s="62"/>
      <c r="AG504" s="62"/>
      <c r="AH504" s="62"/>
      <c r="AI504" s="62"/>
      <c r="AJ504" s="62"/>
    </row>
    <row r="505" spans="1:36" ht="20.7" customHeight="1" thickBot="1" x14ac:dyDescent="0.25">
      <c r="B505" s="49" t="str">
        <f>B$4</f>
        <v xml:space="preserve">  令和 ７年度 第２７回 「谷口睦生」記念陸上記録会 （ 令和 7年11月22日 ／ 県営八代運動公園陸上競技場 ）</v>
      </c>
      <c r="AC505" s="62"/>
      <c r="AD505" s="62"/>
      <c r="AE505" s="62"/>
      <c r="AF505" s="62"/>
      <c r="AG505" s="62"/>
      <c r="AH505" s="62"/>
      <c r="AI505" s="62"/>
      <c r="AJ505" s="62"/>
    </row>
    <row r="506" spans="1:36" ht="20.7" customHeight="1" thickBot="1" x14ac:dyDescent="0.25">
      <c r="C506" s="364" t="s">
        <v>109</v>
      </c>
      <c r="D506" s="365"/>
      <c r="E506" s="365"/>
      <c r="F506" s="365"/>
      <c r="G506" s="365"/>
      <c r="H506" s="365"/>
      <c r="I506" s="365"/>
      <c r="J506" s="366"/>
      <c r="N506" s="279" t="s">
        <v>110</v>
      </c>
      <c r="O506" s="280"/>
      <c r="P506" s="281"/>
      <c r="Q506" s="50"/>
      <c r="R506" s="387" t="str">
        <f>IF(C507="","",IF(OR(AC$12="小",AC$12="中"),AC$12&amp;"学",IF(AC$12="高",AC$12&amp;"校","直接入力")))</f>
        <v/>
      </c>
      <c r="S506" s="387"/>
      <c r="T506" s="387"/>
      <c r="U506" s="387"/>
      <c r="V506" s="387"/>
      <c r="W506" s="387"/>
      <c r="X506" s="51"/>
      <c r="AC506" s="62"/>
      <c r="AD506" s="62"/>
      <c r="AE506" s="62"/>
      <c r="AF506" s="62"/>
      <c r="AG506" s="62"/>
      <c r="AH506" s="62"/>
      <c r="AI506" s="62"/>
      <c r="AJ506" s="62"/>
    </row>
    <row r="507" spans="1:36" ht="20.7" customHeight="1" thickTop="1" x14ac:dyDescent="0.2">
      <c r="C507" s="375" t="str">
        <f>IF(Y503&gt;SUM(AE$9:AE$10),"",VLOOKUP(Y503,リレーオーダー!AM$15:AU$40,2))</f>
        <v/>
      </c>
      <c r="D507" s="376"/>
      <c r="E507" s="376"/>
      <c r="F507" s="376"/>
      <c r="G507" s="376"/>
      <c r="H507" s="376"/>
      <c r="I507" s="376"/>
      <c r="J507" s="377"/>
      <c r="N507" s="388" t="s">
        <v>111</v>
      </c>
      <c r="O507" s="368"/>
      <c r="P507" s="369"/>
      <c r="Q507" s="46"/>
      <c r="R507" s="392" t="str">
        <f>IF(C507="","",VLOOKUP(Y503,リレーオーダー!AM$15:AU$40,9))</f>
        <v/>
      </c>
      <c r="S507" s="392"/>
      <c r="T507" s="392"/>
      <c r="U507" s="392"/>
      <c r="V507" s="392"/>
      <c r="W507" s="392"/>
      <c r="X507" s="52"/>
      <c r="AC507" s="62"/>
      <c r="AD507" s="62"/>
      <c r="AE507" s="62"/>
      <c r="AF507" s="62"/>
      <c r="AG507" s="62"/>
      <c r="AH507" s="62"/>
      <c r="AI507" s="62"/>
      <c r="AJ507" s="62"/>
    </row>
    <row r="508" spans="1:36" ht="20.7" customHeight="1" thickBot="1" x14ac:dyDescent="0.25">
      <c r="C508" s="378"/>
      <c r="D508" s="379"/>
      <c r="E508" s="379"/>
      <c r="F508" s="379"/>
      <c r="G508" s="379"/>
      <c r="H508" s="379"/>
      <c r="I508" s="379"/>
      <c r="J508" s="380"/>
      <c r="N508" s="389" t="s">
        <v>237</v>
      </c>
      <c r="O508" s="390"/>
      <c r="P508" s="391"/>
      <c r="Q508" s="53"/>
      <c r="R508" s="393">
        <f>SUMIF(男子!AA$101:AA$112,リレーオーダー!Y503,男子!AD$101:AD$112)+SUMIF(女子!AA$101:AA$112,リレーオーダー!Y503,女子!AD$101:AD$112)</f>
        <v>0</v>
      </c>
      <c r="S508" s="393"/>
      <c r="T508" s="393"/>
      <c r="U508" s="393"/>
      <c r="V508" s="393"/>
      <c r="W508" s="393"/>
      <c r="X508" s="54"/>
      <c r="AC508" s="62"/>
      <c r="AD508" s="62"/>
      <c r="AE508" s="62"/>
      <c r="AF508" s="62"/>
      <c r="AG508" s="62"/>
      <c r="AH508" s="62"/>
      <c r="AI508" s="62"/>
      <c r="AJ508" s="62"/>
    </row>
    <row r="509" spans="1:36" ht="20.7" customHeight="1" thickBot="1" x14ac:dyDescent="0.25">
      <c r="AC509" s="62"/>
      <c r="AD509" s="62"/>
      <c r="AE509" s="62"/>
      <c r="AF509" s="62"/>
      <c r="AG509" s="62"/>
      <c r="AH509" s="62"/>
      <c r="AI509" s="62"/>
      <c r="AJ509" s="62"/>
    </row>
    <row r="510" spans="1:36" ht="20.7" customHeight="1" thickBot="1" x14ac:dyDescent="0.25">
      <c r="C510" s="359" t="s">
        <v>112</v>
      </c>
      <c r="D510" s="360"/>
      <c r="E510" s="381" t="s">
        <v>113</v>
      </c>
      <c r="F510" s="381"/>
      <c r="G510" s="360"/>
      <c r="H510" s="381" t="s">
        <v>114</v>
      </c>
      <c r="I510" s="381"/>
      <c r="J510" s="381"/>
      <c r="K510" s="381"/>
      <c r="L510" s="381"/>
      <c r="M510" s="360"/>
      <c r="N510" s="381" t="s">
        <v>219</v>
      </c>
      <c r="O510" s="381"/>
      <c r="P510" s="381"/>
      <c r="Q510" s="381"/>
      <c r="R510" s="381"/>
      <c r="S510" s="360"/>
      <c r="T510" s="400" t="s">
        <v>218</v>
      </c>
      <c r="U510" s="381"/>
      <c r="V510" s="381"/>
      <c r="W510" s="381"/>
      <c r="X510" s="401"/>
      <c r="AC510" s="62"/>
      <c r="AD510" s="62"/>
      <c r="AE510" s="62"/>
      <c r="AF510" s="62"/>
      <c r="AG510" s="62"/>
      <c r="AH510" s="62"/>
      <c r="AI510" s="62"/>
      <c r="AJ510" s="62"/>
    </row>
    <row r="511" spans="1:36" ht="20.7" customHeight="1" thickTop="1" x14ac:dyDescent="0.2">
      <c r="C511" s="362" t="s">
        <v>115</v>
      </c>
      <c r="D511" s="363"/>
      <c r="E511" s="404"/>
      <c r="F511" s="405"/>
      <c r="G511" s="406"/>
      <c r="H511" s="394" t="str">
        <f>IF(C507="","",VLOOKUP(Y503,リレーオーダー!AM$15:AT$40,3))</f>
        <v/>
      </c>
      <c r="I511" s="394"/>
      <c r="J511" s="394"/>
      <c r="K511" s="394"/>
      <c r="L511" s="394"/>
      <c r="M511" s="395"/>
      <c r="N511" s="396"/>
      <c r="O511" s="396"/>
      <c r="P511" s="396"/>
      <c r="Q511" s="396"/>
      <c r="R511" s="396"/>
      <c r="S511" s="397"/>
      <c r="T511" s="139"/>
      <c r="U511" s="139"/>
      <c r="V511" s="139"/>
      <c r="W511" s="139"/>
      <c r="X511" s="140"/>
      <c r="AC511" s="62"/>
      <c r="AD511" s="62"/>
      <c r="AE511" s="62"/>
      <c r="AF511" s="62"/>
      <c r="AG511" s="62"/>
      <c r="AH511" s="62"/>
      <c r="AI511" s="62"/>
      <c r="AJ511" s="62"/>
    </row>
    <row r="512" spans="1:36" ht="20.7" customHeight="1" x14ac:dyDescent="0.2">
      <c r="C512" s="357" t="s">
        <v>116</v>
      </c>
      <c r="D512" s="358"/>
      <c r="E512" s="367"/>
      <c r="F512" s="368"/>
      <c r="G512" s="369"/>
      <c r="H512" s="370" t="str">
        <f>IF(C507="","",VLOOKUP(Y503,リレーオーダー!AM$15:AT$40,4))</f>
        <v/>
      </c>
      <c r="I512" s="370"/>
      <c r="J512" s="370"/>
      <c r="K512" s="370"/>
      <c r="L512" s="370"/>
      <c r="M512" s="371"/>
      <c r="N512" s="402"/>
      <c r="O512" s="402"/>
      <c r="P512" s="402"/>
      <c r="Q512" s="402"/>
      <c r="R512" s="402"/>
      <c r="S512" s="403"/>
      <c r="T512" s="139"/>
      <c r="U512" s="139"/>
      <c r="V512" s="139"/>
      <c r="W512" s="139"/>
      <c r="X512" s="140"/>
      <c r="AC512" s="62"/>
      <c r="AD512" s="62"/>
      <c r="AE512" s="62"/>
      <c r="AF512" s="62"/>
      <c r="AG512" s="62"/>
      <c r="AH512" s="62"/>
      <c r="AI512" s="62"/>
      <c r="AJ512" s="62"/>
    </row>
    <row r="513" spans="2:36" ht="20.7" customHeight="1" x14ac:dyDescent="0.2">
      <c r="C513" s="357" t="s">
        <v>117</v>
      </c>
      <c r="D513" s="358"/>
      <c r="E513" s="367"/>
      <c r="F513" s="368"/>
      <c r="G513" s="369"/>
      <c r="H513" s="370" t="str">
        <f>IF(C507="","",VLOOKUP(Y503,リレーオーダー!AM$15:AT$40,5))</f>
        <v/>
      </c>
      <c r="I513" s="370"/>
      <c r="J513" s="370"/>
      <c r="K513" s="370"/>
      <c r="L513" s="370"/>
      <c r="M513" s="371"/>
      <c r="N513" s="402"/>
      <c r="O513" s="402"/>
      <c r="P513" s="402"/>
      <c r="Q513" s="402"/>
      <c r="R513" s="402"/>
      <c r="S513" s="403"/>
      <c r="T513" s="139"/>
      <c r="U513" s="139"/>
      <c r="V513" s="139"/>
      <c r="W513" s="139"/>
      <c r="X513" s="140"/>
      <c r="AC513" s="62"/>
      <c r="AD513" s="62"/>
      <c r="AE513" s="62"/>
      <c r="AF513" s="62"/>
      <c r="AG513" s="62"/>
      <c r="AH513" s="62"/>
      <c r="AI513" s="62"/>
      <c r="AJ513" s="62"/>
    </row>
    <row r="514" spans="2:36" ht="20.7" customHeight="1" x14ac:dyDescent="0.2">
      <c r="C514" s="357" t="s">
        <v>118</v>
      </c>
      <c r="D514" s="358"/>
      <c r="E514" s="367"/>
      <c r="F514" s="368"/>
      <c r="G514" s="369"/>
      <c r="H514" s="370" t="str">
        <f>IF(C507="","",VLOOKUP(Y503,リレーオーダー!AM$15:AT$40,6))</f>
        <v/>
      </c>
      <c r="I514" s="370"/>
      <c r="J514" s="370"/>
      <c r="K514" s="370"/>
      <c r="L514" s="370"/>
      <c r="M514" s="371"/>
      <c r="N514" s="402"/>
      <c r="O514" s="402"/>
      <c r="P514" s="402"/>
      <c r="Q514" s="402"/>
      <c r="R514" s="402"/>
      <c r="S514" s="403"/>
      <c r="T514" s="139"/>
      <c r="U514" s="139"/>
      <c r="V514" s="139"/>
      <c r="W514" s="139"/>
      <c r="X514" s="140"/>
      <c r="AC514" s="62"/>
      <c r="AD514" s="62"/>
      <c r="AE514" s="62"/>
      <c r="AF514" s="62"/>
      <c r="AG514" s="62"/>
      <c r="AH514" s="62"/>
      <c r="AI514" s="62"/>
      <c r="AJ514" s="62"/>
    </row>
    <row r="515" spans="2:36" ht="20.7" customHeight="1" x14ac:dyDescent="0.2">
      <c r="C515" s="361" t="s">
        <v>233</v>
      </c>
      <c r="D515" s="358"/>
      <c r="E515" s="367"/>
      <c r="F515" s="368"/>
      <c r="G515" s="369"/>
      <c r="H515" s="370" t="str">
        <f>IF(C507="","",VLOOKUP(Y503,リレーオーダー!AM$15:AT$40,7))</f>
        <v/>
      </c>
      <c r="I515" s="370"/>
      <c r="J515" s="370"/>
      <c r="K515" s="370"/>
      <c r="L515" s="370"/>
      <c r="M515" s="371"/>
      <c r="N515" s="402"/>
      <c r="O515" s="402"/>
      <c r="P515" s="402"/>
      <c r="Q515" s="402"/>
      <c r="R515" s="402"/>
      <c r="S515" s="403"/>
      <c r="T515" s="139"/>
      <c r="U515" s="139"/>
      <c r="V515" s="139"/>
      <c r="W515" s="139"/>
      <c r="X515" s="140"/>
      <c r="AC515" s="62"/>
      <c r="AD515" s="62"/>
      <c r="AE515" s="62"/>
      <c r="AF515" s="62"/>
      <c r="AG515" s="62"/>
      <c r="AH515" s="62"/>
      <c r="AI515" s="62"/>
      <c r="AJ515" s="62"/>
    </row>
    <row r="516" spans="2:36" ht="20.7" customHeight="1" thickBot="1" x14ac:dyDescent="0.25">
      <c r="C516" s="373" t="s">
        <v>234</v>
      </c>
      <c r="D516" s="374"/>
      <c r="E516" s="302"/>
      <c r="F516" s="382"/>
      <c r="G516" s="383"/>
      <c r="H516" s="384" t="str">
        <f>IF(C507="","",VLOOKUP(Y503,リレーオーダー!AM$15:AT$40,8))</f>
        <v/>
      </c>
      <c r="I516" s="385"/>
      <c r="J516" s="385"/>
      <c r="K516" s="385"/>
      <c r="L516" s="385"/>
      <c r="M516" s="386"/>
      <c r="N516" s="398"/>
      <c r="O516" s="398"/>
      <c r="P516" s="398"/>
      <c r="Q516" s="398"/>
      <c r="R516" s="398"/>
      <c r="S516" s="399"/>
      <c r="T516" s="141"/>
      <c r="U516" s="141"/>
      <c r="V516" s="141"/>
      <c r="W516" s="141"/>
      <c r="X516" s="142"/>
      <c r="AC516" s="62"/>
      <c r="AD516" s="62"/>
      <c r="AE516" s="62"/>
      <c r="AF516" s="62"/>
      <c r="AG516" s="62"/>
      <c r="AH516" s="62"/>
      <c r="AI516" s="62"/>
      <c r="AJ516" s="62"/>
    </row>
    <row r="517" spans="2:36" ht="20.7" customHeight="1" x14ac:dyDescent="0.2">
      <c r="C517" s="47" t="s">
        <v>244</v>
      </c>
      <c r="AC517" s="62"/>
      <c r="AD517" s="62"/>
      <c r="AE517" s="62"/>
      <c r="AF517" s="62"/>
      <c r="AG517" s="62"/>
      <c r="AH517" s="62"/>
      <c r="AI517" s="62"/>
      <c r="AJ517" s="62"/>
    </row>
    <row r="518" spans="2:36" ht="20.7" customHeight="1" x14ac:dyDescent="0.2">
      <c r="B518" s="188" t="s">
        <v>35</v>
      </c>
      <c r="C518" s="355" t="s">
        <v>115</v>
      </c>
      <c r="D518" s="356"/>
      <c r="E518" s="148"/>
      <c r="F518" s="56"/>
      <c r="G518" s="59"/>
      <c r="H518" s="58" t="s">
        <v>220</v>
      </c>
      <c r="I518" s="57"/>
      <c r="J518" s="57"/>
      <c r="K518" s="57"/>
      <c r="L518" s="57"/>
      <c r="M518" s="59"/>
      <c r="N518" s="179" t="s">
        <v>221</v>
      </c>
      <c r="O518" s="177"/>
      <c r="P518" s="177"/>
      <c r="Q518" s="177"/>
      <c r="R518" s="177"/>
      <c r="S518" s="177"/>
      <c r="T518" s="181" t="s">
        <v>158</v>
      </c>
      <c r="U518" s="177"/>
      <c r="V518" s="177"/>
      <c r="W518" s="177"/>
      <c r="X518" s="178"/>
      <c r="AC518" s="62"/>
      <c r="AD518" s="62"/>
      <c r="AE518" s="62"/>
      <c r="AF518" s="62"/>
      <c r="AG518" s="62"/>
      <c r="AH518" s="62"/>
      <c r="AI518" s="62"/>
      <c r="AJ518" s="62"/>
    </row>
    <row r="519" spans="2:36" ht="20.7" customHeight="1" x14ac:dyDescent="0.2">
      <c r="B519" s="188" t="s">
        <v>35</v>
      </c>
      <c r="C519" s="355" t="s">
        <v>116</v>
      </c>
      <c r="D519" s="356"/>
      <c r="E519" s="149"/>
      <c r="F519" s="56"/>
      <c r="G519" s="187"/>
      <c r="H519" s="58" t="s">
        <v>119</v>
      </c>
      <c r="I519" s="57"/>
      <c r="J519" s="57"/>
      <c r="K519" s="57"/>
      <c r="L519" s="57"/>
      <c r="M519" s="59"/>
      <c r="N519" s="179" t="s">
        <v>222</v>
      </c>
      <c r="O519" s="177"/>
      <c r="P519" s="177"/>
      <c r="Q519" s="177"/>
      <c r="R519" s="177"/>
      <c r="S519" s="177"/>
      <c r="T519" s="181" t="s">
        <v>157</v>
      </c>
      <c r="U519" s="177"/>
      <c r="V519" s="177"/>
      <c r="W519" s="179"/>
      <c r="X519" s="180"/>
      <c r="AC519" s="62"/>
      <c r="AD519" s="62"/>
      <c r="AE519" s="62"/>
      <c r="AF519" s="62"/>
      <c r="AG519" s="62"/>
      <c r="AH519" s="62"/>
      <c r="AI519" s="62"/>
      <c r="AJ519" s="62"/>
    </row>
    <row r="520" spans="2:36" ht="20.7" customHeight="1" x14ac:dyDescent="0.2">
      <c r="AC520" s="62"/>
      <c r="AD520" s="62"/>
      <c r="AE520" s="62"/>
      <c r="AF520" s="62"/>
      <c r="AG520" s="62"/>
      <c r="AH520" s="62"/>
      <c r="AI520" s="62"/>
      <c r="AJ520" s="62"/>
    </row>
    <row r="521" spans="2:36" ht="20.7" customHeight="1" x14ac:dyDescent="0.2">
      <c r="AC521" s="62"/>
      <c r="AD521" s="62"/>
      <c r="AE521" s="62"/>
      <c r="AF521" s="62"/>
      <c r="AG521" s="62"/>
      <c r="AH521" s="62"/>
      <c r="AI521" s="62"/>
      <c r="AJ521" s="62"/>
    </row>
    <row r="522" spans="2:36" ht="20.7" customHeight="1" x14ac:dyDescent="0.2">
      <c r="F522" s="372" t="s">
        <v>108</v>
      </c>
      <c r="G522" s="372"/>
      <c r="H522" s="372"/>
      <c r="I522" s="372"/>
      <c r="J522" s="372"/>
      <c r="K522" s="372"/>
      <c r="L522" s="372"/>
      <c r="M522" s="372"/>
      <c r="N522" s="372"/>
      <c r="O522" s="372"/>
      <c r="P522" s="372"/>
      <c r="Q522" s="372"/>
      <c r="R522" s="372"/>
      <c r="S522" s="372"/>
      <c r="T522" s="372"/>
      <c r="U522" s="372"/>
      <c r="X522" s="68" t="s">
        <v>147</v>
      </c>
      <c r="Y522" s="68">
        <f>Y503+1</f>
        <v>27</v>
      </c>
      <c r="AC522" s="62"/>
      <c r="AD522" s="62"/>
      <c r="AE522" s="62"/>
      <c r="AF522" s="62"/>
      <c r="AG522" s="62"/>
      <c r="AH522" s="62"/>
      <c r="AI522" s="62"/>
      <c r="AJ522" s="62"/>
    </row>
    <row r="523" spans="2:36" ht="20.7" customHeight="1" x14ac:dyDescent="0.2">
      <c r="F523" s="372"/>
      <c r="G523" s="372"/>
      <c r="H523" s="372"/>
      <c r="I523" s="372"/>
      <c r="J523" s="372"/>
      <c r="K523" s="372"/>
      <c r="L523" s="372"/>
      <c r="M523" s="372"/>
      <c r="N523" s="372"/>
      <c r="O523" s="372"/>
      <c r="P523" s="372"/>
      <c r="Q523" s="372"/>
      <c r="R523" s="372"/>
      <c r="S523" s="372"/>
      <c r="T523" s="372"/>
      <c r="U523" s="372"/>
      <c r="AC523" s="62"/>
      <c r="AD523" s="62"/>
      <c r="AE523" s="62"/>
      <c r="AF523" s="62"/>
      <c r="AG523" s="62"/>
      <c r="AH523" s="62"/>
      <c r="AI523" s="62"/>
      <c r="AJ523" s="62"/>
    </row>
    <row r="524" spans="2:36" ht="20.7" customHeight="1" thickBot="1" x14ac:dyDescent="0.25">
      <c r="B524" s="49" t="str">
        <f>B$4</f>
        <v xml:space="preserve">  令和 ７年度 第２７回 「谷口睦生」記念陸上記録会 （ 令和 7年11月22日 ／ 県営八代運動公園陸上競技場 ）</v>
      </c>
      <c r="AC524" s="62"/>
      <c r="AD524" s="62"/>
      <c r="AE524" s="62"/>
      <c r="AF524" s="62"/>
      <c r="AG524" s="62"/>
      <c r="AH524" s="62"/>
      <c r="AI524" s="62"/>
      <c r="AJ524" s="62"/>
    </row>
    <row r="525" spans="2:36" ht="20.7" customHeight="1" thickBot="1" x14ac:dyDescent="0.25">
      <c r="C525" s="364" t="s">
        <v>109</v>
      </c>
      <c r="D525" s="365"/>
      <c r="E525" s="365"/>
      <c r="F525" s="365"/>
      <c r="G525" s="365"/>
      <c r="H525" s="365"/>
      <c r="I525" s="365"/>
      <c r="J525" s="366"/>
      <c r="N525" s="279" t="s">
        <v>110</v>
      </c>
      <c r="O525" s="280"/>
      <c r="P525" s="281"/>
      <c r="Q525" s="50"/>
      <c r="R525" s="387" t="str">
        <f>IF(C526="","",IF(OR(AC$12="小",AC$12="中"),AC$12&amp;"学",IF(AC$12="高",AC$12&amp;"校","直接入力")))</f>
        <v/>
      </c>
      <c r="S525" s="387"/>
      <c r="T525" s="387"/>
      <c r="U525" s="387"/>
      <c r="V525" s="387"/>
      <c r="W525" s="387"/>
      <c r="X525" s="51"/>
      <c r="AC525" s="62"/>
      <c r="AD525" s="62"/>
      <c r="AE525" s="62"/>
      <c r="AF525" s="62"/>
      <c r="AG525" s="62"/>
      <c r="AH525" s="62"/>
      <c r="AI525" s="62"/>
      <c r="AJ525" s="62"/>
    </row>
    <row r="526" spans="2:36" ht="20.7" customHeight="1" thickTop="1" x14ac:dyDescent="0.2">
      <c r="C526" s="375" t="str">
        <f>IF(Y522&gt;SUM(AE$9:AE$10),"",VLOOKUP(Y522,リレーオーダー!AM$15:AU$40,2))</f>
        <v/>
      </c>
      <c r="D526" s="376"/>
      <c r="E526" s="376"/>
      <c r="F526" s="376"/>
      <c r="G526" s="376"/>
      <c r="H526" s="376"/>
      <c r="I526" s="376"/>
      <c r="J526" s="377"/>
      <c r="N526" s="388" t="s">
        <v>111</v>
      </c>
      <c r="O526" s="368"/>
      <c r="P526" s="369"/>
      <c r="Q526" s="46"/>
      <c r="R526" s="392" t="str">
        <f>IF(C526="","",VLOOKUP(Y522,リレーオーダー!AM$15:AU$40,9))</f>
        <v/>
      </c>
      <c r="S526" s="392"/>
      <c r="T526" s="392"/>
      <c r="U526" s="392"/>
      <c r="V526" s="392"/>
      <c r="W526" s="392"/>
      <c r="X526" s="52"/>
      <c r="AC526" s="62"/>
      <c r="AD526" s="62"/>
      <c r="AE526" s="62"/>
      <c r="AF526" s="62"/>
      <c r="AG526" s="62"/>
      <c r="AH526" s="62"/>
      <c r="AI526" s="62"/>
      <c r="AJ526" s="62"/>
    </row>
    <row r="527" spans="2:36" ht="20.7" customHeight="1" thickBot="1" x14ac:dyDescent="0.25">
      <c r="C527" s="378"/>
      <c r="D527" s="379"/>
      <c r="E527" s="379"/>
      <c r="F527" s="379"/>
      <c r="G527" s="379"/>
      <c r="H527" s="379"/>
      <c r="I527" s="379"/>
      <c r="J527" s="380"/>
      <c r="N527" s="389" t="s">
        <v>237</v>
      </c>
      <c r="O527" s="390"/>
      <c r="P527" s="391"/>
      <c r="Q527" s="53"/>
      <c r="R527" s="393">
        <f>SUMIF(男子!AA$101:AA$112,リレーオーダー!Y522,男子!AD$101:AD$112)+SUMIF(女子!AA$101:AA$112,リレーオーダー!Y522,女子!AD$101:AD$112)</f>
        <v>0</v>
      </c>
      <c r="S527" s="393"/>
      <c r="T527" s="393"/>
      <c r="U527" s="393"/>
      <c r="V527" s="393"/>
      <c r="W527" s="393"/>
      <c r="X527" s="54"/>
      <c r="AC527" s="62"/>
      <c r="AD527" s="62"/>
      <c r="AE527" s="62"/>
      <c r="AF527" s="62"/>
      <c r="AG527" s="62"/>
      <c r="AH527" s="62"/>
      <c r="AI527" s="62"/>
      <c r="AJ527" s="62"/>
    </row>
    <row r="528" spans="2:36" ht="20.7" customHeight="1" thickBot="1" x14ac:dyDescent="0.25">
      <c r="AC528" s="62"/>
      <c r="AD528" s="62"/>
      <c r="AE528" s="62"/>
      <c r="AF528" s="62"/>
      <c r="AG528" s="62"/>
      <c r="AH528" s="62"/>
      <c r="AI528" s="62"/>
      <c r="AJ528" s="62"/>
    </row>
    <row r="529" spans="1:36" ht="20.7" customHeight="1" thickBot="1" x14ac:dyDescent="0.25">
      <c r="C529" s="359" t="s">
        <v>112</v>
      </c>
      <c r="D529" s="360"/>
      <c r="E529" s="381" t="s">
        <v>113</v>
      </c>
      <c r="F529" s="381"/>
      <c r="G529" s="360"/>
      <c r="H529" s="381" t="s">
        <v>114</v>
      </c>
      <c r="I529" s="381"/>
      <c r="J529" s="381"/>
      <c r="K529" s="381"/>
      <c r="L529" s="381"/>
      <c r="M529" s="360"/>
      <c r="N529" s="381" t="s">
        <v>219</v>
      </c>
      <c r="O529" s="381"/>
      <c r="P529" s="381"/>
      <c r="Q529" s="381"/>
      <c r="R529" s="381"/>
      <c r="S529" s="360"/>
      <c r="T529" s="400" t="s">
        <v>218</v>
      </c>
      <c r="U529" s="381"/>
      <c r="V529" s="381"/>
      <c r="W529" s="381"/>
      <c r="X529" s="401"/>
      <c r="AC529" s="62"/>
      <c r="AD529" s="62"/>
      <c r="AE529" s="62"/>
      <c r="AF529" s="62"/>
      <c r="AG529" s="62"/>
      <c r="AH529" s="62"/>
      <c r="AI529" s="62"/>
      <c r="AJ529" s="62"/>
    </row>
    <row r="530" spans="1:36" ht="20.7" customHeight="1" thickTop="1" x14ac:dyDescent="0.2">
      <c r="C530" s="362" t="s">
        <v>115</v>
      </c>
      <c r="D530" s="363"/>
      <c r="E530" s="404"/>
      <c r="F530" s="405"/>
      <c r="G530" s="406"/>
      <c r="H530" s="394" t="str">
        <f>IF(C307="","",VLOOKUP(Y522,リレーオーダー!AM$15:AT$40,3))</f>
        <v/>
      </c>
      <c r="I530" s="394"/>
      <c r="J530" s="394"/>
      <c r="K530" s="394"/>
      <c r="L530" s="394"/>
      <c r="M530" s="395"/>
      <c r="N530" s="396"/>
      <c r="O530" s="396"/>
      <c r="P530" s="396"/>
      <c r="Q530" s="396"/>
      <c r="R530" s="396"/>
      <c r="S530" s="397"/>
      <c r="T530" s="139"/>
      <c r="U530" s="139"/>
      <c r="V530" s="139"/>
      <c r="W530" s="139"/>
      <c r="X530" s="140"/>
      <c r="AC530" s="62"/>
      <c r="AD530" s="62"/>
      <c r="AE530" s="62"/>
      <c r="AF530" s="62"/>
      <c r="AG530" s="62"/>
      <c r="AH530" s="62"/>
      <c r="AI530" s="62"/>
      <c r="AJ530" s="62"/>
    </row>
    <row r="531" spans="1:36" ht="20.7" customHeight="1" x14ac:dyDescent="0.2">
      <c r="C531" s="357" t="s">
        <v>116</v>
      </c>
      <c r="D531" s="358"/>
      <c r="E531" s="367"/>
      <c r="F531" s="368"/>
      <c r="G531" s="369"/>
      <c r="H531" s="370" t="str">
        <f>IF(C307="","",VLOOKUP(Y522,リレーオーダー!AM$15:AT$40,4))</f>
        <v/>
      </c>
      <c r="I531" s="370"/>
      <c r="J531" s="370"/>
      <c r="K531" s="370"/>
      <c r="L531" s="370"/>
      <c r="M531" s="371"/>
      <c r="N531" s="402"/>
      <c r="O531" s="402"/>
      <c r="P531" s="402"/>
      <c r="Q531" s="402"/>
      <c r="R531" s="402"/>
      <c r="S531" s="403"/>
      <c r="T531" s="139"/>
      <c r="U531" s="139"/>
      <c r="V531" s="139"/>
      <c r="W531" s="139"/>
      <c r="X531" s="140"/>
      <c r="AC531" s="62"/>
      <c r="AD531" s="62"/>
      <c r="AE531" s="62"/>
      <c r="AF531" s="62"/>
      <c r="AG531" s="62"/>
      <c r="AH531" s="62"/>
      <c r="AI531" s="62"/>
      <c r="AJ531" s="62"/>
    </row>
    <row r="532" spans="1:36" ht="20.7" customHeight="1" x14ac:dyDescent="0.2">
      <c r="C532" s="357" t="s">
        <v>117</v>
      </c>
      <c r="D532" s="358"/>
      <c r="E532" s="367"/>
      <c r="F532" s="368"/>
      <c r="G532" s="369"/>
      <c r="H532" s="370" t="str">
        <f>IF(C307="","",VLOOKUP(Y522,リレーオーダー!AM$15:AT$40,5))</f>
        <v/>
      </c>
      <c r="I532" s="370"/>
      <c r="J532" s="370"/>
      <c r="K532" s="370"/>
      <c r="L532" s="370"/>
      <c r="M532" s="371"/>
      <c r="N532" s="402"/>
      <c r="O532" s="402"/>
      <c r="P532" s="402"/>
      <c r="Q532" s="402"/>
      <c r="R532" s="402"/>
      <c r="S532" s="403"/>
      <c r="T532" s="139"/>
      <c r="U532" s="139"/>
      <c r="V532" s="139"/>
      <c r="W532" s="139"/>
      <c r="X532" s="140"/>
      <c r="AC532" s="62"/>
      <c r="AD532" s="62"/>
      <c r="AE532" s="62"/>
      <c r="AF532" s="62"/>
      <c r="AG532" s="62"/>
      <c r="AH532" s="62"/>
      <c r="AI532" s="62"/>
      <c r="AJ532" s="62"/>
    </row>
    <row r="533" spans="1:36" ht="20.7" customHeight="1" x14ac:dyDescent="0.2">
      <c r="C533" s="357" t="s">
        <v>118</v>
      </c>
      <c r="D533" s="358"/>
      <c r="E533" s="367"/>
      <c r="F533" s="368"/>
      <c r="G533" s="369"/>
      <c r="H533" s="370" t="str">
        <f>IF(C307="","",VLOOKUP(Y522,リレーオーダー!AM$15:AT$40,6))</f>
        <v/>
      </c>
      <c r="I533" s="370"/>
      <c r="J533" s="370"/>
      <c r="K533" s="370"/>
      <c r="L533" s="370"/>
      <c r="M533" s="371"/>
      <c r="N533" s="402"/>
      <c r="O533" s="402"/>
      <c r="P533" s="402"/>
      <c r="Q533" s="402"/>
      <c r="R533" s="402"/>
      <c r="S533" s="403"/>
      <c r="T533" s="139"/>
      <c r="U533" s="139"/>
      <c r="V533" s="139"/>
      <c r="W533" s="139"/>
      <c r="X533" s="140"/>
      <c r="AC533" s="62"/>
      <c r="AD533" s="62"/>
      <c r="AE533" s="62"/>
      <c r="AF533" s="62"/>
      <c r="AG533" s="62"/>
      <c r="AH533" s="62"/>
      <c r="AI533" s="62"/>
      <c r="AJ533" s="62"/>
    </row>
    <row r="534" spans="1:36" ht="20.7" customHeight="1" x14ac:dyDescent="0.2">
      <c r="C534" s="361" t="s">
        <v>233</v>
      </c>
      <c r="D534" s="358"/>
      <c r="E534" s="367"/>
      <c r="F534" s="368"/>
      <c r="G534" s="369"/>
      <c r="H534" s="370" t="str">
        <f>IF(C307="","",VLOOKUP(Y522,リレーオーダー!AM$15:AT$40,7))</f>
        <v/>
      </c>
      <c r="I534" s="370"/>
      <c r="J534" s="370"/>
      <c r="K534" s="370"/>
      <c r="L534" s="370"/>
      <c r="M534" s="371"/>
      <c r="N534" s="402"/>
      <c r="O534" s="402"/>
      <c r="P534" s="402"/>
      <c r="Q534" s="402"/>
      <c r="R534" s="402"/>
      <c r="S534" s="403"/>
      <c r="T534" s="139"/>
      <c r="U534" s="139"/>
      <c r="V534" s="139"/>
      <c r="W534" s="139"/>
      <c r="X534" s="140"/>
      <c r="AC534" s="62"/>
      <c r="AD534" s="62"/>
      <c r="AE534" s="62"/>
      <c r="AF534" s="62"/>
      <c r="AG534" s="62"/>
      <c r="AH534" s="62"/>
      <c r="AI534" s="62"/>
      <c r="AJ534" s="62"/>
    </row>
    <row r="535" spans="1:36" ht="20.7" customHeight="1" thickBot="1" x14ac:dyDescent="0.25">
      <c r="C535" s="373" t="s">
        <v>234</v>
      </c>
      <c r="D535" s="374"/>
      <c r="E535" s="302"/>
      <c r="F535" s="382"/>
      <c r="G535" s="383"/>
      <c r="H535" s="384" t="str">
        <f>IF(C307="","",VLOOKUP(Y522,リレーオーダー!AM$15:AT$40,8))</f>
        <v/>
      </c>
      <c r="I535" s="385"/>
      <c r="J535" s="385"/>
      <c r="K535" s="385"/>
      <c r="L535" s="385"/>
      <c r="M535" s="386"/>
      <c r="N535" s="398"/>
      <c r="O535" s="398"/>
      <c r="P535" s="398"/>
      <c r="Q535" s="398"/>
      <c r="R535" s="398"/>
      <c r="S535" s="399"/>
      <c r="T535" s="141"/>
      <c r="U535" s="141"/>
      <c r="V535" s="141"/>
      <c r="W535" s="141"/>
      <c r="X535" s="142"/>
      <c r="AC535" s="62"/>
      <c r="AD535" s="62"/>
      <c r="AE535" s="62"/>
      <c r="AF535" s="62"/>
      <c r="AG535" s="62"/>
      <c r="AH535" s="62"/>
      <c r="AI535" s="62"/>
      <c r="AJ535" s="62"/>
    </row>
    <row r="536" spans="1:36" ht="20.7" customHeight="1" x14ac:dyDescent="0.2">
      <c r="C536" s="47" t="s">
        <v>244</v>
      </c>
      <c r="AC536" s="62"/>
      <c r="AD536" s="62"/>
      <c r="AE536" s="62"/>
      <c r="AF536" s="62"/>
      <c r="AG536" s="62"/>
      <c r="AH536" s="62"/>
      <c r="AI536" s="62"/>
      <c r="AJ536" s="62"/>
    </row>
    <row r="537" spans="1:36" ht="20.7" customHeight="1" x14ac:dyDescent="0.2">
      <c r="B537" s="188" t="s">
        <v>35</v>
      </c>
      <c r="C537" s="355" t="s">
        <v>115</v>
      </c>
      <c r="D537" s="356"/>
      <c r="E537" s="148"/>
      <c r="F537" s="56"/>
      <c r="G537" s="59"/>
      <c r="H537" s="58" t="s">
        <v>220</v>
      </c>
      <c r="I537" s="57"/>
      <c r="J537" s="57"/>
      <c r="K537" s="57"/>
      <c r="L537" s="57"/>
      <c r="M537" s="59"/>
      <c r="N537" s="179" t="s">
        <v>221</v>
      </c>
      <c r="O537" s="177"/>
      <c r="P537" s="177"/>
      <c r="Q537" s="177"/>
      <c r="R537" s="177"/>
      <c r="S537" s="177"/>
      <c r="T537" s="181" t="s">
        <v>158</v>
      </c>
      <c r="U537" s="177"/>
      <c r="V537" s="177"/>
      <c r="W537" s="177"/>
      <c r="X537" s="178"/>
      <c r="AC537" s="62"/>
      <c r="AD537" s="62"/>
      <c r="AE537" s="62"/>
      <c r="AF537" s="62"/>
      <c r="AG537" s="62"/>
      <c r="AH537" s="62"/>
      <c r="AI537" s="62"/>
      <c r="AJ537" s="62"/>
    </row>
    <row r="538" spans="1:36" ht="20.7" customHeight="1" x14ac:dyDescent="0.2">
      <c r="B538" s="188" t="s">
        <v>35</v>
      </c>
      <c r="C538" s="355" t="s">
        <v>116</v>
      </c>
      <c r="D538" s="356"/>
      <c r="E538" s="149"/>
      <c r="F538" s="56"/>
      <c r="G538" s="187"/>
      <c r="H538" s="58" t="s">
        <v>119</v>
      </c>
      <c r="I538" s="57"/>
      <c r="J538" s="57"/>
      <c r="K538" s="57"/>
      <c r="L538" s="57"/>
      <c r="M538" s="59"/>
      <c r="N538" s="179" t="s">
        <v>222</v>
      </c>
      <c r="O538" s="177"/>
      <c r="P538" s="177"/>
      <c r="Q538" s="177"/>
      <c r="R538" s="177"/>
      <c r="S538" s="177"/>
      <c r="T538" s="181" t="s">
        <v>157</v>
      </c>
      <c r="U538" s="177"/>
      <c r="V538" s="177"/>
      <c r="W538" s="179"/>
      <c r="X538" s="180"/>
      <c r="AC538" s="62"/>
      <c r="AD538" s="62"/>
      <c r="AE538" s="62"/>
      <c r="AF538" s="62"/>
      <c r="AG538" s="62"/>
      <c r="AH538" s="62"/>
      <c r="AI538" s="62"/>
      <c r="AJ538" s="62"/>
    </row>
    <row r="539" spans="1:36" ht="20.7" customHeight="1" x14ac:dyDescent="0.2">
      <c r="AC539" s="62"/>
      <c r="AD539" s="62"/>
      <c r="AE539" s="62"/>
      <c r="AF539" s="62"/>
      <c r="AG539" s="62"/>
      <c r="AH539" s="62"/>
      <c r="AI539" s="62"/>
      <c r="AJ539" s="62"/>
    </row>
    <row r="540" spans="1:36" ht="20.7" customHeight="1" x14ac:dyDescent="0.2">
      <c r="A540" s="48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C540" s="62"/>
      <c r="AD540" s="62"/>
      <c r="AE540" s="62"/>
      <c r="AF540" s="62"/>
      <c r="AG540" s="62"/>
      <c r="AH540" s="62"/>
      <c r="AI540" s="62"/>
      <c r="AJ540" s="62"/>
    </row>
    <row r="541" spans="1:36" ht="20.7" customHeight="1" x14ac:dyDescent="0.2">
      <c r="AC541" s="62"/>
      <c r="AD541" s="62"/>
      <c r="AE541" s="62"/>
      <c r="AF541" s="62"/>
      <c r="AG541" s="62"/>
      <c r="AH541" s="62"/>
      <c r="AI541" s="62"/>
      <c r="AJ541" s="62"/>
    </row>
    <row r="542" spans="1:36" ht="20.7" customHeight="1" x14ac:dyDescent="0.2">
      <c r="AC542" s="62"/>
      <c r="AD542" s="62"/>
      <c r="AE542" s="62"/>
      <c r="AF542" s="62"/>
      <c r="AG542" s="62"/>
      <c r="AH542" s="62"/>
      <c r="AI542" s="62"/>
      <c r="AJ542" s="62"/>
    </row>
    <row r="543" spans="1:36" ht="20.7" customHeight="1" x14ac:dyDescent="0.2">
      <c r="F543" s="372" t="s">
        <v>108</v>
      </c>
      <c r="G543" s="372"/>
      <c r="H543" s="372"/>
      <c r="I543" s="372"/>
      <c r="J543" s="372"/>
      <c r="K543" s="372"/>
      <c r="L543" s="372"/>
      <c r="M543" s="372"/>
      <c r="N543" s="372"/>
      <c r="O543" s="372"/>
      <c r="P543" s="372"/>
      <c r="Q543" s="372"/>
      <c r="R543" s="372"/>
      <c r="S543" s="372"/>
      <c r="T543" s="372"/>
      <c r="U543" s="372"/>
      <c r="X543" s="68" t="s">
        <v>147</v>
      </c>
      <c r="Y543" s="68">
        <f>Y522+1</f>
        <v>28</v>
      </c>
      <c r="AC543" s="62"/>
      <c r="AD543" s="62"/>
      <c r="AE543" s="62"/>
      <c r="AF543" s="62"/>
      <c r="AG543" s="62"/>
      <c r="AH543" s="62"/>
      <c r="AI543" s="62"/>
      <c r="AJ543" s="62"/>
    </row>
    <row r="544" spans="1:36" ht="20.7" customHeight="1" x14ac:dyDescent="0.2">
      <c r="F544" s="372"/>
      <c r="G544" s="372"/>
      <c r="H544" s="372"/>
      <c r="I544" s="372"/>
      <c r="J544" s="372"/>
      <c r="K544" s="372"/>
      <c r="L544" s="372"/>
      <c r="M544" s="372"/>
      <c r="N544" s="372"/>
      <c r="O544" s="372"/>
      <c r="P544" s="372"/>
      <c r="Q544" s="372"/>
      <c r="R544" s="372"/>
      <c r="S544" s="372"/>
      <c r="T544" s="372"/>
      <c r="U544" s="372"/>
      <c r="AC544" s="62"/>
      <c r="AD544" s="62"/>
      <c r="AE544" s="62"/>
      <c r="AF544" s="62"/>
      <c r="AG544" s="62"/>
      <c r="AH544" s="62"/>
      <c r="AI544" s="62"/>
      <c r="AJ544" s="62"/>
    </row>
    <row r="545" spans="2:36" ht="20.7" customHeight="1" thickBot="1" x14ac:dyDescent="0.25">
      <c r="B545" s="49" t="str">
        <f>B$4</f>
        <v xml:space="preserve">  令和 ７年度 第２７回 「谷口睦生」記念陸上記録会 （ 令和 7年11月22日 ／ 県営八代運動公園陸上競技場 ）</v>
      </c>
      <c r="AC545" s="62"/>
      <c r="AD545" s="62"/>
      <c r="AE545" s="62"/>
      <c r="AF545" s="62"/>
      <c r="AG545" s="62"/>
      <c r="AH545" s="62"/>
      <c r="AI545" s="62"/>
      <c r="AJ545" s="62"/>
    </row>
    <row r="546" spans="2:36" ht="20.7" customHeight="1" thickBot="1" x14ac:dyDescent="0.25">
      <c r="C546" s="364" t="s">
        <v>109</v>
      </c>
      <c r="D546" s="365"/>
      <c r="E546" s="365"/>
      <c r="F546" s="365"/>
      <c r="G546" s="365"/>
      <c r="H546" s="365"/>
      <c r="I546" s="365"/>
      <c r="J546" s="366"/>
      <c r="N546" s="279" t="s">
        <v>110</v>
      </c>
      <c r="O546" s="280"/>
      <c r="P546" s="281"/>
      <c r="Q546" s="50"/>
      <c r="R546" s="387" t="str">
        <f>IF(C547="","",IF(OR(AC$12="小",AC$12="中"),AC$12&amp;"学",IF(AC$12="高",AC$12&amp;"校","直接入力")))</f>
        <v/>
      </c>
      <c r="S546" s="387"/>
      <c r="T546" s="387"/>
      <c r="U546" s="387"/>
      <c r="V546" s="387"/>
      <c r="W546" s="387"/>
      <c r="X546" s="51"/>
      <c r="AC546" s="62"/>
      <c r="AD546" s="62"/>
      <c r="AE546" s="62"/>
      <c r="AF546" s="62"/>
      <c r="AG546" s="62"/>
      <c r="AH546" s="62"/>
      <c r="AI546" s="62"/>
      <c r="AJ546" s="62"/>
    </row>
    <row r="547" spans="2:36" ht="20.7" customHeight="1" thickTop="1" x14ac:dyDescent="0.2">
      <c r="C547" s="375" t="str">
        <f>IF(Y543&gt;SUM(AE$9:AE$10),"",VLOOKUP(Y543,リレーオーダー!AM$15:AU$40,2))</f>
        <v/>
      </c>
      <c r="D547" s="376"/>
      <c r="E547" s="376"/>
      <c r="F547" s="376"/>
      <c r="G547" s="376"/>
      <c r="H547" s="376"/>
      <c r="I547" s="376"/>
      <c r="J547" s="377"/>
      <c r="N547" s="388" t="s">
        <v>111</v>
      </c>
      <c r="O547" s="368"/>
      <c r="P547" s="369"/>
      <c r="Q547" s="46"/>
      <c r="R547" s="392" t="str">
        <f>IF(C547="","",VLOOKUP(Y543,リレーオーダー!AM$15:AU$40,9))</f>
        <v/>
      </c>
      <c r="S547" s="392"/>
      <c r="T547" s="392"/>
      <c r="U547" s="392"/>
      <c r="V547" s="392"/>
      <c r="W547" s="392"/>
      <c r="X547" s="52"/>
      <c r="AC547" s="62"/>
      <c r="AD547" s="62"/>
      <c r="AE547" s="62"/>
      <c r="AF547" s="62"/>
      <c r="AG547" s="62"/>
      <c r="AH547" s="62"/>
      <c r="AI547" s="62"/>
      <c r="AJ547" s="62"/>
    </row>
    <row r="548" spans="2:36" ht="20.7" customHeight="1" thickBot="1" x14ac:dyDescent="0.25">
      <c r="C548" s="378"/>
      <c r="D548" s="379"/>
      <c r="E548" s="379"/>
      <c r="F548" s="379"/>
      <c r="G548" s="379"/>
      <c r="H548" s="379"/>
      <c r="I548" s="379"/>
      <c r="J548" s="380"/>
      <c r="N548" s="389" t="s">
        <v>237</v>
      </c>
      <c r="O548" s="390"/>
      <c r="P548" s="391"/>
      <c r="Q548" s="53"/>
      <c r="R548" s="393">
        <f>SUMIF(男子!AA$101:AA$112,リレーオーダー!Y543,男子!AD$101:AD$112)+SUMIF(女子!AA$101:AA$112,リレーオーダー!Y543,女子!AD$101:AD$112)</f>
        <v>0</v>
      </c>
      <c r="S548" s="393"/>
      <c r="T548" s="393"/>
      <c r="U548" s="393"/>
      <c r="V548" s="393"/>
      <c r="W548" s="393"/>
      <c r="X548" s="54"/>
      <c r="AC548" s="62"/>
      <c r="AD548" s="62"/>
      <c r="AE548" s="62"/>
      <c r="AF548" s="62"/>
      <c r="AG548" s="62"/>
      <c r="AH548" s="62"/>
      <c r="AI548" s="62"/>
      <c r="AJ548" s="62"/>
    </row>
    <row r="549" spans="2:36" ht="20.7" customHeight="1" thickBot="1" x14ac:dyDescent="0.25">
      <c r="AC549" s="62"/>
      <c r="AD549" s="62"/>
      <c r="AE549" s="62"/>
      <c r="AF549" s="62"/>
      <c r="AG549" s="62"/>
      <c r="AH549" s="62"/>
      <c r="AI549" s="62"/>
      <c r="AJ549" s="62"/>
    </row>
    <row r="550" spans="2:36" ht="20.7" customHeight="1" thickBot="1" x14ac:dyDescent="0.25">
      <c r="C550" s="359" t="s">
        <v>112</v>
      </c>
      <c r="D550" s="360"/>
      <c r="E550" s="381" t="s">
        <v>113</v>
      </c>
      <c r="F550" s="381"/>
      <c r="G550" s="360"/>
      <c r="H550" s="381" t="s">
        <v>114</v>
      </c>
      <c r="I550" s="381"/>
      <c r="J550" s="381"/>
      <c r="K550" s="381"/>
      <c r="L550" s="381"/>
      <c r="M550" s="360"/>
      <c r="N550" s="381" t="s">
        <v>219</v>
      </c>
      <c r="O550" s="381"/>
      <c r="P550" s="381"/>
      <c r="Q550" s="381"/>
      <c r="R550" s="381"/>
      <c r="S550" s="360"/>
      <c r="T550" s="400" t="s">
        <v>218</v>
      </c>
      <c r="U550" s="381"/>
      <c r="V550" s="381"/>
      <c r="W550" s="381"/>
      <c r="X550" s="401"/>
      <c r="AC550" s="62"/>
      <c r="AD550" s="62"/>
      <c r="AE550" s="62"/>
      <c r="AF550" s="62"/>
      <c r="AG550" s="62"/>
      <c r="AH550" s="62"/>
      <c r="AI550" s="62"/>
      <c r="AJ550" s="62"/>
    </row>
    <row r="551" spans="2:36" ht="20.7" customHeight="1" thickTop="1" x14ac:dyDescent="0.2">
      <c r="C551" s="362" t="s">
        <v>115</v>
      </c>
      <c r="D551" s="363"/>
      <c r="E551" s="404"/>
      <c r="F551" s="405"/>
      <c r="G551" s="406"/>
      <c r="H551" s="394" t="str">
        <f>IF(C547="","",VLOOKUP(Y543,リレーオーダー!AM$15:AT$40,3))</f>
        <v/>
      </c>
      <c r="I551" s="394"/>
      <c r="J551" s="394"/>
      <c r="K551" s="394"/>
      <c r="L551" s="394"/>
      <c r="M551" s="395"/>
      <c r="N551" s="396"/>
      <c r="O551" s="396"/>
      <c r="P551" s="396"/>
      <c r="Q551" s="396"/>
      <c r="R551" s="396"/>
      <c r="S551" s="397"/>
      <c r="T551" s="139"/>
      <c r="U551" s="139"/>
      <c r="V551" s="139"/>
      <c r="W551" s="139"/>
      <c r="X551" s="140"/>
      <c r="AC551" s="62"/>
      <c r="AD551" s="62"/>
      <c r="AE551" s="62"/>
      <c r="AF551" s="62"/>
      <c r="AG551" s="62"/>
      <c r="AH551" s="62"/>
      <c r="AI551" s="62"/>
      <c r="AJ551" s="62"/>
    </row>
    <row r="552" spans="2:36" ht="20.7" customHeight="1" x14ac:dyDescent="0.2">
      <c r="C552" s="357" t="s">
        <v>116</v>
      </c>
      <c r="D552" s="358"/>
      <c r="E552" s="367"/>
      <c r="F552" s="368"/>
      <c r="G552" s="369"/>
      <c r="H552" s="370" t="str">
        <f>IF(C547="","",VLOOKUP(Y543,リレーオーダー!AM$15:AT$40,4))</f>
        <v/>
      </c>
      <c r="I552" s="370"/>
      <c r="J552" s="370"/>
      <c r="K552" s="370"/>
      <c r="L552" s="370"/>
      <c r="M552" s="371"/>
      <c r="N552" s="402"/>
      <c r="O552" s="402"/>
      <c r="P552" s="402"/>
      <c r="Q552" s="402"/>
      <c r="R552" s="402"/>
      <c r="S552" s="403"/>
      <c r="T552" s="139"/>
      <c r="U552" s="139"/>
      <c r="V552" s="139"/>
      <c r="W552" s="139"/>
      <c r="X552" s="140"/>
      <c r="AC552" s="62"/>
      <c r="AD552" s="62"/>
      <c r="AE552" s="62"/>
      <c r="AF552" s="62"/>
      <c r="AG552" s="62"/>
      <c r="AH552" s="62"/>
      <c r="AI552" s="62"/>
      <c r="AJ552" s="62"/>
    </row>
    <row r="553" spans="2:36" ht="20.7" customHeight="1" x14ac:dyDescent="0.2">
      <c r="C553" s="357" t="s">
        <v>117</v>
      </c>
      <c r="D553" s="358"/>
      <c r="E553" s="367"/>
      <c r="F553" s="368"/>
      <c r="G553" s="369"/>
      <c r="H553" s="370" t="str">
        <f>IF(C547="","",VLOOKUP(Y543,リレーオーダー!AM$15:AT$40,5))</f>
        <v/>
      </c>
      <c r="I553" s="370"/>
      <c r="J553" s="370"/>
      <c r="K553" s="370"/>
      <c r="L553" s="370"/>
      <c r="M553" s="371"/>
      <c r="N553" s="402"/>
      <c r="O553" s="402"/>
      <c r="P553" s="402"/>
      <c r="Q553" s="402"/>
      <c r="R553" s="402"/>
      <c r="S553" s="403"/>
      <c r="T553" s="139"/>
      <c r="U553" s="139"/>
      <c r="V553" s="139"/>
      <c r="W553" s="139"/>
      <c r="X553" s="140"/>
      <c r="AC553" s="62"/>
      <c r="AD553" s="62"/>
      <c r="AE553" s="62"/>
      <c r="AF553" s="62"/>
      <c r="AG553" s="62"/>
      <c r="AH553" s="62"/>
      <c r="AI553" s="62"/>
      <c r="AJ553" s="62"/>
    </row>
    <row r="554" spans="2:36" ht="20.7" customHeight="1" x14ac:dyDescent="0.2">
      <c r="C554" s="357" t="s">
        <v>118</v>
      </c>
      <c r="D554" s="358"/>
      <c r="E554" s="367"/>
      <c r="F554" s="368"/>
      <c r="G554" s="369"/>
      <c r="H554" s="370" t="str">
        <f>IF(C547="","",VLOOKUP(Y543,リレーオーダー!AM$15:AT$40,6))</f>
        <v/>
      </c>
      <c r="I554" s="370"/>
      <c r="J554" s="370"/>
      <c r="K554" s="370"/>
      <c r="L554" s="370"/>
      <c r="M554" s="371"/>
      <c r="N554" s="402"/>
      <c r="O554" s="402"/>
      <c r="P554" s="402"/>
      <c r="Q554" s="402"/>
      <c r="R554" s="402"/>
      <c r="S554" s="403"/>
      <c r="T554" s="139"/>
      <c r="U554" s="139"/>
      <c r="V554" s="139"/>
      <c r="W554" s="139"/>
      <c r="X554" s="140"/>
      <c r="AC554" s="62"/>
      <c r="AD554" s="62"/>
      <c r="AE554" s="62"/>
      <c r="AF554" s="62"/>
      <c r="AG554" s="62"/>
      <c r="AH554" s="62"/>
      <c r="AI554" s="62"/>
      <c r="AJ554" s="62"/>
    </row>
    <row r="555" spans="2:36" ht="20.7" customHeight="1" x14ac:dyDescent="0.2">
      <c r="C555" s="361" t="s">
        <v>233</v>
      </c>
      <c r="D555" s="358"/>
      <c r="E555" s="367"/>
      <c r="F555" s="368"/>
      <c r="G555" s="369"/>
      <c r="H555" s="370" t="str">
        <f>IF(C547="","",VLOOKUP(Y543,リレーオーダー!AM$15:AT$40,7))</f>
        <v/>
      </c>
      <c r="I555" s="370"/>
      <c r="J555" s="370"/>
      <c r="K555" s="370"/>
      <c r="L555" s="370"/>
      <c r="M555" s="371"/>
      <c r="N555" s="402"/>
      <c r="O555" s="402"/>
      <c r="P555" s="402"/>
      <c r="Q555" s="402"/>
      <c r="R555" s="402"/>
      <c r="S555" s="403"/>
      <c r="T555" s="139"/>
      <c r="U555" s="139"/>
      <c r="V555" s="139"/>
      <c r="W555" s="139"/>
      <c r="X555" s="140"/>
      <c r="AC555" s="62"/>
      <c r="AD555" s="62"/>
      <c r="AE555" s="62"/>
      <c r="AF555" s="62"/>
      <c r="AG555" s="62"/>
      <c r="AH555" s="62"/>
      <c r="AI555" s="62"/>
      <c r="AJ555" s="62"/>
    </row>
    <row r="556" spans="2:36" ht="20.7" customHeight="1" thickBot="1" x14ac:dyDescent="0.25">
      <c r="C556" s="373" t="s">
        <v>234</v>
      </c>
      <c r="D556" s="374"/>
      <c r="E556" s="302"/>
      <c r="F556" s="382"/>
      <c r="G556" s="383"/>
      <c r="H556" s="384" t="str">
        <f>IF(C547="","",VLOOKUP(Y543,リレーオーダー!AM$15:AT$40,8))</f>
        <v/>
      </c>
      <c r="I556" s="385"/>
      <c r="J556" s="385"/>
      <c r="K556" s="385"/>
      <c r="L556" s="385"/>
      <c r="M556" s="386"/>
      <c r="N556" s="398"/>
      <c r="O556" s="398"/>
      <c r="P556" s="398"/>
      <c r="Q556" s="398"/>
      <c r="R556" s="398"/>
      <c r="S556" s="399"/>
      <c r="T556" s="141"/>
      <c r="U556" s="141"/>
      <c r="V556" s="141"/>
      <c r="W556" s="141"/>
      <c r="X556" s="142"/>
      <c r="AC556" s="62"/>
      <c r="AD556" s="62"/>
      <c r="AE556" s="62"/>
      <c r="AF556" s="62"/>
      <c r="AG556" s="62"/>
      <c r="AH556" s="62"/>
      <c r="AI556" s="62"/>
      <c r="AJ556" s="62"/>
    </row>
    <row r="557" spans="2:36" ht="20.7" customHeight="1" x14ac:dyDescent="0.2">
      <c r="C557" s="47" t="s">
        <v>244</v>
      </c>
      <c r="AC557" s="62"/>
      <c r="AD557" s="62"/>
      <c r="AE557" s="62"/>
      <c r="AF557" s="62"/>
      <c r="AG557" s="62"/>
      <c r="AH557" s="62"/>
      <c r="AI557" s="62"/>
      <c r="AJ557" s="62"/>
    </row>
    <row r="558" spans="2:36" ht="20.7" customHeight="1" x14ac:dyDescent="0.2">
      <c r="B558" s="188" t="s">
        <v>35</v>
      </c>
      <c r="C558" s="355" t="s">
        <v>115</v>
      </c>
      <c r="D558" s="356"/>
      <c r="E558" s="148"/>
      <c r="F558" s="56"/>
      <c r="G558" s="59"/>
      <c r="H558" s="58" t="s">
        <v>220</v>
      </c>
      <c r="I558" s="57"/>
      <c r="J558" s="57"/>
      <c r="K558" s="57"/>
      <c r="L558" s="57"/>
      <c r="M558" s="59"/>
      <c r="N558" s="179" t="s">
        <v>221</v>
      </c>
      <c r="O558" s="177"/>
      <c r="P558" s="177"/>
      <c r="Q558" s="177"/>
      <c r="R558" s="177"/>
      <c r="S558" s="177"/>
      <c r="T558" s="181" t="s">
        <v>158</v>
      </c>
      <c r="U558" s="177"/>
      <c r="V558" s="177"/>
      <c r="W558" s="177"/>
      <c r="X558" s="178"/>
      <c r="AC558" s="62"/>
      <c r="AD558" s="62"/>
      <c r="AE558" s="62"/>
      <c r="AF558" s="62"/>
      <c r="AG558" s="62"/>
      <c r="AH558" s="62"/>
      <c r="AI558" s="62"/>
      <c r="AJ558" s="62"/>
    </row>
    <row r="559" spans="2:36" ht="20.7" customHeight="1" x14ac:dyDescent="0.2">
      <c r="B559" s="188" t="s">
        <v>35</v>
      </c>
      <c r="C559" s="355" t="s">
        <v>116</v>
      </c>
      <c r="D559" s="356"/>
      <c r="E559" s="149"/>
      <c r="F559" s="56"/>
      <c r="G559" s="187"/>
      <c r="H559" s="58" t="s">
        <v>119</v>
      </c>
      <c r="I559" s="57"/>
      <c r="J559" s="57"/>
      <c r="K559" s="57"/>
      <c r="L559" s="57"/>
      <c r="M559" s="59"/>
      <c r="N559" s="179" t="s">
        <v>222</v>
      </c>
      <c r="O559" s="177"/>
      <c r="P559" s="177"/>
      <c r="Q559" s="177"/>
      <c r="R559" s="177"/>
      <c r="S559" s="177"/>
      <c r="T559" s="181" t="s">
        <v>157</v>
      </c>
      <c r="U559" s="177"/>
      <c r="V559" s="177"/>
      <c r="W559" s="179"/>
      <c r="X559" s="180"/>
      <c r="AC559" s="62"/>
      <c r="AD559" s="62"/>
      <c r="AE559" s="62"/>
      <c r="AF559" s="62"/>
      <c r="AG559" s="62"/>
      <c r="AH559" s="62"/>
      <c r="AI559" s="62"/>
      <c r="AJ559" s="62"/>
    </row>
    <row r="560" spans="2:36" ht="20.7" customHeight="1" x14ac:dyDescent="0.2">
      <c r="AC560" s="62"/>
      <c r="AD560" s="62"/>
      <c r="AE560" s="62"/>
      <c r="AF560" s="62"/>
      <c r="AG560" s="62"/>
      <c r="AH560" s="62"/>
      <c r="AI560" s="62"/>
      <c r="AJ560" s="62"/>
    </row>
    <row r="561" spans="2:36" ht="20.7" customHeight="1" x14ac:dyDescent="0.2">
      <c r="AC561" s="62"/>
      <c r="AD561" s="62"/>
      <c r="AE561" s="62"/>
      <c r="AF561" s="62"/>
      <c r="AG561" s="62"/>
      <c r="AH561" s="62"/>
      <c r="AI561" s="62"/>
      <c r="AJ561" s="62"/>
    </row>
    <row r="562" spans="2:36" ht="20.7" customHeight="1" x14ac:dyDescent="0.2">
      <c r="F562" s="372" t="s">
        <v>108</v>
      </c>
      <c r="G562" s="372"/>
      <c r="H562" s="372"/>
      <c r="I562" s="372"/>
      <c r="J562" s="372"/>
      <c r="K562" s="372"/>
      <c r="L562" s="372"/>
      <c r="M562" s="372"/>
      <c r="N562" s="372"/>
      <c r="O562" s="372"/>
      <c r="P562" s="372"/>
      <c r="Q562" s="372"/>
      <c r="R562" s="372"/>
      <c r="S562" s="372"/>
      <c r="T562" s="372"/>
      <c r="U562" s="372"/>
      <c r="X562" s="68" t="s">
        <v>147</v>
      </c>
      <c r="Y562" s="68">
        <f>Y543+1</f>
        <v>29</v>
      </c>
      <c r="AC562" s="62"/>
      <c r="AD562" s="62"/>
      <c r="AE562" s="62"/>
      <c r="AF562" s="62"/>
      <c r="AG562" s="62"/>
      <c r="AH562" s="62"/>
      <c r="AI562" s="62"/>
      <c r="AJ562" s="62"/>
    </row>
    <row r="563" spans="2:36" ht="20.7" customHeight="1" x14ac:dyDescent="0.2">
      <c r="F563" s="372"/>
      <c r="G563" s="372"/>
      <c r="H563" s="372"/>
      <c r="I563" s="372"/>
      <c r="J563" s="372"/>
      <c r="K563" s="372"/>
      <c r="L563" s="372"/>
      <c r="M563" s="372"/>
      <c r="N563" s="372"/>
      <c r="O563" s="372"/>
      <c r="P563" s="372"/>
      <c r="Q563" s="372"/>
      <c r="R563" s="372"/>
      <c r="S563" s="372"/>
      <c r="T563" s="372"/>
      <c r="U563" s="372"/>
      <c r="AC563" s="62"/>
      <c r="AD563" s="62"/>
      <c r="AE563" s="62"/>
      <c r="AF563" s="62"/>
      <c r="AG563" s="62"/>
      <c r="AH563" s="62"/>
      <c r="AI563" s="62"/>
      <c r="AJ563" s="62"/>
    </row>
    <row r="564" spans="2:36" ht="20.7" customHeight="1" thickBot="1" x14ac:dyDescent="0.25">
      <c r="B564" s="49" t="str">
        <f>B$4</f>
        <v xml:space="preserve">  令和 ７年度 第２７回 「谷口睦生」記念陸上記録会 （ 令和 7年11月22日 ／ 県営八代運動公園陸上競技場 ）</v>
      </c>
      <c r="AC564" s="62"/>
      <c r="AD564" s="62"/>
      <c r="AE564" s="62"/>
      <c r="AF564" s="62"/>
      <c r="AG564" s="62"/>
      <c r="AH564" s="62"/>
      <c r="AI564" s="62"/>
      <c r="AJ564" s="62"/>
    </row>
    <row r="565" spans="2:36" ht="20.7" customHeight="1" thickBot="1" x14ac:dyDescent="0.25">
      <c r="C565" s="364" t="s">
        <v>109</v>
      </c>
      <c r="D565" s="365"/>
      <c r="E565" s="365"/>
      <c r="F565" s="365"/>
      <c r="G565" s="365"/>
      <c r="H565" s="365"/>
      <c r="I565" s="365"/>
      <c r="J565" s="366"/>
      <c r="N565" s="279" t="s">
        <v>110</v>
      </c>
      <c r="O565" s="280"/>
      <c r="P565" s="281"/>
      <c r="Q565" s="50"/>
      <c r="R565" s="387" t="str">
        <f>IF(C566="","",IF(OR(AC$12="小",AC$12="中"),AC$12&amp;"学",IF(AC$12="高",AC$12&amp;"校","直接入力")))</f>
        <v/>
      </c>
      <c r="S565" s="387"/>
      <c r="T565" s="387"/>
      <c r="U565" s="387"/>
      <c r="V565" s="387"/>
      <c r="W565" s="387"/>
      <c r="X565" s="51"/>
      <c r="AC565" s="62"/>
      <c r="AD565" s="62"/>
      <c r="AE565" s="62"/>
      <c r="AF565" s="62"/>
      <c r="AG565" s="62"/>
      <c r="AH565" s="62"/>
      <c r="AI565" s="62"/>
      <c r="AJ565" s="62"/>
    </row>
    <row r="566" spans="2:36" ht="20.7" customHeight="1" thickTop="1" x14ac:dyDescent="0.2">
      <c r="C566" s="375" t="str">
        <f>IF(Y562&gt;SUM(AE$9:AE$10),"",VLOOKUP(Y562,リレーオーダー!AM$15:AU$40,2))</f>
        <v/>
      </c>
      <c r="D566" s="376"/>
      <c r="E566" s="376"/>
      <c r="F566" s="376"/>
      <c r="G566" s="376"/>
      <c r="H566" s="376"/>
      <c r="I566" s="376"/>
      <c r="J566" s="377"/>
      <c r="N566" s="388" t="s">
        <v>111</v>
      </c>
      <c r="O566" s="368"/>
      <c r="P566" s="369"/>
      <c r="Q566" s="46"/>
      <c r="R566" s="392" t="str">
        <f>IF(C566="","",VLOOKUP(Y562,リレーオーダー!AM$15:AU$40,9))</f>
        <v/>
      </c>
      <c r="S566" s="392"/>
      <c r="T566" s="392"/>
      <c r="U566" s="392"/>
      <c r="V566" s="392"/>
      <c r="W566" s="392"/>
      <c r="X566" s="52"/>
      <c r="AC566" s="62"/>
      <c r="AD566" s="62"/>
      <c r="AE566" s="62"/>
      <c r="AF566" s="62"/>
      <c r="AG566" s="62"/>
      <c r="AH566" s="62"/>
      <c r="AI566" s="62"/>
      <c r="AJ566" s="62"/>
    </row>
    <row r="567" spans="2:36" ht="20.7" customHeight="1" thickBot="1" x14ac:dyDescent="0.25">
      <c r="C567" s="378"/>
      <c r="D567" s="379"/>
      <c r="E567" s="379"/>
      <c r="F567" s="379"/>
      <c r="G567" s="379"/>
      <c r="H567" s="379"/>
      <c r="I567" s="379"/>
      <c r="J567" s="380"/>
      <c r="N567" s="389" t="s">
        <v>237</v>
      </c>
      <c r="O567" s="390"/>
      <c r="P567" s="391"/>
      <c r="Q567" s="53"/>
      <c r="R567" s="393">
        <f>SUMIF(男子!AA$101:AA$112,リレーオーダー!Y562,男子!AD$101:AD$112)+SUMIF(女子!AA$101:AA$112,リレーオーダー!Y562,女子!AD$101:AD$112)</f>
        <v>0</v>
      </c>
      <c r="S567" s="393"/>
      <c r="T567" s="393"/>
      <c r="U567" s="393"/>
      <c r="V567" s="393"/>
      <c r="W567" s="393"/>
      <c r="X567" s="54"/>
      <c r="AC567" s="62"/>
      <c r="AD567" s="62"/>
      <c r="AE567" s="62"/>
      <c r="AF567" s="62"/>
      <c r="AG567" s="62"/>
      <c r="AH567" s="62"/>
      <c r="AI567" s="62"/>
      <c r="AJ567" s="62"/>
    </row>
    <row r="568" spans="2:36" ht="20.7" customHeight="1" thickBot="1" x14ac:dyDescent="0.25">
      <c r="AC568" s="62"/>
      <c r="AD568" s="62"/>
      <c r="AE568" s="62"/>
      <c r="AF568" s="62"/>
      <c r="AG568" s="62"/>
      <c r="AH568" s="62"/>
      <c r="AI568" s="62"/>
      <c r="AJ568" s="62"/>
    </row>
    <row r="569" spans="2:36" ht="20.7" customHeight="1" thickBot="1" x14ac:dyDescent="0.25">
      <c r="C569" s="359" t="s">
        <v>112</v>
      </c>
      <c r="D569" s="360"/>
      <c r="E569" s="381" t="s">
        <v>113</v>
      </c>
      <c r="F569" s="381"/>
      <c r="G569" s="360"/>
      <c r="H569" s="381" t="s">
        <v>114</v>
      </c>
      <c r="I569" s="381"/>
      <c r="J569" s="381"/>
      <c r="K569" s="381"/>
      <c r="L569" s="381"/>
      <c r="M569" s="360"/>
      <c r="N569" s="381" t="s">
        <v>219</v>
      </c>
      <c r="O569" s="381"/>
      <c r="P569" s="381"/>
      <c r="Q569" s="381"/>
      <c r="R569" s="381"/>
      <c r="S569" s="360"/>
      <c r="T569" s="400" t="s">
        <v>218</v>
      </c>
      <c r="U569" s="381"/>
      <c r="V569" s="381"/>
      <c r="W569" s="381"/>
      <c r="X569" s="401"/>
      <c r="AC569" s="62"/>
      <c r="AD569" s="62"/>
      <c r="AE569" s="62"/>
      <c r="AF569" s="62"/>
      <c r="AG569" s="62"/>
      <c r="AH569" s="62"/>
      <c r="AI569" s="62"/>
      <c r="AJ569" s="62"/>
    </row>
    <row r="570" spans="2:36" ht="20.7" customHeight="1" thickTop="1" x14ac:dyDescent="0.2">
      <c r="C570" s="362" t="s">
        <v>115</v>
      </c>
      <c r="D570" s="363"/>
      <c r="E570" s="404"/>
      <c r="F570" s="405"/>
      <c r="G570" s="406"/>
      <c r="H570" s="394" t="str">
        <f>IF(C347="","",VLOOKUP(Y562,リレーオーダー!AM$15:AT$40,3))</f>
        <v/>
      </c>
      <c r="I570" s="394"/>
      <c r="J570" s="394"/>
      <c r="K570" s="394"/>
      <c r="L570" s="394"/>
      <c r="M570" s="395"/>
      <c r="N570" s="396"/>
      <c r="O570" s="396"/>
      <c r="P570" s="396"/>
      <c r="Q570" s="396"/>
      <c r="R570" s="396"/>
      <c r="S570" s="397"/>
      <c r="T570" s="139"/>
      <c r="U570" s="139"/>
      <c r="V570" s="139"/>
      <c r="W570" s="139"/>
      <c r="X570" s="140"/>
      <c r="AC570" s="62"/>
      <c r="AD570" s="62"/>
      <c r="AE570" s="62"/>
      <c r="AF570" s="62"/>
      <c r="AG570" s="62"/>
      <c r="AH570" s="62"/>
      <c r="AI570" s="62"/>
      <c r="AJ570" s="62"/>
    </row>
    <row r="571" spans="2:36" ht="20.7" customHeight="1" x14ac:dyDescent="0.2">
      <c r="C571" s="357" t="s">
        <v>116</v>
      </c>
      <c r="D571" s="358"/>
      <c r="E571" s="367"/>
      <c r="F571" s="368"/>
      <c r="G571" s="369"/>
      <c r="H571" s="370" t="str">
        <f>IF(C347="","",VLOOKUP(Y562,リレーオーダー!AM$15:AT$40,4))</f>
        <v/>
      </c>
      <c r="I571" s="370"/>
      <c r="J571" s="370"/>
      <c r="K571" s="370"/>
      <c r="L571" s="370"/>
      <c r="M571" s="371"/>
      <c r="N571" s="402"/>
      <c r="O571" s="402"/>
      <c r="P571" s="402"/>
      <c r="Q571" s="402"/>
      <c r="R571" s="402"/>
      <c r="S571" s="403"/>
      <c r="T571" s="139"/>
      <c r="U571" s="139"/>
      <c r="V571" s="139"/>
      <c r="W571" s="139"/>
      <c r="X571" s="140"/>
      <c r="AC571" s="62"/>
      <c r="AD571" s="62"/>
      <c r="AE571" s="62"/>
      <c r="AF571" s="62"/>
      <c r="AG571" s="62"/>
      <c r="AH571" s="62"/>
      <c r="AI571" s="62"/>
      <c r="AJ571" s="62"/>
    </row>
    <row r="572" spans="2:36" ht="20.7" customHeight="1" x14ac:dyDescent="0.2">
      <c r="C572" s="357" t="s">
        <v>117</v>
      </c>
      <c r="D572" s="358"/>
      <c r="E572" s="367"/>
      <c r="F572" s="368"/>
      <c r="G572" s="369"/>
      <c r="H572" s="370" t="str">
        <f>IF(C347="","",VLOOKUP(Y562,リレーオーダー!AM$15:AT$40,5))</f>
        <v/>
      </c>
      <c r="I572" s="370"/>
      <c r="J572" s="370"/>
      <c r="K572" s="370"/>
      <c r="L572" s="370"/>
      <c r="M572" s="371"/>
      <c r="N572" s="402"/>
      <c r="O572" s="402"/>
      <c r="P572" s="402"/>
      <c r="Q572" s="402"/>
      <c r="R572" s="402"/>
      <c r="S572" s="403"/>
      <c r="T572" s="139"/>
      <c r="U572" s="139"/>
      <c r="V572" s="139"/>
      <c r="W572" s="139"/>
      <c r="X572" s="140"/>
      <c r="AC572" s="62"/>
      <c r="AD572" s="62"/>
      <c r="AE572" s="62"/>
      <c r="AF572" s="62"/>
      <c r="AG572" s="62"/>
      <c r="AH572" s="62"/>
      <c r="AI572" s="62"/>
      <c r="AJ572" s="62"/>
    </row>
    <row r="573" spans="2:36" ht="20.7" customHeight="1" x14ac:dyDescent="0.2">
      <c r="C573" s="357" t="s">
        <v>118</v>
      </c>
      <c r="D573" s="358"/>
      <c r="E573" s="367"/>
      <c r="F573" s="368"/>
      <c r="G573" s="369"/>
      <c r="H573" s="370" t="str">
        <f>IF(C347="","",VLOOKUP(Y562,リレーオーダー!AM$15:AT$40,6))</f>
        <v/>
      </c>
      <c r="I573" s="370"/>
      <c r="J573" s="370"/>
      <c r="K573" s="370"/>
      <c r="L573" s="370"/>
      <c r="M573" s="371"/>
      <c r="N573" s="402"/>
      <c r="O573" s="402"/>
      <c r="P573" s="402"/>
      <c r="Q573" s="402"/>
      <c r="R573" s="402"/>
      <c r="S573" s="403"/>
      <c r="T573" s="139"/>
      <c r="U573" s="139"/>
      <c r="V573" s="139"/>
      <c r="W573" s="139"/>
      <c r="X573" s="140"/>
      <c r="AC573" s="62"/>
      <c r="AD573" s="62"/>
      <c r="AE573" s="62"/>
      <c r="AF573" s="62"/>
      <c r="AG573" s="62"/>
      <c r="AH573" s="62"/>
      <c r="AI573" s="62"/>
      <c r="AJ573" s="62"/>
    </row>
    <row r="574" spans="2:36" ht="20.7" customHeight="1" x14ac:dyDescent="0.2">
      <c r="C574" s="361" t="s">
        <v>233</v>
      </c>
      <c r="D574" s="358"/>
      <c r="E574" s="367"/>
      <c r="F574" s="368"/>
      <c r="G574" s="369"/>
      <c r="H574" s="370" t="str">
        <f>IF(C347="","",VLOOKUP(Y562,リレーオーダー!AM$15:AT$40,7))</f>
        <v/>
      </c>
      <c r="I574" s="370"/>
      <c r="J574" s="370"/>
      <c r="K574" s="370"/>
      <c r="L574" s="370"/>
      <c r="M574" s="371"/>
      <c r="N574" s="402"/>
      <c r="O574" s="402"/>
      <c r="P574" s="402"/>
      <c r="Q574" s="402"/>
      <c r="R574" s="402"/>
      <c r="S574" s="403"/>
      <c r="T574" s="139"/>
      <c r="U574" s="139"/>
      <c r="V574" s="139"/>
      <c r="W574" s="139"/>
      <c r="X574" s="140"/>
      <c r="AC574" s="62"/>
      <c r="AD574" s="62"/>
      <c r="AE574" s="62"/>
      <c r="AF574" s="62"/>
      <c r="AG574" s="62"/>
      <c r="AH574" s="62"/>
      <c r="AI574" s="62"/>
      <c r="AJ574" s="62"/>
    </row>
    <row r="575" spans="2:36" ht="20.7" customHeight="1" thickBot="1" x14ac:dyDescent="0.25">
      <c r="C575" s="373" t="s">
        <v>234</v>
      </c>
      <c r="D575" s="374"/>
      <c r="E575" s="302"/>
      <c r="F575" s="382"/>
      <c r="G575" s="383"/>
      <c r="H575" s="384" t="str">
        <f>IF(C347="","",VLOOKUP(Y562,リレーオーダー!AM$15:AT$40,8))</f>
        <v/>
      </c>
      <c r="I575" s="385"/>
      <c r="J575" s="385"/>
      <c r="K575" s="385"/>
      <c r="L575" s="385"/>
      <c r="M575" s="386"/>
      <c r="N575" s="398"/>
      <c r="O575" s="398"/>
      <c r="P575" s="398"/>
      <c r="Q575" s="398"/>
      <c r="R575" s="398"/>
      <c r="S575" s="399"/>
      <c r="T575" s="141"/>
      <c r="U575" s="141"/>
      <c r="V575" s="141"/>
      <c r="W575" s="141"/>
      <c r="X575" s="142"/>
      <c r="AC575" s="62"/>
      <c r="AD575" s="62"/>
      <c r="AE575" s="62"/>
      <c r="AF575" s="62"/>
      <c r="AG575" s="62"/>
      <c r="AH575" s="62"/>
      <c r="AI575" s="62"/>
      <c r="AJ575" s="62"/>
    </row>
    <row r="576" spans="2:36" ht="20.7" customHeight="1" x14ac:dyDescent="0.2">
      <c r="C576" s="47" t="s">
        <v>244</v>
      </c>
      <c r="AC576" s="62"/>
      <c r="AD576" s="62"/>
      <c r="AE576" s="62"/>
      <c r="AF576" s="62"/>
      <c r="AG576" s="62"/>
      <c r="AH576" s="62"/>
      <c r="AI576" s="62"/>
      <c r="AJ576" s="62"/>
    </row>
    <row r="577" spans="1:36" ht="20.7" customHeight="1" x14ac:dyDescent="0.2">
      <c r="B577" s="188" t="s">
        <v>35</v>
      </c>
      <c r="C577" s="355" t="s">
        <v>115</v>
      </c>
      <c r="D577" s="356"/>
      <c r="E577" s="148"/>
      <c r="F577" s="56"/>
      <c r="G577" s="59"/>
      <c r="H577" s="58" t="s">
        <v>220</v>
      </c>
      <c r="I577" s="57"/>
      <c r="J577" s="57"/>
      <c r="K577" s="57"/>
      <c r="L577" s="57"/>
      <c r="M577" s="59"/>
      <c r="N577" s="179" t="s">
        <v>221</v>
      </c>
      <c r="O577" s="177"/>
      <c r="P577" s="177"/>
      <c r="Q577" s="177"/>
      <c r="R577" s="177"/>
      <c r="S577" s="177"/>
      <c r="T577" s="181" t="s">
        <v>158</v>
      </c>
      <c r="U577" s="177"/>
      <c r="V577" s="177"/>
      <c r="W577" s="177"/>
      <c r="X577" s="178"/>
      <c r="AC577" s="62"/>
      <c r="AD577" s="62"/>
      <c r="AE577" s="62"/>
      <c r="AF577" s="62"/>
      <c r="AG577" s="62"/>
      <c r="AH577" s="62"/>
      <c r="AI577" s="62"/>
      <c r="AJ577" s="62"/>
    </row>
    <row r="578" spans="1:36" ht="20.7" customHeight="1" x14ac:dyDescent="0.2">
      <c r="B578" s="188" t="s">
        <v>35</v>
      </c>
      <c r="C578" s="355" t="s">
        <v>116</v>
      </c>
      <c r="D578" s="356"/>
      <c r="E578" s="149"/>
      <c r="F578" s="56"/>
      <c r="G578" s="187"/>
      <c r="H578" s="58" t="s">
        <v>119</v>
      </c>
      <c r="I578" s="57"/>
      <c r="J578" s="57"/>
      <c r="K578" s="57"/>
      <c r="L578" s="57"/>
      <c r="M578" s="59"/>
      <c r="N578" s="179" t="s">
        <v>222</v>
      </c>
      <c r="O578" s="177"/>
      <c r="P578" s="177"/>
      <c r="Q578" s="177"/>
      <c r="R578" s="177"/>
      <c r="S578" s="177"/>
      <c r="T578" s="181" t="s">
        <v>157</v>
      </c>
      <c r="U578" s="177"/>
      <c r="V578" s="177"/>
      <c r="W578" s="179"/>
      <c r="X578" s="180"/>
      <c r="AC578" s="62"/>
      <c r="AD578" s="62"/>
      <c r="AE578" s="62"/>
      <c r="AF578" s="62"/>
      <c r="AG578" s="62"/>
      <c r="AH578" s="62"/>
      <c r="AI578" s="62"/>
      <c r="AJ578" s="62"/>
    </row>
    <row r="579" spans="1:36" ht="20.7" customHeight="1" x14ac:dyDescent="0.2">
      <c r="AC579" s="62"/>
      <c r="AD579" s="62"/>
      <c r="AE579" s="62"/>
      <c r="AF579" s="62"/>
      <c r="AG579" s="62"/>
      <c r="AH579" s="62"/>
      <c r="AI579" s="62"/>
      <c r="AJ579" s="62"/>
    </row>
    <row r="580" spans="1:36" ht="20.7" customHeight="1" x14ac:dyDescent="0.2">
      <c r="A580" s="48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C580" s="62"/>
      <c r="AD580" s="62"/>
      <c r="AE580" s="62"/>
      <c r="AF580" s="62"/>
      <c r="AG580" s="62"/>
      <c r="AH580" s="62"/>
      <c r="AI580" s="62"/>
      <c r="AJ580" s="62"/>
    </row>
    <row r="581" spans="1:36" ht="20.7" customHeight="1" x14ac:dyDescent="0.2">
      <c r="AC581" s="62"/>
      <c r="AD581" s="62"/>
      <c r="AE581" s="62"/>
      <c r="AF581" s="62"/>
      <c r="AG581" s="62"/>
      <c r="AH581" s="62"/>
      <c r="AI581" s="62"/>
      <c r="AJ581" s="62"/>
    </row>
    <row r="582" spans="1:36" ht="20.7" customHeight="1" x14ac:dyDescent="0.2">
      <c r="AC582" s="62"/>
      <c r="AD582" s="62"/>
      <c r="AE582" s="62"/>
      <c r="AF582" s="62"/>
      <c r="AG582" s="62"/>
      <c r="AH582" s="62"/>
      <c r="AI582" s="62"/>
      <c r="AJ582" s="62"/>
    </row>
    <row r="583" spans="1:36" ht="20.7" customHeight="1" x14ac:dyDescent="0.2">
      <c r="F583" s="372" t="s">
        <v>108</v>
      </c>
      <c r="G583" s="372"/>
      <c r="H583" s="372"/>
      <c r="I583" s="372"/>
      <c r="J583" s="372"/>
      <c r="K583" s="372"/>
      <c r="L583" s="372"/>
      <c r="M583" s="372"/>
      <c r="N583" s="372"/>
      <c r="O583" s="372"/>
      <c r="P583" s="372"/>
      <c r="Q583" s="372"/>
      <c r="R583" s="372"/>
      <c r="S583" s="372"/>
      <c r="T583" s="372"/>
      <c r="U583" s="372"/>
      <c r="X583" s="68" t="s">
        <v>147</v>
      </c>
      <c r="Y583" s="68">
        <f>Y562+1</f>
        <v>30</v>
      </c>
      <c r="AC583" s="62"/>
      <c r="AD583" s="62"/>
      <c r="AE583" s="62"/>
      <c r="AF583" s="62"/>
      <c r="AG583" s="62"/>
      <c r="AH583" s="62"/>
      <c r="AI583" s="62"/>
      <c r="AJ583" s="62"/>
    </row>
    <row r="584" spans="1:36" ht="20.7" customHeight="1" x14ac:dyDescent="0.2">
      <c r="F584" s="372"/>
      <c r="G584" s="372"/>
      <c r="H584" s="372"/>
      <c r="I584" s="372"/>
      <c r="J584" s="372"/>
      <c r="K584" s="372"/>
      <c r="L584" s="372"/>
      <c r="M584" s="372"/>
      <c r="N584" s="372"/>
      <c r="O584" s="372"/>
      <c r="P584" s="372"/>
      <c r="Q584" s="372"/>
      <c r="R584" s="372"/>
      <c r="S584" s="372"/>
      <c r="T584" s="372"/>
      <c r="U584" s="372"/>
      <c r="AC584" s="62"/>
      <c r="AD584" s="62"/>
      <c r="AE584" s="62"/>
      <c r="AF584" s="62"/>
      <c r="AG584" s="62"/>
      <c r="AH584" s="62"/>
      <c r="AI584" s="62"/>
      <c r="AJ584" s="62"/>
    </row>
    <row r="585" spans="1:36" ht="20.7" customHeight="1" thickBot="1" x14ac:dyDescent="0.25">
      <c r="B585" s="49" t="str">
        <f>B$4</f>
        <v xml:space="preserve">  令和 ７年度 第２７回 「谷口睦生」記念陸上記録会 （ 令和 7年11月22日 ／ 県営八代運動公園陸上競技場 ）</v>
      </c>
      <c r="AC585" s="62"/>
      <c r="AD585" s="62"/>
      <c r="AE585" s="62"/>
      <c r="AF585" s="62"/>
      <c r="AG585" s="62"/>
      <c r="AH585" s="62"/>
      <c r="AI585" s="62"/>
      <c r="AJ585" s="62"/>
    </row>
    <row r="586" spans="1:36" ht="20.7" customHeight="1" thickBot="1" x14ac:dyDescent="0.25">
      <c r="C586" s="364" t="s">
        <v>109</v>
      </c>
      <c r="D586" s="365"/>
      <c r="E586" s="365"/>
      <c r="F586" s="365"/>
      <c r="G586" s="365"/>
      <c r="H586" s="365"/>
      <c r="I586" s="365"/>
      <c r="J586" s="366"/>
      <c r="N586" s="279" t="s">
        <v>110</v>
      </c>
      <c r="O586" s="280"/>
      <c r="P586" s="281"/>
      <c r="Q586" s="50"/>
      <c r="R586" s="387" t="str">
        <f>IF(C587="","",IF(OR(AC$12="小",AC$12="中"),AC$12&amp;"学",IF(AC$12="高",AC$12&amp;"校","直接入力")))</f>
        <v/>
      </c>
      <c r="S586" s="387"/>
      <c r="T586" s="387"/>
      <c r="U586" s="387"/>
      <c r="V586" s="387"/>
      <c r="W586" s="387"/>
      <c r="X586" s="51"/>
      <c r="AC586" s="62"/>
      <c r="AD586" s="62"/>
      <c r="AE586" s="62"/>
      <c r="AF586" s="62"/>
      <c r="AG586" s="62"/>
      <c r="AH586" s="62"/>
      <c r="AI586" s="62"/>
      <c r="AJ586" s="62"/>
    </row>
    <row r="587" spans="1:36" ht="20.7" customHeight="1" thickTop="1" x14ac:dyDescent="0.2">
      <c r="C587" s="375" t="str">
        <f>IF(Y583&gt;SUM(AE$9:AE$10),"",VLOOKUP(Y583,リレーオーダー!AM$15:AU$40,2))</f>
        <v/>
      </c>
      <c r="D587" s="376"/>
      <c r="E587" s="376"/>
      <c r="F587" s="376"/>
      <c r="G587" s="376"/>
      <c r="H587" s="376"/>
      <c r="I587" s="376"/>
      <c r="J587" s="377"/>
      <c r="N587" s="388" t="s">
        <v>111</v>
      </c>
      <c r="O587" s="368"/>
      <c r="P587" s="369"/>
      <c r="Q587" s="46"/>
      <c r="R587" s="392" t="str">
        <f>IF(C587="","",VLOOKUP(Y583,リレーオーダー!AM$15:AU$40,9))</f>
        <v/>
      </c>
      <c r="S587" s="392"/>
      <c r="T587" s="392"/>
      <c r="U587" s="392"/>
      <c r="V587" s="392"/>
      <c r="W587" s="392"/>
      <c r="X587" s="52"/>
      <c r="AC587" s="62"/>
      <c r="AD587" s="62"/>
      <c r="AE587" s="62"/>
      <c r="AF587" s="62"/>
      <c r="AG587" s="62"/>
      <c r="AH587" s="62"/>
      <c r="AI587" s="62"/>
      <c r="AJ587" s="62"/>
    </row>
    <row r="588" spans="1:36" ht="20.7" customHeight="1" thickBot="1" x14ac:dyDescent="0.25">
      <c r="C588" s="378"/>
      <c r="D588" s="379"/>
      <c r="E588" s="379"/>
      <c r="F588" s="379"/>
      <c r="G588" s="379"/>
      <c r="H588" s="379"/>
      <c r="I588" s="379"/>
      <c r="J588" s="380"/>
      <c r="N588" s="389" t="s">
        <v>237</v>
      </c>
      <c r="O588" s="390"/>
      <c r="P588" s="391"/>
      <c r="Q588" s="53"/>
      <c r="R588" s="393">
        <f>SUMIF(男子!AA$101:AA$112,リレーオーダー!Y583,男子!AD$101:AD$112)+SUMIF(女子!AA$101:AA$112,リレーオーダー!Y583,女子!AD$101:AD$112)</f>
        <v>0</v>
      </c>
      <c r="S588" s="393"/>
      <c r="T588" s="393"/>
      <c r="U588" s="393"/>
      <c r="V588" s="393"/>
      <c r="W588" s="393"/>
      <c r="X588" s="54"/>
      <c r="AC588" s="62"/>
      <c r="AD588" s="62"/>
      <c r="AE588" s="62"/>
      <c r="AF588" s="62"/>
      <c r="AG588" s="62"/>
      <c r="AH588" s="62"/>
      <c r="AI588" s="62"/>
      <c r="AJ588" s="62"/>
    </row>
    <row r="589" spans="1:36" ht="20.7" customHeight="1" thickBot="1" x14ac:dyDescent="0.25">
      <c r="AC589" s="62"/>
      <c r="AD589" s="62"/>
      <c r="AE589" s="62"/>
      <c r="AF589" s="62"/>
      <c r="AG589" s="62"/>
      <c r="AH589" s="62"/>
      <c r="AI589" s="62"/>
      <c r="AJ589" s="62"/>
    </row>
    <row r="590" spans="1:36" ht="20.7" customHeight="1" thickBot="1" x14ac:dyDescent="0.25">
      <c r="C590" s="359" t="s">
        <v>112</v>
      </c>
      <c r="D590" s="360"/>
      <c r="E590" s="381" t="s">
        <v>113</v>
      </c>
      <c r="F590" s="381"/>
      <c r="G590" s="360"/>
      <c r="H590" s="381" t="s">
        <v>114</v>
      </c>
      <c r="I590" s="381"/>
      <c r="J590" s="381"/>
      <c r="K590" s="381"/>
      <c r="L590" s="381"/>
      <c r="M590" s="360"/>
      <c r="N590" s="381" t="s">
        <v>219</v>
      </c>
      <c r="O590" s="381"/>
      <c r="P590" s="381"/>
      <c r="Q590" s="381"/>
      <c r="R590" s="381"/>
      <c r="S590" s="360"/>
      <c r="T590" s="400" t="s">
        <v>218</v>
      </c>
      <c r="U590" s="381"/>
      <c r="V590" s="381"/>
      <c r="W590" s="381"/>
      <c r="X590" s="401"/>
      <c r="AC590" s="62"/>
      <c r="AD590" s="62"/>
      <c r="AE590" s="62"/>
      <c r="AF590" s="62"/>
      <c r="AG590" s="62"/>
      <c r="AH590" s="62"/>
      <c r="AI590" s="62"/>
      <c r="AJ590" s="62"/>
    </row>
    <row r="591" spans="1:36" ht="20.7" customHeight="1" thickTop="1" x14ac:dyDescent="0.2">
      <c r="C591" s="362" t="s">
        <v>115</v>
      </c>
      <c r="D591" s="363"/>
      <c r="E591" s="404"/>
      <c r="F591" s="405"/>
      <c r="G591" s="406"/>
      <c r="H591" s="394" t="str">
        <f>IF(C587="","",VLOOKUP(Y583,リレーオーダー!AM$15:AT$40,3))</f>
        <v/>
      </c>
      <c r="I591" s="394"/>
      <c r="J591" s="394"/>
      <c r="K591" s="394"/>
      <c r="L591" s="394"/>
      <c r="M591" s="395"/>
      <c r="N591" s="396"/>
      <c r="O591" s="396"/>
      <c r="P591" s="396"/>
      <c r="Q591" s="396"/>
      <c r="R591" s="396"/>
      <c r="S591" s="397"/>
      <c r="T591" s="139"/>
      <c r="U591" s="139"/>
      <c r="V591" s="139"/>
      <c r="W591" s="139"/>
      <c r="X591" s="140"/>
      <c r="AC591" s="62"/>
      <c r="AD591" s="62"/>
      <c r="AE591" s="62"/>
      <c r="AF591" s="62"/>
      <c r="AG591" s="62"/>
      <c r="AH591" s="62"/>
      <c r="AI591" s="62"/>
      <c r="AJ591" s="62"/>
    </row>
    <row r="592" spans="1:36" ht="20.7" customHeight="1" x14ac:dyDescent="0.2">
      <c r="C592" s="357" t="s">
        <v>116</v>
      </c>
      <c r="D592" s="358"/>
      <c r="E592" s="367"/>
      <c r="F592" s="368"/>
      <c r="G592" s="369"/>
      <c r="H592" s="370" t="str">
        <f>IF(C587="","",VLOOKUP(Y583,リレーオーダー!AM$15:AT$40,4))</f>
        <v/>
      </c>
      <c r="I592" s="370"/>
      <c r="J592" s="370"/>
      <c r="K592" s="370"/>
      <c r="L592" s="370"/>
      <c r="M592" s="371"/>
      <c r="N592" s="402"/>
      <c r="O592" s="402"/>
      <c r="P592" s="402"/>
      <c r="Q592" s="402"/>
      <c r="R592" s="402"/>
      <c r="S592" s="403"/>
      <c r="T592" s="139"/>
      <c r="U592" s="139"/>
      <c r="V592" s="139"/>
      <c r="W592" s="139"/>
      <c r="X592" s="140"/>
      <c r="AC592" s="62"/>
      <c r="AD592" s="62"/>
      <c r="AE592" s="62"/>
      <c r="AF592" s="62"/>
      <c r="AG592" s="62"/>
      <c r="AH592" s="62"/>
      <c r="AI592" s="62"/>
      <c r="AJ592" s="62"/>
    </row>
    <row r="593" spans="1:48" ht="20.7" customHeight="1" x14ac:dyDescent="0.2">
      <c r="C593" s="357" t="s">
        <v>117</v>
      </c>
      <c r="D593" s="358"/>
      <c r="E593" s="367"/>
      <c r="F593" s="368"/>
      <c r="G593" s="369"/>
      <c r="H593" s="370" t="str">
        <f>IF(C587="","",VLOOKUP(Y583,リレーオーダー!AM$15:AT$40,5))</f>
        <v/>
      </c>
      <c r="I593" s="370"/>
      <c r="J593" s="370"/>
      <c r="K593" s="370"/>
      <c r="L593" s="370"/>
      <c r="M593" s="371"/>
      <c r="N593" s="402"/>
      <c r="O593" s="402"/>
      <c r="P593" s="402"/>
      <c r="Q593" s="402"/>
      <c r="R593" s="402"/>
      <c r="S593" s="403"/>
      <c r="T593" s="139"/>
      <c r="U593" s="139"/>
      <c r="V593" s="139"/>
      <c r="W593" s="139"/>
      <c r="X593" s="140"/>
      <c r="AC593" s="62"/>
      <c r="AD593" s="62"/>
      <c r="AE593" s="62"/>
      <c r="AF593" s="62"/>
      <c r="AG593" s="62"/>
      <c r="AH593" s="62"/>
      <c r="AI593" s="62"/>
      <c r="AJ593" s="62"/>
    </row>
    <row r="594" spans="1:48" ht="20.7" customHeight="1" x14ac:dyDescent="0.2">
      <c r="C594" s="357" t="s">
        <v>118</v>
      </c>
      <c r="D594" s="358"/>
      <c r="E594" s="367"/>
      <c r="F594" s="368"/>
      <c r="G594" s="369"/>
      <c r="H594" s="370" t="str">
        <f>IF(C587="","",VLOOKUP(Y583,リレーオーダー!AM$15:AT$40,6))</f>
        <v/>
      </c>
      <c r="I594" s="370"/>
      <c r="J594" s="370"/>
      <c r="K594" s="370"/>
      <c r="L594" s="370"/>
      <c r="M594" s="371"/>
      <c r="N594" s="402"/>
      <c r="O594" s="402"/>
      <c r="P594" s="402"/>
      <c r="Q594" s="402"/>
      <c r="R594" s="402"/>
      <c r="S594" s="403"/>
      <c r="T594" s="139"/>
      <c r="U594" s="139"/>
      <c r="V594" s="139"/>
      <c r="W594" s="139"/>
      <c r="X594" s="140"/>
      <c r="AC594" s="62"/>
      <c r="AD594" s="62"/>
      <c r="AE594" s="62"/>
      <c r="AF594" s="62"/>
      <c r="AG594" s="62"/>
      <c r="AH594" s="62"/>
      <c r="AI594" s="62"/>
      <c r="AJ594" s="62"/>
    </row>
    <row r="595" spans="1:48" ht="20.7" customHeight="1" x14ac:dyDescent="0.2">
      <c r="C595" s="361" t="s">
        <v>233</v>
      </c>
      <c r="D595" s="358"/>
      <c r="E595" s="367"/>
      <c r="F595" s="368"/>
      <c r="G595" s="369"/>
      <c r="H595" s="370" t="str">
        <f>IF(C587="","",VLOOKUP(Y583,リレーオーダー!AM$15:AT$40,7))</f>
        <v/>
      </c>
      <c r="I595" s="370"/>
      <c r="J595" s="370"/>
      <c r="K595" s="370"/>
      <c r="L595" s="370"/>
      <c r="M595" s="371"/>
      <c r="N595" s="402"/>
      <c r="O595" s="402"/>
      <c r="P595" s="402"/>
      <c r="Q595" s="402"/>
      <c r="R595" s="402"/>
      <c r="S595" s="403"/>
      <c r="T595" s="139"/>
      <c r="U595" s="139"/>
      <c r="V595" s="139"/>
      <c r="W595" s="139"/>
      <c r="X595" s="140"/>
      <c r="AC595" s="62"/>
      <c r="AD595" s="62"/>
      <c r="AE595" s="62"/>
      <c r="AF595" s="62"/>
      <c r="AG595" s="62"/>
      <c r="AH595" s="62"/>
      <c r="AI595" s="62"/>
      <c r="AJ595" s="62"/>
    </row>
    <row r="596" spans="1:48" ht="20.7" customHeight="1" thickBot="1" x14ac:dyDescent="0.25">
      <c r="C596" s="373" t="s">
        <v>234</v>
      </c>
      <c r="D596" s="374"/>
      <c r="E596" s="302"/>
      <c r="F596" s="382"/>
      <c r="G596" s="383"/>
      <c r="H596" s="384" t="str">
        <f>IF(C587="","",VLOOKUP(Y583,リレーオーダー!AM$15:AT$40,8))</f>
        <v/>
      </c>
      <c r="I596" s="385"/>
      <c r="J596" s="385"/>
      <c r="K596" s="385"/>
      <c r="L596" s="385"/>
      <c r="M596" s="386"/>
      <c r="N596" s="398"/>
      <c r="O596" s="398"/>
      <c r="P596" s="398"/>
      <c r="Q596" s="398"/>
      <c r="R596" s="398"/>
      <c r="S596" s="399"/>
      <c r="T596" s="141"/>
      <c r="U596" s="141"/>
      <c r="V596" s="141"/>
      <c r="W596" s="141"/>
      <c r="X596" s="142"/>
      <c r="AC596" s="62"/>
      <c r="AD596" s="62"/>
      <c r="AE596" s="62"/>
      <c r="AF596" s="62"/>
      <c r="AG596" s="62"/>
      <c r="AH596" s="62"/>
      <c r="AI596" s="62"/>
      <c r="AJ596" s="62"/>
    </row>
    <row r="597" spans="1:48" ht="20.7" customHeight="1" x14ac:dyDescent="0.2">
      <c r="C597" s="47" t="s">
        <v>244</v>
      </c>
      <c r="AC597" s="62"/>
      <c r="AD597" s="62"/>
      <c r="AE597" s="62"/>
      <c r="AF597" s="62"/>
      <c r="AG597" s="62"/>
      <c r="AH597" s="62"/>
      <c r="AI597" s="62"/>
      <c r="AJ597" s="62"/>
    </row>
    <row r="598" spans="1:48" ht="20.7" customHeight="1" x14ac:dyDescent="0.2">
      <c r="B598" s="188" t="s">
        <v>35</v>
      </c>
      <c r="C598" s="355" t="s">
        <v>115</v>
      </c>
      <c r="D598" s="356"/>
      <c r="E598" s="148"/>
      <c r="F598" s="56"/>
      <c r="G598" s="59"/>
      <c r="H598" s="58" t="s">
        <v>220</v>
      </c>
      <c r="I598" s="57"/>
      <c r="J598" s="57"/>
      <c r="K598" s="57"/>
      <c r="L598" s="57"/>
      <c r="M598" s="59"/>
      <c r="N598" s="179" t="s">
        <v>221</v>
      </c>
      <c r="O598" s="177"/>
      <c r="P598" s="177"/>
      <c r="Q598" s="177"/>
      <c r="R598" s="177"/>
      <c r="S598" s="177"/>
      <c r="T598" s="181" t="s">
        <v>158</v>
      </c>
      <c r="U598" s="177"/>
      <c r="V598" s="177"/>
      <c r="W598" s="177"/>
      <c r="X598" s="178"/>
      <c r="AC598" s="62"/>
      <c r="AD598" s="62"/>
      <c r="AE598" s="62"/>
      <c r="AF598" s="62"/>
      <c r="AG598" s="62"/>
      <c r="AH598" s="62"/>
      <c r="AI598" s="62"/>
      <c r="AJ598" s="62"/>
    </row>
    <row r="599" spans="1:48" ht="20.7" customHeight="1" x14ac:dyDescent="0.2">
      <c r="B599" s="188" t="s">
        <v>35</v>
      </c>
      <c r="C599" s="355" t="s">
        <v>116</v>
      </c>
      <c r="D599" s="356"/>
      <c r="E599" s="149"/>
      <c r="F599" s="56"/>
      <c r="G599" s="187"/>
      <c r="H599" s="58" t="s">
        <v>119</v>
      </c>
      <c r="I599" s="57"/>
      <c r="J599" s="57"/>
      <c r="K599" s="57"/>
      <c r="L599" s="57"/>
      <c r="M599" s="59"/>
      <c r="N599" s="179" t="s">
        <v>222</v>
      </c>
      <c r="O599" s="177"/>
      <c r="P599" s="177"/>
      <c r="Q599" s="177"/>
      <c r="R599" s="177"/>
      <c r="S599" s="177"/>
      <c r="T599" s="181" t="s">
        <v>157</v>
      </c>
      <c r="U599" s="177"/>
      <c r="V599" s="177"/>
      <c r="W599" s="179"/>
      <c r="X599" s="180"/>
      <c r="AC599" s="62"/>
      <c r="AD599" s="62"/>
      <c r="AE599" s="62"/>
      <c r="AF599" s="62"/>
      <c r="AG599" s="62"/>
      <c r="AH599" s="62"/>
      <c r="AI599" s="62"/>
      <c r="AJ599" s="62"/>
    </row>
    <row r="600" spans="1:48" ht="20.7" customHeight="1" x14ac:dyDescent="0.2">
      <c r="AC600" s="62"/>
      <c r="AD600" s="62"/>
      <c r="AE600" s="62"/>
      <c r="AF600" s="62"/>
      <c r="AG600" s="62"/>
      <c r="AH600" s="62"/>
      <c r="AI600" s="62"/>
      <c r="AJ600" s="62"/>
    </row>
    <row r="601" spans="1:48" ht="20.7" customHeight="1" x14ac:dyDescent="0.2">
      <c r="AC601" s="62"/>
      <c r="AD601" s="62"/>
      <c r="AE601" s="62"/>
      <c r="AF601" s="62"/>
      <c r="AG601" s="62"/>
      <c r="AH601" s="62"/>
      <c r="AI601" s="62"/>
      <c r="AJ601" s="62"/>
    </row>
    <row r="602" spans="1:48" ht="20.7" customHeight="1" x14ac:dyDescent="0.2">
      <c r="AC602" s="62"/>
      <c r="AD602" s="62"/>
      <c r="AE602" s="62"/>
      <c r="AF602" s="62"/>
      <c r="AG602" s="62"/>
      <c r="AH602" s="62"/>
      <c r="AI602" s="62"/>
      <c r="AJ602" s="62"/>
    </row>
    <row r="603" spans="1:48" ht="20.7" customHeight="1" x14ac:dyDescent="0.2">
      <c r="A603" s="55" t="s">
        <v>130</v>
      </c>
      <c r="B603" s="55" t="s">
        <v>130</v>
      </c>
      <c r="C603" s="55" t="s">
        <v>130</v>
      </c>
      <c r="D603" s="55" t="s">
        <v>130</v>
      </c>
      <c r="E603" s="55" t="s">
        <v>130</v>
      </c>
      <c r="F603" s="55" t="s">
        <v>130</v>
      </c>
      <c r="G603" s="55" t="s">
        <v>130</v>
      </c>
      <c r="H603" s="55" t="s">
        <v>130</v>
      </c>
      <c r="I603" s="55" t="s">
        <v>130</v>
      </c>
      <c r="J603" s="55" t="s">
        <v>130</v>
      </c>
      <c r="K603" s="55" t="s">
        <v>130</v>
      </c>
      <c r="L603" s="55" t="s">
        <v>130</v>
      </c>
      <c r="M603" s="55" t="s">
        <v>130</v>
      </c>
      <c r="N603" s="55" t="s">
        <v>130</v>
      </c>
      <c r="O603" s="55" t="s">
        <v>130</v>
      </c>
      <c r="P603" s="55" t="s">
        <v>130</v>
      </c>
      <c r="Q603" s="55" t="s">
        <v>130</v>
      </c>
      <c r="R603" s="55" t="s">
        <v>130</v>
      </c>
      <c r="S603" s="55" t="s">
        <v>130</v>
      </c>
      <c r="T603" s="55" t="s">
        <v>130</v>
      </c>
      <c r="U603" s="55" t="s">
        <v>130</v>
      </c>
      <c r="V603" s="55" t="s">
        <v>130</v>
      </c>
      <c r="W603" s="55" t="s">
        <v>130</v>
      </c>
      <c r="X603" s="55" t="s">
        <v>130</v>
      </c>
      <c r="Y603" s="55" t="s">
        <v>130</v>
      </c>
      <c r="Z603" s="55" t="s">
        <v>130</v>
      </c>
      <c r="AA603" s="55" t="s">
        <v>130</v>
      </c>
      <c r="AB603" s="55" t="s">
        <v>137</v>
      </c>
      <c r="AC603" s="55" t="s">
        <v>137</v>
      </c>
      <c r="AD603" s="55" t="s">
        <v>137</v>
      </c>
      <c r="AE603" s="55" t="s">
        <v>137</v>
      </c>
      <c r="AF603" s="55" t="s">
        <v>137</v>
      </c>
      <c r="AG603" s="55" t="s">
        <v>137</v>
      </c>
      <c r="AH603" s="55" t="s">
        <v>137</v>
      </c>
      <c r="AI603" s="55" t="s">
        <v>137</v>
      </c>
      <c r="AJ603" s="55" t="s">
        <v>137</v>
      </c>
      <c r="AK603" s="55" t="s">
        <v>137</v>
      </c>
      <c r="AL603" s="55" t="s">
        <v>137</v>
      </c>
      <c r="AM603" s="55" t="s">
        <v>137</v>
      </c>
      <c r="AN603" s="55" t="s">
        <v>137</v>
      </c>
      <c r="AO603" s="55" t="s">
        <v>137</v>
      </c>
      <c r="AP603" s="55" t="s">
        <v>137</v>
      </c>
      <c r="AQ603" s="55" t="s">
        <v>137</v>
      </c>
      <c r="AR603" s="55" t="s">
        <v>137</v>
      </c>
      <c r="AS603" s="55" t="s">
        <v>137</v>
      </c>
      <c r="AT603" s="55" t="s">
        <v>137</v>
      </c>
      <c r="AU603" s="55" t="s">
        <v>137</v>
      </c>
      <c r="AV603" s="55" t="s">
        <v>137</v>
      </c>
    </row>
    <row r="604" spans="1:48" ht="20.7" customHeight="1" x14ac:dyDescent="0.2">
      <c r="AC604" s="62"/>
      <c r="AD604" s="62"/>
      <c r="AE604" s="62"/>
      <c r="AF604" s="62"/>
      <c r="AG604" s="62"/>
      <c r="AH604" s="62"/>
      <c r="AI604" s="62"/>
      <c r="AJ604" s="62"/>
    </row>
    <row r="605" spans="1:48" ht="20.7" customHeight="1" x14ac:dyDescent="0.2">
      <c r="AC605" s="62"/>
      <c r="AD605" s="62"/>
      <c r="AE605" s="62"/>
      <c r="AF605" s="62"/>
      <c r="AG605" s="62"/>
      <c r="AH605" s="62"/>
      <c r="AI605" s="62"/>
      <c r="AJ605" s="62"/>
    </row>
    <row r="606" spans="1:48" ht="20.7" customHeight="1" x14ac:dyDescent="0.2">
      <c r="AC606" s="62"/>
      <c r="AD606" s="62"/>
      <c r="AE606" s="62"/>
      <c r="AF606" s="62"/>
      <c r="AG606" s="62"/>
      <c r="AH606" s="62"/>
      <c r="AI606" s="62"/>
      <c r="AJ606" s="62"/>
    </row>
    <row r="607" spans="1:48" ht="20.7" customHeight="1" x14ac:dyDescent="0.2">
      <c r="AC607" s="62"/>
      <c r="AD607" s="62"/>
      <c r="AE607" s="62"/>
      <c r="AF607" s="62"/>
      <c r="AG607" s="62"/>
      <c r="AH607" s="62"/>
      <c r="AI607" s="62"/>
      <c r="AJ607" s="62"/>
    </row>
    <row r="608" spans="1:48" ht="20.7" customHeight="1" x14ac:dyDescent="0.2">
      <c r="AC608" s="62"/>
      <c r="AD608" s="62"/>
      <c r="AE608" s="62"/>
      <c r="AF608" s="62"/>
      <c r="AG608" s="62"/>
      <c r="AH608" s="62"/>
      <c r="AI608" s="62"/>
      <c r="AJ608" s="62"/>
    </row>
    <row r="609" spans="29:36" ht="20.7" customHeight="1" x14ac:dyDescent="0.2">
      <c r="AC609" s="62"/>
      <c r="AD609" s="62"/>
      <c r="AE609" s="62"/>
      <c r="AF609" s="62"/>
      <c r="AG609" s="62"/>
      <c r="AH609" s="62"/>
      <c r="AI609" s="62"/>
      <c r="AJ609" s="62"/>
    </row>
    <row r="610" spans="29:36" ht="20.7" customHeight="1" x14ac:dyDescent="0.2">
      <c r="AC610" s="62"/>
      <c r="AD610" s="62"/>
      <c r="AE610" s="62"/>
      <c r="AF610" s="62"/>
      <c r="AG610" s="62"/>
      <c r="AH610" s="62"/>
      <c r="AI610" s="62"/>
      <c r="AJ610" s="62"/>
    </row>
    <row r="611" spans="29:36" ht="20.7" customHeight="1" x14ac:dyDescent="0.2">
      <c r="AC611" s="62"/>
      <c r="AD611" s="62"/>
      <c r="AE611" s="62"/>
      <c r="AF611" s="62"/>
      <c r="AG611" s="62"/>
      <c r="AH611" s="62"/>
      <c r="AI611" s="62"/>
      <c r="AJ611" s="62"/>
    </row>
    <row r="612" spans="29:36" ht="20.7" customHeight="1" x14ac:dyDescent="0.2">
      <c r="AC612" s="62"/>
      <c r="AD612" s="62"/>
      <c r="AE612" s="62"/>
      <c r="AF612" s="62"/>
      <c r="AG612" s="62"/>
      <c r="AH612" s="62"/>
      <c r="AI612" s="62"/>
      <c r="AJ612" s="62"/>
    </row>
    <row r="613" spans="29:36" ht="20.7" customHeight="1" x14ac:dyDescent="0.2">
      <c r="AC613" s="62"/>
      <c r="AD613" s="62"/>
      <c r="AE613" s="62"/>
      <c r="AF613" s="62"/>
      <c r="AG613" s="62"/>
      <c r="AH613" s="62"/>
      <c r="AI613" s="62"/>
      <c r="AJ613" s="62"/>
    </row>
    <row r="614" spans="29:36" ht="20.7" customHeight="1" x14ac:dyDescent="0.2">
      <c r="AC614" s="62"/>
      <c r="AD614" s="62"/>
      <c r="AE614" s="62"/>
      <c r="AF614" s="62"/>
      <c r="AG614" s="62"/>
      <c r="AH614" s="62"/>
      <c r="AI614" s="62"/>
      <c r="AJ614" s="62"/>
    </row>
    <row r="615" spans="29:36" ht="20.7" customHeight="1" x14ac:dyDescent="0.2">
      <c r="AC615" s="62"/>
      <c r="AD615" s="62"/>
      <c r="AE615" s="62"/>
      <c r="AF615" s="62"/>
      <c r="AG615" s="62"/>
      <c r="AH615" s="62"/>
      <c r="AI615" s="62"/>
      <c r="AJ615" s="62"/>
    </row>
    <row r="616" spans="29:36" ht="20.7" customHeight="1" x14ac:dyDescent="0.2">
      <c r="AC616" s="62"/>
      <c r="AD616" s="62"/>
      <c r="AE616" s="62"/>
      <c r="AF616" s="62"/>
      <c r="AG616" s="62"/>
      <c r="AH616" s="62"/>
      <c r="AI616" s="62"/>
      <c r="AJ616" s="62"/>
    </row>
    <row r="617" spans="29:36" ht="20.7" customHeight="1" x14ac:dyDescent="0.2">
      <c r="AC617" s="62"/>
      <c r="AD617" s="62"/>
      <c r="AE617" s="62"/>
      <c r="AF617" s="62"/>
      <c r="AG617" s="62"/>
      <c r="AH617" s="62"/>
      <c r="AI617" s="62"/>
      <c r="AJ617" s="62"/>
    </row>
    <row r="618" spans="29:36" ht="20.7" customHeight="1" x14ac:dyDescent="0.2">
      <c r="AC618" s="62"/>
      <c r="AD618" s="62"/>
      <c r="AE618" s="62"/>
      <c r="AF618" s="62"/>
      <c r="AG618" s="62"/>
      <c r="AH618" s="62"/>
      <c r="AI618" s="62"/>
      <c r="AJ618" s="62"/>
    </row>
    <row r="619" spans="29:36" ht="20.7" customHeight="1" x14ac:dyDescent="0.2">
      <c r="AC619" s="62"/>
      <c r="AD619" s="62"/>
      <c r="AE619" s="62"/>
      <c r="AF619" s="62"/>
      <c r="AG619" s="62"/>
      <c r="AH619" s="62"/>
      <c r="AI619" s="62"/>
      <c r="AJ619" s="62"/>
    </row>
    <row r="620" spans="29:36" ht="20.7" customHeight="1" x14ac:dyDescent="0.2">
      <c r="AC620" s="62"/>
      <c r="AD620" s="62"/>
      <c r="AE620" s="62"/>
      <c r="AF620" s="62"/>
      <c r="AG620" s="62"/>
      <c r="AH620" s="62"/>
      <c r="AI620" s="62"/>
      <c r="AJ620" s="62"/>
    </row>
    <row r="621" spans="29:36" ht="20.7" customHeight="1" x14ac:dyDescent="0.2">
      <c r="AC621" s="62"/>
      <c r="AD621" s="62"/>
      <c r="AE621" s="62"/>
      <c r="AF621" s="62"/>
      <c r="AG621" s="62"/>
      <c r="AH621" s="62"/>
      <c r="AI621" s="62"/>
      <c r="AJ621" s="62"/>
    </row>
    <row r="622" spans="29:36" ht="20.7" customHeight="1" x14ac:dyDescent="0.2">
      <c r="AC622" s="62"/>
      <c r="AD622" s="62"/>
      <c r="AE622" s="62"/>
      <c r="AF622" s="62"/>
      <c r="AG622" s="62"/>
      <c r="AH622" s="62"/>
      <c r="AI622" s="62"/>
      <c r="AJ622" s="62"/>
    </row>
    <row r="623" spans="29:36" ht="20.7" customHeight="1" x14ac:dyDescent="0.2">
      <c r="AC623" s="62"/>
      <c r="AD623" s="62"/>
      <c r="AE623" s="62"/>
      <c r="AF623" s="62"/>
      <c r="AG623" s="62"/>
      <c r="AH623" s="62"/>
      <c r="AI623" s="62"/>
      <c r="AJ623" s="62"/>
    </row>
    <row r="624" spans="29:36" ht="20.7" customHeight="1" x14ac:dyDescent="0.2">
      <c r="AC624" s="62"/>
      <c r="AD624" s="62"/>
      <c r="AE624" s="62"/>
      <c r="AF624" s="62"/>
      <c r="AG624" s="62"/>
      <c r="AH624" s="62"/>
      <c r="AI624" s="62"/>
      <c r="AJ624" s="62"/>
    </row>
    <row r="625" spans="29:36" ht="20.7" customHeight="1" x14ac:dyDescent="0.2">
      <c r="AC625" s="62"/>
      <c r="AD625" s="62"/>
      <c r="AE625" s="62"/>
      <c r="AF625" s="62"/>
      <c r="AG625" s="62"/>
      <c r="AH625" s="62"/>
      <c r="AI625" s="62"/>
      <c r="AJ625" s="62"/>
    </row>
    <row r="626" spans="29:36" ht="20.7" customHeight="1" x14ac:dyDescent="0.2">
      <c r="AC626" s="62"/>
      <c r="AD626" s="62"/>
      <c r="AE626" s="62"/>
      <c r="AF626" s="62"/>
      <c r="AG626" s="62"/>
      <c r="AH626" s="62"/>
      <c r="AI626" s="62"/>
      <c r="AJ626" s="62"/>
    </row>
    <row r="627" spans="29:36" ht="20.7" customHeight="1" x14ac:dyDescent="0.2">
      <c r="AC627" s="62"/>
      <c r="AD627" s="62"/>
      <c r="AE627" s="62"/>
      <c r="AF627" s="62"/>
      <c r="AG627" s="62"/>
      <c r="AH627" s="62"/>
      <c r="AI627" s="62"/>
      <c r="AJ627" s="62"/>
    </row>
    <row r="628" spans="29:36" ht="20.7" customHeight="1" x14ac:dyDescent="0.2">
      <c r="AC628" s="62"/>
      <c r="AD628" s="62"/>
      <c r="AE628" s="62"/>
      <c r="AF628" s="62"/>
      <c r="AG628" s="62"/>
      <c r="AH628" s="62"/>
      <c r="AI628" s="62"/>
      <c r="AJ628" s="62"/>
    </row>
    <row r="629" spans="29:36" ht="20.7" customHeight="1" x14ac:dyDescent="0.2">
      <c r="AC629" s="62"/>
      <c r="AD629" s="62"/>
      <c r="AE629" s="62"/>
      <c r="AF629" s="62"/>
      <c r="AG629" s="62"/>
      <c r="AH629" s="62"/>
      <c r="AI629" s="62"/>
      <c r="AJ629" s="62"/>
    </row>
    <row r="630" spans="29:36" ht="20.7" customHeight="1" x14ac:dyDescent="0.2">
      <c r="AC630" s="62"/>
      <c r="AD630" s="62"/>
      <c r="AE630" s="62"/>
      <c r="AF630" s="62"/>
      <c r="AG630" s="62"/>
      <c r="AH630" s="62"/>
      <c r="AI630" s="62"/>
      <c r="AJ630" s="62"/>
    </row>
    <row r="631" spans="29:36" ht="20.7" customHeight="1" x14ac:dyDescent="0.2">
      <c r="AC631" s="62"/>
      <c r="AD631" s="62"/>
      <c r="AE631" s="62"/>
      <c r="AF631" s="62"/>
      <c r="AG631" s="62"/>
      <c r="AH631" s="62"/>
      <c r="AI631" s="62"/>
      <c r="AJ631" s="62"/>
    </row>
    <row r="632" spans="29:36" ht="20.7" customHeight="1" x14ac:dyDescent="0.2">
      <c r="AC632" s="62"/>
      <c r="AD632" s="62"/>
      <c r="AE632" s="62"/>
      <c r="AF632" s="62"/>
      <c r="AG632" s="62"/>
      <c r="AH632" s="62"/>
      <c r="AI632" s="62"/>
      <c r="AJ632" s="62"/>
    </row>
    <row r="633" spans="29:36" ht="20.7" customHeight="1" x14ac:dyDescent="0.2">
      <c r="AC633" s="62"/>
      <c r="AD633" s="62"/>
      <c r="AE633" s="62"/>
      <c r="AF633" s="62"/>
      <c r="AG633" s="62"/>
      <c r="AH633" s="62"/>
      <c r="AI633" s="62"/>
      <c r="AJ633" s="62"/>
    </row>
    <row r="634" spans="29:36" ht="20.7" customHeight="1" x14ac:dyDescent="0.2">
      <c r="AC634" s="62"/>
      <c r="AD634" s="62"/>
      <c r="AE634" s="62"/>
      <c r="AF634" s="62"/>
      <c r="AG634" s="62"/>
      <c r="AH634" s="62"/>
      <c r="AI634" s="62"/>
      <c r="AJ634" s="62"/>
    </row>
    <row r="635" spans="29:36" ht="20.7" customHeight="1" x14ac:dyDescent="0.2">
      <c r="AC635" s="62"/>
      <c r="AD635" s="62"/>
      <c r="AE635" s="62"/>
      <c r="AF635" s="62"/>
      <c r="AG635" s="62"/>
      <c r="AH635" s="62"/>
      <c r="AI635" s="62"/>
      <c r="AJ635" s="62"/>
    </row>
    <row r="636" spans="29:36" ht="20.7" customHeight="1" x14ac:dyDescent="0.2">
      <c r="AC636" s="62"/>
      <c r="AD636" s="62"/>
      <c r="AE636" s="62"/>
      <c r="AF636" s="62"/>
      <c r="AG636" s="62"/>
      <c r="AH636" s="62"/>
      <c r="AI636" s="62"/>
      <c r="AJ636" s="62"/>
    </row>
    <row r="637" spans="29:36" ht="20.7" customHeight="1" x14ac:dyDescent="0.2">
      <c r="AC637" s="62"/>
      <c r="AD637" s="62"/>
      <c r="AE637" s="62"/>
      <c r="AF637" s="62"/>
      <c r="AG637" s="62"/>
      <c r="AH637" s="62"/>
      <c r="AI637" s="62"/>
      <c r="AJ637" s="62"/>
    </row>
    <row r="638" spans="29:36" ht="20.7" customHeight="1" x14ac:dyDescent="0.2">
      <c r="AC638" s="62"/>
      <c r="AD638" s="62"/>
      <c r="AE638" s="62"/>
      <c r="AF638" s="62"/>
      <c r="AG638" s="62"/>
      <c r="AH638" s="62"/>
      <c r="AI638" s="62"/>
      <c r="AJ638" s="62"/>
    </row>
    <row r="639" spans="29:36" ht="20.7" customHeight="1" x14ac:dyDescent="0.2">
      <c r="AC639" s="62"/>
      <c r="AD639" s="62"/>
      <c r="AE639" s="62"/>
      <c r="AF639" s="62"/>
      <c r="AG639" s="62"/>
      <c r="AH639" s="62"/>
      <c r="AI639" s="62"/>
      <c r="AJ639" s="62"/>
    </row>
    <row r="640" spans="29:36" ht="20.7" customHeight="1" x14ac:dyDescent="0.2">
      <c r="AC640" s="62"/>
      <c r="AD640" s="62"/>
      <c r="AE640" s="62"/>
      <c r="AF640" s="62"/>
      <c r="AG640" s="62"/>
      <c r="AH640" s="62"/>
      <c r="AI640" s="62"/>
      <c r="AJ640" s="62"/>
    </row>
    <row r="641" spans="29:36" ht="20.7" customHeight="1" x14ac:dyDescent="0.2">
      <c r="AC641" s="62"/>
      <c r="AD641" s="62"/>
      <c r="AE641" s="62"/>
      <c r="AF641" s="62"/>
      <c r="AG641" s="62"/>
      <c r="AH641" s="62"/>
      <c r="AI641" s="62"/>
      <c r="AJ641" s="62"/>
    </row>
    <row r="642" spans="29:36" ht="20.7" customHeight="1" x14ac:dyDescent="0.2">
      <c r="AC642" s="62"/>
      <c r="AD642" s="62"/>
      <c r="AE642" s="62"/>
      <c r="AF642" s="62"/>
      <c r="AG642" s="62"/>
      <c r="AH642" s="62"/>
      <c r="AI642" s="62"/>
      <c r="AJ642" s="62"/>
    </row>
    <row r="643" spans="29:36" ht="20.7" customHeight="1" x14ac:dyDescent="0.2">
      <c r="AC643" s="62"/>
      <c r="AD643" s="62"/>
      <c r="AE643" s="62"/>
      <c r="AF643" s="62"/>
      <c r="AG643" s="62"/>
      <c r="AH643" s="62"/>
      <c r="AI643" s="62"/>
      <c r="AJ643" s="62"/>
    </row>
    <row r="644" spans="29:36" ht="20.7" customHeight="1" x14ac:dyDescent="0.2">
      <c r="AC644" s="62"/>
      <c r="AD644" s="62"/>
      <c r="AE644" s="62"/>
      <c r="AF644" s="62"/>
      <c r="AG644" s="62"/>
      <c r="AH644" s="62"/>
      <c r="AI644" s="62"/>
      <c r="AJ644" s="62"/>
    </row>
    <row r="645" spans="29:36" ht="20.7" customHeight="1" x14ac:dyDescent="0.2">
      <c r="AC645" s="62"/>
      <c r="AD645" s="62"/>
      <c r="AE645" s="62"/>
      <c r="AF645" s="62"/>
      <c r="AG645" s="62"/>
      <c r="AH645" s="62"/>
      <c r="AI645" s="62"/>
      <c r="AJ645" s="62"/>
    </row>
    <row r="646" spans="29:36" ht="20.7" customHeight="1" x14ac:dyDescent="0.2">
      <c r="AC646" s="62"/>
      <c r="AD646" s="62"/>
      <c r="AE646" s="62"/>
      <c r="AF646" s="62"/>
      <c r="AG646" s="62"/>
      <c r="AH646" s="62"/>
      <c r="AI646" s="62"/>
      <c r="AJ646" s="62"/>
    </row>
    <row r="647" spans="29:36" ht="20.7" customHeight="1" x14ac:dyDescent="0.2">
      <c r="AC647" s="62"/>
      <c r="AD647" s="62"/>
      <c r="AE647" s="62"/>
      <c r="AF647" s="62"/>
      <c r="AG647" s="62"/>
      <c r="AH647" s="62"/>
      <c r="AI647" s="62"/>
      <c r="AJ647" s="62"/>
    </row>
    <row r="648" spans="29:36" ht="20.7" customHeight="1" x14ac:dyDescent="0.2">
      <c r="AC648" s="62"/>
      <c r="AD648" s="62"/>
      <c r="AE648" s="62"/>
      <c r="AF648" s="62"/>
      <c r="AG648" s="62"/>
      <c r="AH648" s="62"/>
      <c r="AI648" s="62"/>
      <c r="AJ648" s="62"/>
    </row>
    <row r="649" spans="29:36" ht="20.7" customHeight="1" x14ac:dyDescent="0.2">
      <c r="AC649" s="62"/>
      <c r="AD649" s="62"/>
      <c r="AE649" s="62"/>
      <c r="AF649" s="62"/>
      <c r="AG649" s="62"/>
      <c r="AH649" s="62"/>
      <c r="AI649" s="62"/>
      <c r="AJ649" s="62"/>
    </row>
    <row r="650" spans="29:36" ht="20.7" customHeight="1" x14ac:dyDescent="0.2">
      <c r="AC650" s="62"/>
      <c r="AD650" s="62"/>
      <c r="AE650" s="62"/>
      <c r="AF650" s="62"/>
      <c r="AG650" s="62"/>
      <c r="AH650" s="62"/>
      <c r="AI650" s="62"/>
      <c r="AJ650" s="62"/>
    </row>
    <row r="651" spans="29:36" ht="20.7" customHeight="1" x14ac:dyDescent="0.2">
      <c r="AC651" s="62"/>
      <c r="AD651" s="62"/>
      <c r="AE651" s="62"/>
      <c r="AF651" s="62"/>
      <c r="AG651" s="62"/>
      <c r="AH651" s="62"/>
      <c r="AI651" s="62"/>
      <c r="AJ651" s="62"/>
    </row>
    <row r="652" spans="29:36" ht="20.7" customHeight="1" x14ac:dyDescent="0.2">
      <c r="AC652" s="62"/>
      <c r="AD652" s="62"/>
      <c r="AE652" s="62"/>
      <c r="AF652" s="62"/>
      <c r="AG652" s="62"/>
      <c r="AH652" s="62"/>
      <c r="AI652" s="62"/>
      <c r="AJ652" s="62"/>
    </row>
    <row r="653" spans="29:36" ht="20.7" customHeight="1" x14ac:dyDescent="0.2">
      <c r="AC653" s="62"/>
      <c r="AD653" s="62"/>
      <c r="AE653" s="62"/>
      <c r="AF653" s="62"/>
      <c r="AG653" s="62"/>
      <c r="AH653" s="62"/>
      <c r="AI653" s="62"/>
      <c r="AJ653" s="62"/>
    </row>
    <row r="654" spans="29:36" ht="20.7" customHeight="1" x14ac:dyDescent="0.2">
      <c r="AC654" s="62"/>
      <c r="AD654" s="62"/>
      <c r="AE654" s="62"/>
      <c r="AF654" s="62"/>
      <c r="AG654" s="62"/>
      <c r="AH654" s="62"/>
      <c r="AI654" s="62"/>
      <c r="AJ654" s="62"/>
    </row>
    <row r="655" spans="29:36" ht="20.7" customHeight="1" x14ac:dyDescent="0.2">
      <c r="AC655" s="62"/>
      <c r="AD655" s="62"/>
      <c r="AE655" s="62"/>
      <c r="AF655" s="62"/>
      <c r="AG655" s="62"/>
      <c r="AH655" s="62"/>
      <c r="AI655" s="62"/>
      <c r="AJ655" s="62"/>
    </row>
    <row r="656" spans="29:36" ht="20.7" customHeight="1" x14ac:dyDescent="0.2">
      <c r="AC656" s="62"/>
      <c r="AD656" s="62"/>
      <c r="AE656" s="62"/>
      <c r="AF656" s="62"/>
      <c r="AG656" s="62"/>
      <c r="AH656" s="62"/>
      <c r="AI656" s="62"/>
      <c r="AJ656" s="62"/>
    </row>
    <row r="657" spans="29:36" ht="20.7" customHeight="1" x14ac:dyDescent="0.2">
      <c r="AC657" s="62"/>
      <c r="AD657" s="62"/>
      <c r="AE657" s="62"/>
      <c r="AF657" s="62"/>
      <c r="AG657" s="62"/>
      <c r="AH657" s="62"/>
      <c r="AI657" s="62"/>
      <c r="AJ657" s="62"/>
    </row>
    <row r="658" spans="29:36" ht="20.7" customHeight="1" x14ac:dyDescent="0.2">
      <c r="AC658" s="62"/>
      <c r="AD658" s="62"/>
      <c r="AE658" s="62"/>
      <c r="AF658" s="62"/>
      <c r="AG658" s="62"/>
      <c r="AH658" s="62"/>
      <c r="AI658" s="62"/>
      <c r="AJ658" s="62"/>
    </row>
    <row r="659" spans="29:36" ht="20.7" customHeight="1" x14ac:dyDescent="0.2">
      <c r="AC659" s="62"/>
      <c r="AD659" s="62"/>
      <c r="AE659" s="62"/>
      <c r="AF659" s="62"/>
      <c r="AG659" s="62"/>
      <c r="AH659" s="62"/>
      <c r="AI659" s="62"/>
      <c r="AJ659" s="62"/>
    </row>
    <row r="660" spans="29:36" ht="20.7" customHeight="1" x14ac:dyDescent="0.2">
      <c r="AC660" s="62"/>
      <c r="AD660" s="62"/>
      <c r="AE660" s="62"/>
      <c r="AF660" s="62"/>
      <c r="AG660" s="62"/>
      <c r="AH660" s="62"/>
      <c r="AI660" s="62"/>
      <c r="AJ660" s="62"/>
    </row>
    <row r="661" spans="29:36" ht="20.7" customHeight="1" x14ac:dyDescent="0.2">
      <c r="AC661" s="62"/>
      <c r="AD661" s="62"/>
      <c r="AE661" s="62"/>
      <c r="AF661" s="62"/>
      <c r="AG661" s="62"/>
      <c r="AH661" s="62"/>
      <c r="AI661" s="62"/>
      <c r="AJ661" s="62"/>
    </row>
    <row r="662" spans="29:36" ht="20.7" customHeight="1" x14ac:dyDescent="0.2">
      <c r="AC662" s="62"/>
      <c r="AD662" s="62"/>
      <c r="AE662" s="62"/>
      <c r="AF662" s="62"/>
      <c r="AG662" s="62"/>
      <c r="AH662" s="62"/>
      <c r="AI662" s="62"/>
      <c r="AJ662" s="62"/>
    </row>
    <row r="663" spans="29:36" ht="20.7" customHeight="1" x14ac:dyDescent="0.2">
      <c r="AC663" s="62"/>
      <c r="AD663" s="62"/>
      <c r="AE663" s="62"/>
      <c r="AF663" s="62"/>
      <c r="AG663" s="62"/>
      <c r="AH663" s="62"/>
      <c r="AI663" s="62"/>
      <c r="AJ663" s="62"/>
    </row>
    <row r="664" spans="29:36" ht="20.7" customHeight="1" x14ac:dyDescent="0.2">
      <c r="AC664" s="62"/>
      <c r="AD664" s="62"/>
      <c r="AE664" s="62"/>
      <c r="AF664" s="62"/>
      <c r="AG664" s="62"/>
      <c r="AH664" s="62"/>
      <c r="AI664" s="62"/>
      <c r="AJ664" s="62"/>
    </row>
    <row r="665" spans="29:36" ht="20.7" customHeight="1" x14ac:dyDescent="0.2">
      <c r="AC665" s="62"/>
      <c r="AD665" s="62"/>
      <c r="AE665" s="62"/>
      <c r="AF665" s="62"/>
      <c r="AG665" s="62"/>
      <c r="AH665" s="62"/>
      <c r="AI665" s="62"/>
      <c r="AJ665" s="62"/>
    </row>
    <row r="666" spans="29:36" ht="20.7" customHeight="1" x14ac:dyDescent="0.2">
      <c r="AC666" s="62"/>
      <c r="AD666" s="62"/>
      <c r="AE666" s="62"/>
      <c r="AF666" s="62"/>
      <c r="AG666" s="62"/>
      <c r="AH666" s="62"/>
      <c r="AI666" s="62"/>
      <c r="AJ666" s="62"/>
    </row>
    <row r="667" spans="29:36" ht="20.7" customHeight="1" x14ac:dyDescent="0.2">
      <c r="AC667" s="62"/>
      <c r="AD667" s="62"/>
      <c r="AE667" s="62"/>
      <c r="AF667" s="62"/>
      <c r="AG667" s="62"/>
      <c r="AH667" s="62"/>
      <c r="AI667" s="62"/>
      <c r="AJ667" s="62"/>
    </row>
    <row r="668" spans="29:36" ht="20.7" customHeight="1" x14ac:dyDescent="0.2">
      <c r="AC668" s="62"/>
      <c r="AD668" s="62"/>
      <c r="AE668" s="62"/>
      <c r="AF668" s="62"/>
      <c r="AG668" s="62"/>
      <c r="AH668" s="62"/>
      <c r="AI668" s="62"/>
      <c r="AJ668" s="62"/>
    </row>
    <row r="669" spans="29:36" ht="20.7" customHeight="1" x14ac:dyDescent="0.2">
      <c r="AC669" s="62"/>
      <c r="AD669" s="62"/>
      <c r="AE669" s="62"/>
      <c r="AF669" s="62"/>
      <c r="AG669" s="62"/>
      <c r="AH669" s="62"/>
      <c r="AI669" s="62"/>
      <c r="AJ669" s="62"/>
    </row>
    <row r="670" spans="29:36" ht="20.7" customHeight="1" x14ac:dyDescent="0.2">
      <c r="AC670" s="62"/>
      <c r="AD670" s="62"/>
      <c r="AE670" s="62"/>
      <c r="AF670" s="62"/>
      <c r="AG670" s="62"/>
      <c r="AH670" s="62"/>
      <c r="AI670" s="62"/>
      <c r="AJ670" s="62"/>
    </row>
    <row r="671" spans="29:36" ht="20.7" customHeight="1" x14ac:dyDescent="0.2">
      <c r="AC671" s="62"/>
      <c r="AD671" s="62"/>
      <c r="AE671" s="62"/>
      <c r="AF671" s="62"/>
      <c r="AG671" s="62"/>
      <c r="AH671" s="62"/>
      <c r="AI671" s="62"/>
      <c r="AJ671" s="62"/>
    </row>
    <row r="672" spans="29:36" ht="20.7" customHeight="1" x14ac:dyDescent="0.2">
      <c r="AC672" s="62"/>
      <c r="AD672" s="62"/>
      <c r="AE672" s="62"/>
      <c r="AF672" s="62"/>
      <c r="AG672" s="62"/>
      <c r="AH672" s="62"/>
      <c r="AI672" s="62"/>
      <c r="AJ672" s="62"/>
    </row>
    <row r="673" spans="29:36" ht="20.7" customHeight="1" x14ac:dyDescent="0.2">
      <c r="AC673" s="62"/>
      <c r="AD673" s="62"/>
      <c r="AE673" s="62"/>
      <c r="AF673" s="62"/>
      <c r="AG673" s="62"/>
      <c r="AH673" s="62"/>
      <c r="AI673" s="62"/>
      <c r="AJ673" s="62"/>
    </row>
    <row r="674" spans="29:36" ht="20.7" customHeight="1" x14ac:dyDescent="0.2">
      <c r="AC674" s="62"/>
      <c r="AD674" s="62"/>
      <c r="AE674" s="62"/>
      <c r="AF674" s="62"/>
      <c r="AG674" s="62"/>
      <c r="AH674" s="62"/>
      <c r="AI674" s="62"/>
      <c r="AJ674" s="62"/>
    </row>
    <row r="675" spans="29:36" ht="20.7" customHeight="1" x14ac:dyDescent="0.2">
      <c r="AC675" s="62"/>
      <c r="AD675" s="62"/>
      <c r="AE675" s="62"/>
      <c r="AF675" s="62"/>
      <c r="AG675" s="62"/>
      <c r="AH675" s="62"/>
      <c r="AI675" s="62"/>
      <c r="AJ675" s="62"/>
    </row>
    <row r="676" spans="29:36" ht="20.7" customHeight="1" x14ac:dyDescent="0.2">
      <c r="AC676" s="62"/>
      <c r="AD676" s="62"/>
      <c r="AE676" s="62"/>
      <c r="AF676" s="62"/>
      <c r="AG676" s="62"/>
      <c r="AH676" s="62"/>
      <c r="AI676" s="62"/>
      <c r="AJ676" s="62"/>
    </row>
    <row r="677" spans="29:36" ht="20.7" customHeight="1" x14ac:dyDescent="0.2">
      <c r="AC677" s="62"/>
      <c r="AD677" s="62"/>
      <c r="AE677" s="62"/>
      <c r="AF677" s="62"/>
      <c r="AG677" s="62"/>
      <c r="AH677" s="62"/>
      <c r="AI677" s="62"/>
      <c r="AJ677" s="62"/>
    </row>
    <row r="678" spans="29:36" ht="20.7" customHeight="1" x14ac:dyDescent="0.2">
      <c r="AC678" s="62"/>
      <c r="AD678" s="62"/>
      <c r="AE678" s="62"/>
      <c r="AF678" s="62"/>
      <c r="AG678" s="62"/>
      <c r="AH678" s="62"/>
      <c r="AI678" s="62"/>
      <c r="AJ678" s="62"/>
    </row>
    <row r="679" spans="29:36" ht="20.7" customHeight="1" x14ac:dyDescent="0.2">
      <c r="AC679" s="62"/>
      <c r="AD679" s="62"/>
      <c r="AE679" s="62"/>
      <c r="AF679" s="62"/>
      <c r="AG679" s="62"/>
      <c r="AH679" s="62"/>
      <c r="AI679" s="62"/>
      <c r="AJ679" s="62"/>
    </row>
    <row r="680" spans="29:36" ht="20.7" customHeight="1" x14ac:dyDescent="0.2">
      <c r="AC680" s="62"/>
      <c r="AD680" s="62"/>
      <c r="AE680" s="62"/>
      <c r="AF680" s="62"/>
      <c r="AG680" s="62"/>
      <c r="AH680" s="62"/>
      <c r="AI680" s="62"/>
      <c r="AJ680" s="62"/>
    </row>
    <row r="681" spans="29:36" ht="20.7" customHeight="1" x14ac:dyDescent="0.2">
      <c r="AC681" s="62"/>
      <c r="AD681" s="62"/>
      <c r="AE681" s="62"/>
      <c r="AF681" s="62"/>
      <c r="AG681" s="62"/>
      <c r="AH681" s="62"/>
      <c r="AI681" s="62"/>
      <c r="AJ681" s="62"/>
    </row>
    <row r="682" spans="29:36" ht="20.7" customHeight="1" x14ac:dyDescent="0.2">
      <c r="AC682" s="62"/>
      <c r="AD682" s="62"/>
      <c r="AE682" s="62"/>
      <c r="AF682" s="62"/>
      <c r="AG682" s="62"/>
      <c r="AH682" s="62"/>
      <c r="AI682" s="62"/>
      <c r="AJ682" s="62"/>
    </row>
    <row r="683" spans="29:36" ht="20.7" customHeight="1" x14ac:dyDescent="0.2">
      <c r="AC683" s="62"/>
      <c r="AD683" s="62"/>
      <c r="AE683" s="62"/>
      <c r="AF683" s="62"/>
      <c r="AG683" s="62"/>
      <c r="AH683" s="62"/>
      <c r="AI683" s="62"/>
      <c r="AJ683" s="62"/>
    </row>
    <row r="684" spans="29:36" ht="20.7" customHeight="1" x14ac:dyDescent="0.2">
      <c r="AC684" s="62"/>
      <c r="AD684" s="62"/>
      <c r="AE684" s="62"/>
      <c r="AF684" s="62"/>
      <c r="AG684" s="62"/>
      <c r="AH684" s="62"/>
      <c r="AI684" s="62"/>
      <c r="AJ684" s="62"/>
    </row>
    <row r="685" spans="29:36" ht="20.7" customHeight="1" x14ac:dyDescent="0.2">
      <c r="AC685" s="62"/>
      <c r="AD685" s="62"/>
      <c r="AE685" s="62"/>
      <c r="AF685" s="62"/>
      <c r="AG685" s="62"/>
      <c r="AH685" s="62"/>
      <c r="AI685" s="62"/>
      <c r="AJ685" s="62"/>
    </row>
    <row r="686" spans="29:36" ht="20.7" customHeight="1" x14ac:dyDescent="0.2">
      <c r="AC686" s="62"/>
      <c r="AD686" s="62"/>
      <c r="AE686" s="62"/>
      <c r="AF686" s="62"/>
      <c r="AG686" s="62"/>
      <c r="AH686" s="62"/>
      <c r="AI686" s="62"/>
      <c r="AJ686" s="62"/>
    </row>
    <row r="687" spans="29:36" ht="20.7" customHeight="1" x14ac:dyDescent="0.2">
      <c r="AC687" s="62"/>
      <c r="AD687" s="62"/>
      <c r="AE687" s="62"/>
      <c r="AF687" s="62"/>
      <c r="AG687" s="62"/>
      <c r="AH687" s="62"/>
      <c r="AI687" s="62"/>
      <c r="AJ687" s="62"/>
    </row>
    <row r="688" spans="29:36" ht="20.7" customHeight="1" x14ac:dyDescent="0.2">
      <c r="AC688" s="62"/>
      <c r="AD688" s="62"/>
      <c r="AE688" s="62"/>
      <c r="AF688" s="62"/>
      <c r="AG688" s="62"/>
      <c r="AH688" s="62"/>
      <c r="AI688" s="62"/>
      <c r="AJ688" s="62"/>
    </row>
    <row r="689" spans="29:36" ht="20.7" customHeight="1" x14ac:dyDescent="0.2">
      <c r="AC689" s="62"/>
      <c r="AD689" s="62"/>
      <c r="AE689" s="62"/>
      <c r="AF689" s="62"/>
      <c r="AG689" s="62"/>
      <c r="AH689" s="62"/>
      <c r="AI689" s="62"/>
      <c r="AJ689" s="62"/>
    </row>
    <row r="690" spans="29:36" ht="20.7" customHeight="1" x14ac:dyDescent="0.2">
      <c r="AC690" s="62"/>
      <c r="AD690" s="62"/>
      <c r="AE690" s="62"/>
      <c r="AF690" s="62"/>
      <c r="AG690" s="62"/>
      <c r="AH690" s="62"/>
      <c r="AI690" s="62"/>
      <c r="AJ690" s="62"/>
    </row>
    <row r="691" spans="29:36" ht="20.7" customHeight="1" x14ac:dyDescent="0.2">
      <c r="AC691" s="62"/>
      <c r="AD691" s="62"/>
      <c r="AE691" s="62"/>
      <c r="AF691" s="62"/>
      <c r="AG691" s="62"/>
      <c r="AH691" s="62"/>
      <c r="AI691" s="62"/>
      <c r="AJ691" s="62"/>
    </row>
    <row r="692" spans="29:36" ht="20.7" customHeight="1" x14ac:dyDescent="0.2">
      <c r="AC692" s="62"/>
      <c r="AD692" s="62"/>
      <c r="AE692" s="62"/>
      <c r="AF692" s="62"/>
      <c r="AG692" s="62"/>
      <c r="AH692" s="62"/>
      <c r="AI692" s="62"/>
      <c r="AJ692" s="62"/>
    </row>
    <row r="693" spans="29:36" ht="20.7" customHeight="1" x14ac:dyDescent="0.2">
      <c r="AC693" s="62"/>
      <c r="AD693" s="62"/>
      <c r="AE693" s="62"/>
      <c r="AF693" s="62"/>
      <c r="AG693" s="62"/>
      <c r="AH693" s="62"/>
      <c r="AI693" s="62"/>
      <c r="AJ693" s="62"/>
    </row>
    <row r="694" spans="29:36" ht="20.7" customHeight="1" x14ac:dyDescent="0.2">
      <c r="AC694" s="62"/>
      <c r="AD694" s="62"/>
      <c r="AE694" s="62"/>
      <c r="AF694" s="62"/>
      <c r="AG694" s="62"/>
      <c r="AH694" s="62"/>
      <c r="AI694" s="62"/>
      <c r="AJ694" s="62"/>
    </row>
    <row r="695" spans="29:36" ht="20.7" customHeight="1" x14ac:dyDescent="0.2">
      <c r="AC695" s="62"/>
      <c r="AD695" s="62"/>
      <c r="AE695" s="62"/>
      <c r="AF695" s="62"/>
      <c r="AG695" s="62"/>
      <c r="AH695" s="62"/>
      <c r="AI695" s="62"/>
      <c r="AJ695" s="62"/>
    </row>
    <row r="696" spans="29:36" ht="20.7" customHeight="1" x14ac:dyDescent="0.2">
      <c r="AC696" s="62"/>
      <c r="AD696" s="62"/>
      <c r="AE696" s="62"/>
      <c r="AF696" s="62"/>
      <c r="AG696" s="62"/>
      <c r="AH696" s="62"/>
      <c r="AI696" s="62"/>
      <c r="AJ696" s="62"/>
    </row>
    <row r="697" spans="29:36" ht="20.7" customHeight="1" x14ac:dyDescent="0.2">
      <c r="AC697" s="62"/>
      <c r="AD697" s="62"/>
      <c r="AE697" s="62"/>
      <c r="AF697" s="62"/>
      <c r="AG697" s="62"/>
      <c r="AH697" s="62"/>
      <c r="AI697" s="62"/>
      <c r="AJ697" s="62"/>
    </row>
    <row r="698" spans="29:36" ht="20.7" customHeight="1" x14ac:dyDescent="0.2">
      <c r="AC698" s="62"/>
      <c r="AD698" s="62"/>
      <c r="AE698" s="62"/>
      <c r="AF698" s="62"/>
      <c r="AG698" s="62"/>
      <c r="AH698" s="62"/>
      <c r="AI698" s="62"/>
      <c r="AJ698" s="62"/>
    </row>
    <row r="699" spans="29:36" ht="20.7" customHeight="1" x14ac:dyDescent="0.2">
      <c r="AC699" s="62"/>
      <c r="AD699" s="62"/>
      <c r="AE699" s="62"/>
      <c r="AF699" s="62"/>
      <c r="AG699" s="62"/>
      <c r="AH699" s="62"/>
      <c r="AI699" s="62"/>
      <c r="AJ699" s="62"/>
    </row>
    <row r="700" spans="29:36" ht="20.7" customHeight="1" x14ac:dyDescent="0.2">
      <c r="AC700" s="62"/>
      <c r="AD700" s="62"/>
      <c r="AE700" s="62"/>
      <c r="AF700" s="62"/>
      <c r="AG700" s="62"/>
      <c r="AH700" s="62"/>
      <c r="AI700" s="62"/>
      <c r="AJ700" s="62"/>
    </row>
    <row r="701" spans="29:36" ht="20.7" customHeight="1" x14ac:dyDescent="0.2">
      <c r="AC701" s="62"/>
      <c r="AD701" s="62"/>
      <c r="AE701" s="62"/>
      <c r="AF701" s="62"/>
      <c r="AG701" s="62"/>
      <c r="AH701" s="62"/>
      <c r="AI701" s="62"/>
      <c r="AJ701" s="62"/>
    </row>
    <row r="702" spans="29:36" ht="20.7" customHeight="1" x14ac:dyDescent="0.2">
      <c r="AC702" s="62"/>
      <c r="AD702" s="62"/>
      <c r="AE702" s="62"/>
      <c r="AF702" s="62"/>
      <c r="AG702" s="62"/>
      <c r="AH702" s="62"/>
      <c r="AI702" s="62"/>
      <c r="AJ702" s="62"/>
    </row>
    <row r="703" spans="29:36" ht="20.7" customHeight="1" x14ac:dyDescent="0.2">
      <c r="AC703" s="62"/>
      <c r="AD703" s="62"/>
      <c r="AE703" s="62"/>
      <c r="AF703" s="62"/>
      <c r="AG703" s="62"/>
      <c r="AH703" s="62"/>
      <c r="AI703" s="62"/>
      <c r="AJ703" s="62"/>
    </row>
    <row r="704" spans="29:36" ht="20.7" customHeight="1" x14ac:dyDescent="0.2">
      <c r="AC704" s="62"/>
      <c r="AD704" s="62"/>
      <c r="AE704" s="62"/>
      <c r="AF704" s="62"/>
      <c r="AG704" s="62"/>
      <c r="AH704" s="62"/>
      <c r="AI704" s="62"/>
      <c r="AJ704" s="62"/>
    </row>
    <row r="705" spans="29:36" ht="20.7" customHeight="1" x14ac:dyDescent="0.2">
      <c r="AC705" s="62"/>
      <c r="AD705" s="62"/>
      <c r="AE705" s="62"/>
      <c r="AF705" s="62"/>
      <c r="AG705" s="62"/>
      <c r="AH705" s="62"/>
      <c r="AI705" s="62"/>
      <c r="AJ705" s="62"/>
    </row>
    <row r="706" spans="29:36" ht="20.7" customHeight="1" x14ac:dyDescent="0.2">
      <c r="AC706" s="62"/>
      <c r="AD706" s="62"/>
      <c r="AE706" s="62"/>
      <c r="AF706" s="62"/>
      <c r="AG706" s="62"/>
      <c r="AH706" s="62"/>
      <c r="AI706" s="62"/>
      <c r="AJ706" s="62"/>
    </row>
    <row r="707" spans="29:36" ht="20.7" customHeight="1" x14ac:dyDescent="0.2">
      <c r="AC707" s="62"/>
      <c r="AD707" s="62"/>
      <c r="AE707" s="62"/>
      <c r="AF707" s="62"/>
      <c r="AG707" s="62"/>
      <c r="AH707" s="62"/>
      <c r="AI707" s="62"/>
      <c r="AJ707" s="62"/>
    </row>
    <row r="708" spans="29:36" ht="20.7" customHeight="1" x14ac:dyDescent="0.2">
      <c r="AC708" s="62"/>
      <c r="AD708" s="62"/>
      <c r="AE708" s="62"/>
      <c r="AF708" s="62"/>
      <c r="AG708" s="62"/>
      <c r="AH708" s="62"/>
      <c r="AI708" s="62"/>
      <c r="AJ708" s="62"/>
    </row>
    <row r="709" spans="29:36" ht="20.7" customHeight="1" x14ac:dyDescent="0.2">
      <c r="AC709" s="62"/>
      <c r="AD709" s="62"/>
      <c r="AE709" s="62"/>
      <c r="AF709" s="62"/>
      <c r="AG709" s="62"/>
      <c r="AH709" s="62"/>
      <c r="AI709" s="62"/>
      <c r="AJ709" s="62"/>
    </row>
    <row r="710" spans="29:36" ht="20.7" customHeight="1" x14ac:dyDescent="0.2">
      <c r="AC710" s="62"/>
      <c r="AD710" s="62"/>
      <c r="AE710" s="62"/>
      <c r="AF710" s="62"/>
      <c r="AG710" s="62"/>
      <c r="AH710" s="62"/>
      <c r="AI710" s="62"/>
      <c r="AJ710" s="62"/>
    </row>
    <row r="711" spans="29:36" ht="20.7" customHeight="1" x14ac:dyDescent="0.2">
      <c r="AC711" s="62"/>
      <c r="AD711" s="62"/>
      <c r="AE711" s="62"/>
      <c r="AF711" s="62"/>
      <c r="AG711" s="62"/>
      <c r="AH711" s="62"/>
      <c r="AI711" s="62"/>
      <c r="AJ711" s="62"/>
    </row>
    <row r="712" spans="29:36" ht="20.7" customHeight="1" x14ac:dyDescent="0.2">
      <c r="AC712" s="62"/>
      <c r="AD712" s="62"/>
      <c r="AE712" s="62"/>
      <c r="AF712" s="62"/>
      <c r="AG712" s="62"/>
      <c r="AH712" s="62"/>
      <c r="AI712" s="62"/>
      <c r="AJ712" s="62"/>
    </row>
    <row r="713" spans="29:36" ht="20.7" customHeight="1" x14ac:dyDescent="0.2">
      <c r="AC713" s="62"/>
      <c r="AD713" s="62"/>
      <c r="AE713" s="62"/>
      <c r="AF713" s="62"/>
      <c r="AG713" s="62"/>
      <c r="AH713" s="62"/>
      <c r="AI713" s="62"/>
      <c r="AJ713" s="62"/>
    </row>
    <row r="714" spans="29:36" ht="20.7" customHeight="1" x14ac:dyDescent="0.2">
      <c r="AC714" s="62"/>
      <c r="AD714" s="62"/>
      <c r="AE714" s="62"/>
      <c r="AF714" s="62"/>
      <c r="AG714" s="62"/>
      <c r="AH714" s="62"/>
      <c r="AI714" s="62"/>
      <c r="AJ714" s="62"/>
    </row>
    <row r="715" spans="29:36" ht="20.7" customHeight="1" x14ac:dyDescent="0.2">
      <c r="AC715" s="62"/>
      <c r="AD715" s="62"/>
      <c r="AE715" s="62"/>
      <c r="AF715" s="62"/>
      <c r="AG715" s="62"/>
      <c r="AH715" s="62"/>
      <c r="AI715" s="62"/>
      <c r="AJ715" s="62"/>
    </row>
    <row r="716" spans="29:36" ht="20.7" customHeight="1" x14ac:dyDescent="0.2">
      <c r="AC716" s="62"/>
      <c r="AD716" s="62"/>
      <c r="AE716" s="62"/>
      <c r="AF716" s="62"/>
      <c r="AG716" s="62"/>
      <c r="AH716" s="62"/>
      <c r="AI716" s="62"/>
      <c r="AJ716" s="62"/>
    </row>
    <row r="717" spans="29:36" ht="20.7" customHeight="1" x14ac:dyDescent="0.2">
      <c r="AC717" s="62"/>
      <c r="AD717" s="62"/>
      <c r="AE717" s="62"/>
      <c r="AF717" s="62"/>
      <c r="AG717" s="62"/>
      <c r="AH717" s="62"/>
      <c r="AI717" s="62"/>
      <c r="AJ717" s="62"/>
    </row>
    <row r="718" spans="29:36" ht="20.7" customHeight="1" x14ac:dyDescent="0.2">
      <c r="AC718" s="62"/>
      <c r="AD718" s="62"/>
      <c r="AE718" s="62"/>
      <c r="AF718" s="62"/>
      <c r="AG718" s="62"/>
      <c r="AH718" s="62"/>
      <c r="AI718" s="62"/>
      <c r="AJ718" s="62"/>
    </row>
    <row r="719" spans="29:36" ht="20.7" customHeight="1" x14ac:dyDescent="0.2">
      <c r="AC719" s="62"/>
      <c r="AD719" s="62"/>
      <c r="AE719" s="62"/>
      <c r="AF719" s="62"/>
      <c r="AG719" s="62"/>
      <c r="AH719" s="62"/>
      <c r="AI719" s="62"/>
      <c r="AJ719" s="62"/>
    </row>
    <row r="720" spans="29:36" ht="20.7" customHeight="1" x14ac:dyDescent="0.2">
      <c r="AC720" s="62"/>
      <c r="AD720" s="62"/>
      <c r="AE720" s="62"/>
      <c r="AF720" s="62"/>
      <c r="AG720" s="62"/>
      <c r="AH720" s="62"/>
      <c r="AI720" s="62"/>
      <c r="AJ720" s="62"/>
    </row>
    <row r="721" spans="29:36" ht="20.7" customHeight="1" x14ac:dyDescent="0.2">
      <c r="AC721" s="62"/>
      <c r="AD721" s="62"/>
      <c r="AE721" s="62"/>
      <c r="AF721" s="62"/>
      <c r="AG721" s="62"/>
      <c r="AH721" s="62"/>
      <c r="AI721" s="62"/>
      <c r="AJ721" s="62"/>
    </row>
    <row r="722" spans="29:36" ht="20.7" customHeight="1" x14ac:dyDescent="0.2">
      <c r="AC722" s="62"/>
      <c r="AD722" s="62"/>
      <c r="AE722" s="62"/>
      <c r="AF722" s="62"/>
      <c r="AG722" s="62"/>
      <c r="AH722" s="62"/>
      <c r="AI722" s="62"/>
      <c r="AJ722" s="62"/>
    </row>
    <row r="723" spans="29:36" ht="20.7" customHeight="1" x14ac:dyDescent="0.2">
      <c r="AC723" s="62"/>
      <c r="AD723" s="62"/>
      <c r="AE723" s="62"/>
      <c r="AF723" s="62"/>
      <c r="AG723" s="62"/>
      <c r="AH723" s="62"/>
      <c r="AI723" s="62"/>
      <c r="AJ723" s="62"/>
    </row>
    <row r="724" spans="29:36" ht="20.7" customHeight="1" x14ac:dyDescent="0.2">
      <c r="AC724" s="62"/>
      <c r="AD724" s="62"/>
      <c r="AE724" s="62"/>
      <c r="AF724" s="62"/>
      <c r="AG724" s="62"/>
      <c r="AH724" s="62"/>
      <c r="AI724" s="62"/>
      <c r="AJ724" s="62"/>
    </row>
    <row r="725" spans="29:36" ht="20.7" customHeight="1" x14ac:dyDescent="0.2">
      <c r="AC725" s="62"/>
      <c r="AD725" s="62"/>
      <c r="AE725" s="62"/>
      <c r="AF725" s="62"/>
      <c r="AG725" s="62"/>
      <c r="AH725" s="62"/>
      <c r="AI725" s="62"/>
      <c r="AJ725" s="62"/>
    </row>
    <row r="726" spans="29:36" ht="20.7" customHeight="1" x14ac:dyDescent="0.2">
      <c r="AC726" s="62"/>
      <c r="AD726" s="62"/>
      <c r="AE726" s="62"/>
      <c r="AF726" s="62"/>
      <c r="AG726" s="62"/>
      <c r="AH726" s="62"/>
      <c r="AI726" s="62"/>
      <c r="AJ726" s="62"/>
    </row>
    <row r="727" spans="29:36" ht="20.7" customHeight="1" x14ac:dyDescent="0.2">
      <c r="AC727" s="62"/>
      <c r="AD727" s="62"/>
      <c r="AE727" s="62"/>
      <c r="AF727" s="62"/>
      <c r="AG727" s="62"/>
      <c r="AH727" s="62"/>
      <c r="AI727" s="62"/>
      <c r="AJ727" s="62"/>
    </row>
    <row r="728" spans="29:36" ht="20.7" customHeight="1" x14ac:dyDescent="0.2">
      <c r="AC728" s="62"/>
      <c r="AD728" s="62"/>
      <c r="AE728" s="62"/>
      <c r="AF728" s="62"/>
      <c r="AG728" s="62"/>
      <c r="AH728" s="62"/>
      <c r="AI728" s="62"/>
      <c r="AJ728" s="62"/>
    </row>
    <row r="729" spans="29:36" ht="20.7" customHeight="1" x14ac:dyDescent="0.2">
      <c r="AC729" s="62"/>
      <c r="AD729" s="62"/>
      <c r="AE729" s="62"/>
      <c r="AF729" s="62"/>
      <c r="AG729" s="62"/>
      <c r="AH729" s="62"/>
      <c r="AI729" s="62"/>
      <c r="AJ729" s="62"/>
    </row>
    <row r="730" spans="29:36" ht="20.7" customHeight="1" x14ac:dyDescent="0.2">
      <c r="AC730" s="62"/>
      <c r="AD730" s="62"/>
      <c r="AE730" s="62"/>
      <c r="AF730" s="62"/>
      <c r="AG730" s="62"/>
      <c r="AH730" s="62"/>
      <c r="AI730" s="62"/>
      <c r="AJ730" s="62"/>
    </row>
    <row r="731" spans="29:36" ht="20.7" customHeight="1" x14ac:dyDescent="0.2">
      <c r="AC731" s="62"/>
      <c r="AD731" s="62"/>
      <c r="AE731" s="62"/>
      <c r="AF731" s="62"/>
      <c r="AG731" s="62"/>
      <c r="AH731" s="62"/>
      <c r="AI731" s="62"/>
      <c r="AJ731" s="62"/>
    </row>
    <row r="732" spans="29:36" ht="20.7" customHeight="1" x14ac:dyDescent="0.2">
      <c r="AC732" s="62"/>
      <c r="AD732" s="62"/>
      <c r="AE732" s="62"/>
      <c r="AF732" s="62"/>
      <c r="AG732" s="62"/>
      <c r="AH732" s="62"/>
      <c r="AI732" s="62"/>
      <c r="AJ732" s="62"/>
    </row>
    <row r="733" spans="29:36" ht="20.7" customHeight="1" x14ac:dyDescent="0.2">
      <c r="AC733" s="62"/>
      <c r="AD733" s="62"/>
      <c r="AE733" s="62"/>
      <c r="AF733" s="62"/>
      <c r="AG733" s="62"/>
      <c r="AH733" s="62"/>
      <c r="AI733" s="62"/>
      <c r="AJ733" s="62"/>
    </row>
    <row r="734" spans="29:36" ht="20.7" customHeight="1" x14ac:dyDescent="0.2">
      <c r="AC734" s="62"/>
      <c r="AD734" s="62"/>
      <c r="AE734" s="62"/>
      <c r="AF734" s="62"/>
      <c r="AG734" s="62"/>
      <c r="AH734" s="62"/>
      <c r="AI734" s="62"/>
      <c r="AJ734" s="62"/>
    </row>
    <row r="735" spans="29:36" ht="20.7" customHeight="1" x14ac:dyDescent="0.2">
      <c r="AC735" s="62"/>
      <c r="AD735" s="62"/>
      <c r="AE735" s="62"/>
      <c r="AF735" s="62"/>
      <c r="AG735" s="62"/>
      <c r="AH735" s="62"/>
      <c r="AI735" s="62"/>
      <c r="AJ735" s="62"/>
    </row>
    <row r="736" spans="29:36" ht="20.7" customHeight="1" x14ac:dyDescent="0.2">
      <c r="AC736" s="62"/>
      <c r="AD736" s="62"/>
      <c r="AE736" s="62"/>
      <c r="AF736" s="62"/>
      <c r="AG736" s="62"/>
      <c r="AH736" s="62"/>
      <c r="AI736" s="62"/>
      <c r="AJ736" s="62"/>
    </row>
    <row r="737" spans="29:36" ht="20.7" customHeight="1" x14ac:dyDescent="0.2">
      <c r="AC737" s="62"/>
      <c r="AD737" s="62"/>
      <c r="AE737" s="62"/>
      <c r="AF737" s="62"/>
      <c r="AG737" s="62"/>
      <c r="AH737" s="62"/>
      <c r="AI737" s="62"/>
      <c r="AJ737" s="62"/>
    </row>
    <row r="738" spans="29:36" ht="20.7" customHeight="1" x14ac:dyDescent="0.2">
      <c r="AC738" s="62"/>
      <c r="AD738" s="62"/>
      <c r="AE738" s="62"/>
      <c r="AF738" s="62"/>
      <c r="AG738" s="62"/>
      <c r="AH738" s="62"/>
      <c r="AI738" s="62"/>
      <c r="AJ738" s="62"/>
    </row>
    <row r="739" spans="29:36" ht="20.7" customHeight="1" x14ac:dyDescent="0.2">
      <c r="AC739" s="62"/>
      <c r="AD739" s="62"/>
      <c r="AE739" s="62"/>
      <c r="AF739" s="62"/>
      <c r="AG739" s="62"/>
      <c r="AH739" s="62"/>
      <c r="AI739" s="62"/>
      <c r="AJ739" s="62"/>
    </row>
    <row r="740" spans="29:36" ht="20.7" customHeight="1" x14ac:dyDescent="0.2">
      <c r="AC740" s="62"/>
      <c r="AD740" s="62"/>
      <c r="AE740" s="62"/>
      <c r="AF740" s="62"/>
      <c r="AG740" s="62"/>
      <c r="AH740" s="62"/>
      <c r="AI740" s="62"/>
      <c r="AJ740" s="62"/>
    </row>
    <row r="741" spans="29:36" ht="20.7" customHeight="1" x14ac:dyDescent="0.2">
      <c r="AC741" s="62"/>
      <c r="AD741" s="62"/>
      <c r="AE741" s="62"/>
      <c r="AF741" s="62"/>
      <c r="AG741" s="62"/>
      <c r="AH741" s="62"/>
      <c r="AI741" s="62"/>
      <c r="AJ741" s="62"/>
    </row>
    <row r="742" spans="29:36" ht="20.7" customHeight="1" x14ac:dyDescent="0.2">
      <c r="AC742" s="62"/>
      <c r="AD742" s="62"/>
      <c r="AE742" s="62"/>
      <c r="AF742" s="62"/>
      <c r="AG742" s="62"/>
      <c r="AH742" s="62"/>
      <c r="AI742" s="62"/>
      <c r="AJ742" s="62"/>
    </row>
    <row r="743" spans="29:36" ht="20.7" customHeight="1" x14ac:dyDescent="0.2">
      <c r="AC743" s="62"/>
      <c r="AD743" s="62"/>
      <c r="AE743" s="62"/>
      <c r="AF743" s="62"/>
      <c r="AG743" s="62"/>
      <c r="AH743" s="62"/>
      <c r="AI743" s="62"/>
      <c r="AJ743" s="62"/>
    </row>
    <row r="744" spans="29:36" ht="20.7" customHeight="1" x14ac:dyDescent="0.2">
      <c r="AC744" s="62"/>
      <c r="AD744" s="62"/>
      <c r="AE744" s="62"/>
      <c r="AF744" s="62"/>
      <c r="AG744" s="62"/>
      <c r="AH744" s="62"/>
      <c r="AI744" s="62"/>
      <c r="AJ744" s="62"/>
    </row>
    <row r="745" spans="29:36" ht="20.7" customHeight="1" x14ac:dyDescent="0.2">
      <c r="AC745" s="62"/>
      <c r="AD745" s="62"/>
      <c r="AE745" s="62"/>
      <c r="AF745" s="62"/>
      <c r="AG745" s="62"/>
      <c r="AH745" s="62"/>
      <c r="AI745" s="62"/>
      <c r="AJ745" s="62"/>
    </row>
    <row r="746" spans="29:36" ht="20.7" customHeight="1" x14ac:dyDescent="0.2">
      <c r="AC746" s="62"/>
      <c r="AD746" s="62"/>
      <c r="AE746" s="62"/>
      <c r="AF746" s="62"/>
      <c r="AG746" s="62"/>
      <c r="AH746" s="62"/>
      <c r="AI746" s="62"/>
      <c r="AJ746" s="62"/>
    </row>
    <row r="747" spans="29:36" ht="20.7" customHeight="1" x14ac:dyDescent="0.2">
      <c r="AC747" s="62"/>
      <c r="AD747" s="62"/>
      <c r="AE747" s="62"/>
      <c r="AF747" s="62"/>
      <c r="AG747" s="62"/>
      <c r="AH747" s="62"/>
      <c r="AI747" s="62"/>
      <c r="AJ747" s="62"/>
    </row>
    <row r="748" spans="29:36" ht="20.7" customHeight="1" x14ac:dyDescent="0.2">
      <c r="AC748" s="62"/>
      <c r="AD748" s="62"/>
      <c r="AE748" s="62"/>
      <c r="AF748" s="62"/>
      <c r="AG748" s="62"/>
      <c r="AH748" s="62"/>
      <c r="AI748" s="62"/>
      <c r="AJ748" s="62"/>
    </row>
    <row r="749" spans="29:36" ht="20.7" customHeight="1" x14ac:dyDescent="0.2">
      <c r="AC749" s="62"/>
      <c r="AD749" s="62"/>
      <c r="AE749" s="62"/>
      <c r="AF749" s="62"/>
      <c r="AG749" s="62"/>
      <c r="AH749" s="62"/>
      <c r="AI749" s="62"/>
      <c r="AJ749" s="62"/>
    </row>
    <row r="750" spans="29:36" ht="20.7" customHeight="1" x14ac:dyDescent="0.2">
      <c r="AC750" s="62"/>
      <c r="AD750" s="62"/>
      <c r="AE750" s="62"/>
      <c r="AF750" s="62"/>
      <c r="AG750" s="62"/>
      <c r="AH750" s="62"/>
      <c r="AI750" s="62"/>
      <c r="AJ750" s="62"/>
    </row>
    <row r="751" spans="29:36" ht="20.7" customHeight="1" x14ac:dyDescent="0.2">
      <c r="AC751" s="62"/>
      <c r="AD751" s="62"/>
      <c r="AE751" s="62"/>
      <c r="AF751" s="62"/>
      <c r="AG751" s="62"/>
      <c r="AH751" s="62"/>
      <c r="AI751" s="62"/>
      <c r="AJ751" s="62"/>
    </row>
    <row r="752" spans="29:36" ht="20.7" customHeight="1" x14ac:dyDescent="0.2">
      <c r="AC752" s="62"/>
      <c r="AD752" s="62"/>
      <c r="AE752" s="62"/>
      <c r="AF752" s="62"/>
      <c r="AG752" s="62"/>
      <c r="AH752" s="62"/>
      <c r="AI752" s="62"/>
      <c r="AJ752" s="62"/>
    </row>
    <row r="753" spans="29:36" ht="20.7" customHeight="1" x14ac:dyDescent="0.2">
      <c r="AC753" s="62"/>
      <c r="AD753" s="62"/>
      <c r="AE753" s="62"/>
      <c r="AF753" s="62"/>
      <c r="AG753" s="62"/>
      <c r="AH753" s="62"/>
      <c r="AI753" s="62"/>
      <c r="AJ753" s="62"/>
    </row>
    <row r="754" spans="29:36" ht="20.7" customHeight="1" x14ac:dyDescent="0.2">
      <c r="AC754" s="62"/>
      <c r="AD754" s="62"/>
      <c r="AE754" s="62"/>
      <c r="AF754" s="62"/>
      <c r="AG754" s="62"/>
      <c r="AH754" s="62"/>
      <c r="AI754" s="62"/>
      <c r="AJ754" s="62"/>
    </row>
    <row r="755" spans="29:36" ht="20.7" customHeight="1" x14ac:dyDescent="0.2">
      <c r="AC755" s="62"/>
      <c r="AD755" s="62"/>
      <c r="AE755" s="62"/>
      <c r="AF755" s="62"/>
      <c r="AG755" s="62"/>
      <c r="AH755" s="62"/>
      <c r="AI755" s="62"/>
      <c r="AJ755" s="62"/>
    </row>
    <row r="756" spans="29:36" ht="20.7" customHeight="1" x14ac:dyDescent="0.2">
      <c r="AC756" s="62"/>
      <c r="AD756" s="62"/>
      <c r="AE756" s="62"/>
      <c r="AF756" s="62"/>
      <c r="AG756" s="62"/>
      <c r="AH756" s="62"/>
      <c r="AI756" s="62"/>
      <c r="AJ756" s="62"/>
    </row>
    <row r="757" spans="29:36" ht="20.7" customHeight="1" x14ac:dyDescent="0.2">
      <c r="AC757" s="62"/>
      <c r="AD757" s="62"/>
      <c r="AE757" s="62"/>
      <c r="AF757" s="62"/>
      <c r="AG757" s="62"/>
      <c r="AH757" s="62"/>
      <c r="AI757" s="62"/>
      <c r="AJ757" s="62"/>
    </row>
    <row r="758" spans="29:36" ht="20.7" customHeight="1" x14ac:dyDescent="0.2">
      <c r="AC758" s="62"/>
      <c r="AD758" s="62"/>
      <c r="AE758" s="62"/>
      <c r="AF758" s="62"/>
      <c r="AG758" s="62"/>
      <c r="AH758" s="62"/>
      <c r="AI758" s="62"/>
      <c r="AJ758" s="62"/>
    </row>
    <row r="759" spans="29:36" ht="20.7" customHeight="1" x14ac:dyDescent="0.2">
      <c r="AC759" s="62"/>
      <c r="AD759" s="62"/>
      <c r="AE759" s="62"/>
      <c r="AF759" s="62"/>
      <c r="AG759" s="62"/>
      <c r="AH759" s="62"/>
      <c r="AI759" s="62"/>
      <c r="AJ759" s="62"/>
    </row>
    <row r="760" spans="29:36" ht="20.7" customHeight="1" x14ac:dyDescent="0.2">
      <c r="AC760" s="62"/>
      <c r="AD760" s="62"/>
      <c r="AE760" s="62"/>
      <c r="AF760" s="62"/>
      <c r="AG760" s="62"/>
      <c r="AH760" s="62"/>
      <c r="AI760" s="62"/>
      <c r="AJ760" s="62"/>
    </row>
    <row r="761" spans="29:36" ht="20.7" customHeight="1" x14ac:dyDescent="0.2">
      <c r="AC761" s="62"/>
      <c r="AD761" s="62"/>
      <c r="AE761" s="62"/>
      <c r="AF761" s="62"/>
      <c r="AG761" s="62"/>
      <c r="AH761" s="62"/>
      <c r="AI761" s="62"/>
      <c r="AJ761" s="62"/>
    </row>
    <row r="762" spans="29:36" ht="20.7" customHeight="1" x14ac:dyDescent="0.2">
      <c r="AC762" s="62"/>
      <c r="AD762" s="62"/>
      <c r="AE762" s="62"/>
      <c r="AF762" s="62"/>
      <c r="AG762" s="62"/>
      <c r="AH762" s="62"/>
      <c r="AI762" s="62"/>
      <c r="AJ762" s="62"/>
    </row>
    <row r="763" spans="29:36" ht="20.7" customHeight="1" x14ac:dyDescent="0.2">
      <c r="AC763" s="62"/>
      <c r="AD763" s="62"/>
      <c r="AE763" s="62"/>
      <c r="AF763" s="62"/>
      <c r="AG763" s="62"/>
      <c r="AH763" s="62"/>
      <c r="AI763" s="62"/>
      <c r="AJ763" s="62"/>
    </row>
    <row r="764" spans="29:36" ht="20.7" customHeight="1" x14ac:dyDescent="0.2">
      <c r="AC764" s="62"/>
      <c r="AD764" s="62"/>
      <c r="AE764" s="62"/>
      <c r="AF764" s="62"/>
      <c r="AG764" s="62"/>
      <c r="AH764" s="62"/>
      <c r="AI764" s="62"/>
      <c r="AJ764" s="62"/>
    </row>
    <row r="765" spans="29:36" ht="20.7" customHeight="1" x14ac:dyDescent="0.2">
      <c r="AC765" s="62"/>
      <c r="AD765" s="62"/>
      <c r="AE765" s="62"/>
      <c r="AF765" s="62"/>
      <c r="AG765" s="62"/>
      <c r="AH765" s="62"/>
      <c r="AI765" s="62"/>
      <c r="AJ765" s="62"/>
    </row>
    <row r="766" spans="29:36" ht="20.7" customHeight="1" x14ac:dyDescent="0.2">
      <c r="AC766" s="62"/>
      <c r="AD766" s="62"/>
      <c r="AE766" s="62"/>
      <c r="AF766" s="62"/>
      <c r="AG766" s="62"/>
      <c r="AH766" s="62"/>
      <c r="AI766" s="62"/>
      <c r="AJ766" s="62"/>
    </row>
    <row r="767" spans="29:36" ht="20.7" customHeight="1" x14ac:dyDescent="0.2">
      <c r="AC767" s="62"/>
      <c r="AD767" s="62"/>
      <c r="AE767" s="62"/>
      <c r="AF767" s="62"/>
      <c r="AG767" s="62"/>
      <c r="AH767" s="62"/>
      <c r="AI767" s="62"/>
      <c r="AJ767" s="62"/>
    </row>
    <row r="768" spans="29:36" ht="20.7" customHeight="1" x14ac:dyDescent="0.2">
      <c r="AC768" s="62"/>
      <c r="AD768" s="62"/>
      <c r="AE768" s="62"/>
      <c r="AF768" s="62"/>
      <c r="AG768" s="62"/>
      <c r="AH768" s="62"/>
      <c r="AI768" s="62"/>
      <c r="AJ768" s="62"/>
    </row>
    <row r="769" spans="29:36" ht="20.7" customHeight="1" x14ac:dyDescent="0.2">
      <c r="AC769" s="62"/>
      <c r="AD769" s="62"/>
      <c r="AE769" s="62"/>
      <c r="AF769" s="62"/>
      <c r="AG769" s="62"/>
      <c r="AH769" s="62"/>
      <c r="AI769" s="62"/>
      <c r="AJ769" s="62"/>
    </row>
    <row r="770" spans="29:36" ht="20.7" customHeight="1" x14ac:dyDescent="0.2">
      <c r="AC770" s="62"/>
      <c r="AD770" s="62"/>
      <c r="AE770" s="62"/>
      <c r="AF770" s="62"/>
      <c r="AG770" s="62"/>
      <c r="AH770" s="62"/>
      <c r="AI770" s="62"/>
      <c r="AJ770" s="62"/>
    </row>
    <row r="771" spans="29:36" ht="20.7" customHeight="1" x14ac:dyDescent="0.2">
      <c r="AC771" s="62"/>
      <c r="AD771" s="62"/>
      <c r="AE771" s="62"/>
      <c r="AF771" s="62"/>
      <c r="AG771" s="62"/>
      <c r="AH771" s="62"/>
      <c r="AI771" s="62"/>
      <c r="AJ771" s="62"/>
    </row>
    <row r="772" spans="29:36" ht="20.7" customHeight="1" x14ac:dyDescent="0.2">
      <c r="AC772" s="62"/>
      <c r="AD772" s="62"/>
      <c r="AE772" s="62"/>
      <c r="AF772" s="62"/>
      <c r="AG772" s="62"/>
      <c r="AH772" s="62"/>
      <c r="AI772" s="62"/>
      <c r="AJ772" s="62"/>
    </row>
    <row r="773" spans="29:36" ht="20.7" customHeight="1" x14ac:dyDescent="0.2">
      <c r="AC773" s="62"/>
      <c r="AD773" s="62"/>
      <c r="AE773" s="62"/>
      <c r="AF773" s="62"/>
      <c r="AG773" s="62"/>
      <c r="AH773" s="62"/>
      <c r="AI773" s="62"/>
      <c r="AJ773" s="62"/>
    </row>
    <row r="774" spans="29:36" ht="20.7" customHeight="1" x14ac:dyDescent="0.2">
      <c r="AC774" s="62"/>
      <c r="AD774" s="62"/>
      <c r="AE774" s="62"/>
      <c r="AF774" s="62"/>
      <c r="AG774" s="62"/>
      <c r="AH774" s="62"/>
      <c r="AI774" s="62"/>
      <c r="AJ774" s="62"/>
    </row>
    <row r="775" spans="29:36" ht="20.7" customHeight="1" x14ac:dyDescent="0.2">
      <c r="AC775" s="62"/>
      <c r="AD775" s="62"/>
      <c r="AE775" s="62"/>
      <c r="AF775" s="62"/>
      <c r="AG775" s="62"/>
      <c r="AH775" s="62"/>
      <c r="AI775" s="62"/>
      <c r="AJ775" s="62"/>
    </row>
    <row r="776" spans="29:36" ht="20.7" customHeight="1" x14ac:dyDescent="0.2">
      <c r="AC776" s="62"/>
      <c r="AD776" s="62"/>
      <c r="AE776" s="62"/>
      <c r="AF776" s="62"/>
      <c r="AG776" s="62"/>
      <c r="AH776" s="62"/>
      <c r="AI776" s="62"/>
      <c r="AJ776" s="62"/>
    </row>
    <row r="777" spans="29:36" ht="20.7" customHeight="1" x14ac:dyDescent="0.2">
      <c r="AC777" s="62"/>
      <c r="AD777" s="62"/>
      <c r="AE777" s="62"/>
      <c r="AF777" s="62"/>
      <c r="AG777" s="62"/>
      <c r="AH777" s="62"/>
      <c r="AI777" s="62"/>
      <c r="AJ777" s="62"/>
    </row>
    <row r="778" spans="29:36" ht="20.7" customHeight="1" x14ac:dyDescent="0.2">
      <c r="AC778" s="62"/>
      <c r="AD778" s="62"/>
      <c r="AE778" s="62"/>
      <c r="AF778" s="62"/>
      <c r="AG778" s="62"/>
      <c r="AH778" s="62"/>
      <c r="AI778" s="62"/>
      <c r="AJ778" s="62"/>
    </row>
    <row r="779" spans="29:36" ht="20.7" customHeight="1" x14ac:dyDescent="0.2">
      <c r="AC779" s="62"/>
      <c r="AD779" s="62"/>
      <c r="AE779" s="62"/>
      <c r="AF779" s="62"/>
      <c r="AG779" s="62"/>
      <c r="AH779" s="62"/>
      <c r="AI779" s="62"/>
      <c r="AJ779" s="62"/>
    </row>
    <row r="780" spans="29:36" ht="20.7" customHeight="1" x14ac:dyDescent="0.2">
      <c r="AC780" s="62"/>
      <c r="AD780" s="62"/>
      <c r="AE780" s="62"/>
      <c r="AF780" s="62"/>
      <c r="AG780" s="62"/>
      <c r="AH780" s="62"/>
      <c r="AI780" s="62"/>
      <c r="AJ780" s="62"/>
    </row>
    <row r="781" spans="29:36" ht="20.7" customHeight="1" x14ac:dyDescent="0.2">
      <c r="AC781" s="62"/>
      <c r="AD781" s="62"/>
      <c r="AE781" s="62"/>
      <c r="AF781" s="62"/>
      <c r="AG781" s="62"/>
      <c r="AH781" s="62"/>
      <c r="AI781" s="62"/>
      <c r="AJ781" s="62"/>
    </row>
    <row r="782" spans="29:36" ht="20.7" customHeight="1" x14ac:dyDescent="0.2">
      <c r="AC782" s="62"/>
      <c r="AD782" s="62"/>
      <c r="AE782" s="62"/>
      <c r="AF782" s="62"/>
      <c r="AG782" s="62"/>
      <c r="AH782" s="62"/>
      <c r="AI782" s="62"/>
      <c r="AJ782" s="62"/>
    </row>
    <row r="783" spans="29:36" ht="20.7" customHeight="1" x14ac:dyDescent="0.2">
      <c r="AC783" s="62"/>
      <c r="AD783" s="62"/>
      <c r="AE783" s="62"/>
      <c r="AF783" s="62"/>
      <c r="AG783" s="62"/>
      <c r="AH783" s="62"/>
      <c r="AI783" s="62"/>
      <c r="AJ783" s="62"/>
    </row>
    <row r="784" spans="29:36" ht="20.7" customHeight="1" x14ac:dyDescent="0.2">
      <c r="AC784" s="62"/>
      <c r="AD784" s="62"/>
      <c r="AE784" s="62"/>
      <c r="AF784" s="62"/>
      <c r="AG784" s="62"/>
      <c r="AH784" s="62"/>
      <c r="AI784" s="62"/>
      <c r="AJ784" s="62"/>
    </row>
    <row r="785" spans="29:36" ht="20.7" customHeight="1" x14ac:dyDescent="0.2">
      <c r="AC785" s="62"/>
      <c r="AD785" s="62"/>
      <c r="AE785" s="62"/>
      <c r="AF785" s="62"/>
      <c r="AG785" s="62"/>
      <c r="AH785" s="62"/>
      <c r="AI785" s="62"/>
      <c r="AJ785" s="62"/>
    </row>
    <row r="786" spans="29:36" ht="20.7" customHeight="1" x14ac:dyDescent="0.2">
      <c r="AC786" s="62"/>
      <c r="AD786" s="62"/>
      <c r="AE786" s="62"/>
      <c r="AF786" s="62"/>
      <c r="AG786" s="62"/>
      <c r="AH786" s="62"/>
      <c r="AI786" s="62"/>
      <c r="AJ786" s="62"/>
    </row>
    <row r="787" spans="29:36" ht="20.7" customHeight="1" x14ac:dyDescent="0.2">
      <c r="AC787" s="62"/>
      <c r="AD787" s="62"/>
      <c r="AE787" s="62"/>
      <c r="AF787" s="62"/>
      <c r="AG787" s="62"/>
      <c r="AH787" s="62"/>
      <c r="AI787" s="62"/>
      <c r="AJ787" s="62"/>
    </row>
    <row r="788" spans="29:36" ht="20.7" customHeight="1" x14ac:dyDescent="0.2">
      <c r="AC788" s="62"/>
      <c r="AD788" s="62"/>
      <c r="AE788" s="62"/>
      <c r="AF788" s="62"/>
      <c r="AG788" s="62"/>
      <c r="AH788" s="62"/>
      <c r="AI788" s="62"/>
      <c r="AJ788" s="62"/>
    </row>
    <row r="789" spans="29:36" ht="20.7" customHeight="1" x14ac:dyDescent="0.2">
      <c r="AC789" s="62"/>
      <c r="AD789" s="62"/>
      <c r="AE789" s="62"/>
      <c r="AF789" s="62"/>
      <c r="AG789" s="62"/>
      <c r="AH789" s="62"/>
      <c r="AI789" s="62"/>
      <c r="AJ789" s="62"/>
    </row>
    <row r="790" spans="29:36" ht="20.7" customHeight="1" x14ac:dyDescent="0.2">
      <c r="AC790" s="62"/>
      <c r="AD790" s="62"/>
      <c r="AE790" s="62"/>
      <c r="AF790" s="62"/>
      <c r="AG790" s="62"/>
      <c r="AH790" s="62"/>
      <c r="AI790" s="62"/>
      <c r="AJ790" s="62"/>
    </row>
    <row r="791" spans="29:36" ht="20.7" customHeight="1" x14ac:dyDescent="0.2">
      <c r="AC791" s="62"/>
      <c r="AD791" s="62"/>
      <c r="AE791" s="62"/>
      <c r="AF791" s="62"/>
      <c r="AG791" s="62"/>
      <c r="AH791" s="62"/>
      <c r="AI791" s="62"/>
      <c r="AJ791" s="62"/>
    </row>
    <row r="792" spans="29:36" ht="20.7" customHeight="1" x14ac:dyDescent="0.2">
      <c r="AC792" s="62"/>
      <c r="AD792" s="62"/>
      <c r="AE792" s="62"/>
      <c r="AF792" s="62"/>
      <c r="AG792" s="62"/>
      <c r="AH792" s="62"/>
      <c r="AI792" s="62"/>
      <c r="AJ792" s="62"/>
    </row>
    <row r="793" spans="29:36" ht="20.7" customHeight="1" x14ac:dyDescent="0.2">
      <c r="AC793" s="62"/>
      <c r="AD793" s="62"/>
      <c r="AE793" s="62"/>
      <c r="AF793" s="62"/>
      <c r="AG793" s="62"/>
      <c r="AH793" s="62"/>
      <c r="AI793" s="62"/>
      <c r="AJ793" s="62"/>
    </row>
    <row r="794" spans="29:36" ht="20.7" customHeight="1" x14ac:dyDescent="0.2">
      <c r="AC794" s="62"/>
      <c r="AD794" s="62"/>
      <c r="AE794" s="62"/>
      <c r="AF794" s="62"/>
      <c r="AG794" s="62"/>
      <c r="AH794" s="62"/>
      <c r="AI794" s="62"/>
      <c r="AJ794" s="62"/>
    </row>
    <row r="795" spans="29:36" ht="20.7" customHeight="1" x14ac:dyDescent="0.2">
      <c r="AC795" s="62"/>
      <c r="AD795" s="62"/>
      <c r="AE795" s="62"/>
      <c r="AF795" s="62"/>
      <c r="AG795" s="62"/>
      <c r="AH795" s="62"/>
      <c r="AI795" s="62"/>
      <c r="AJ795" s="62"/>
    </row>
    <row r="796" spans="29:36" ht="20.7" customHeight="1" x14ac:dyDescent="0.2">
      <c r="AC796" s="62"/>
      <c r="AD796" s="62"/>
      <c r="AE796" s="62"/>
      <c r="AF796" s="62"/>
      <c r="AG796" s="62"/>
      <c r="AH796" s="62"/>
      <c r="AI796" s="62"/>
      <c r="AJ796" s="62"/>
    </row>
    <row r="797" spans="29:36" ht="20.7" customHeight="1" x14ac:dyDescent="0.2">
      <c r="AC797" s="62"/>
      <c r="AD797" s="62"/>
      <c r="AE797" s="62"/>
      <c r="AF797" s="62"/>
      <c r="AG797" s="62"/>
      <c r="AH797" s="62"/>
      <c r="AI797" s="62"/>
      <c r="AJ797" s="62"/>
    </row>
    <row r="798" spans="29:36" ht="20.7" customHeight="1" x14ac:dyDescent="0.2">
      <c r="AC798" s="62"/>
      <c r="AD798" s="62"/>
      <c r="AE798" s="62"/>
      <c r="AF798" s="62"/>
      <c r="AG798" s="62"/>
      <c r="AH798" s="62"/>
      <c r="AI798" s="62"/>
      <c r="AJ798" s="62"/>
    </row>
    <row r="799" spans="29:36" ht="20.7" customHeight="1" x14ac:dyDescent="0.2">
      <c r="AC799" s="62"/>
      <c r="AD799" s="62"/>
      <c r="AE799" s="62"/>
      <c r="AF799" s="62"/>
      <c r="AG799" s="62"/>
      <c r="AH799" s="62"/>
      <c r="AI799" s="62"/>
      <c r="AJ799" s="62"/>
    </row>
    <row r="800" spans="29:36" ht="20.7" customHeight="1" x14ac:dyDescent="0.2">
      <c r="AC800" s="62"/>
      <c r="AD800" s="62"/>
      <c r="AE800" s="62"/>
      <c r="AF800" s="62"/>
      <c r="AG800" s="62"/>
      <c r="AH800" s="62"/>
      <c r="AI800" s="62"/>
      <c r="AJ800" s="62"/>
    </row>
    <row r="801" spans="29:36" ht="20.7" customHeight="1" x14ac:dyDescent="0.2">
      <c r="AC801" s="62"/>
      <c r="AD801" s="62"/>
      <c r="AE801" s="62"/>
      <c r="AF801" s="62"/>
      <c r="AG801" s="62"/>
      <c r="AH801" s="62"/>
      <c r="AI801" s="62"/>
      <c r="AJ801" s="62"/>
    </row>
    <row r="802" spans="29:36" ht="20.7" customHeight="1" x14ac:dyDescent="0.2">
      <c r="AC802" s="62"/>
      <c r="AD802" s="62"/>
      <c r="AE802" s="62"/>
      <c r="AF802" s="62"/>
      <c r="AG802" s="62"/>
      <c r="AH802" s="62"/>
      <c r="AI802" s="62"/>
      <c r="AJ802" s="62"/>
    </row>
    <row r="803" spans="29:36" ht="20.7" customHeight="1" x14ac:dyDescent="0.2">
      <c r="AC803" s="62"/>
      <c r="AD803" s="62"/>
      <c r="AE803" s="62"/>
      <c r="AF803" s="62"/>
      <c r="AG803" s="62"/>
      <c r="AH803" s="62"/>
      <c r="AI803" s="62"/>
      <c r="AJ803" s="62"/>
    </row>
    <row r="804" spans="29:36" ht="20.7" customHeight="1" x14ac:dyDescent="0.2">
      <c r="AC804" s="62"/>
      <c r="AD804" s="62"/>
      <c r="AE804" s="62"/>
      <c r="AF804" s="62"/>
      <c r="AG804" s="62"/>
      <c r="AH804" s="62"/>
      <c r="AI804" s="62"/>
      <c r="AJ804" s="62"/>
    </row>
    <row r="805" spans="29:36" ht="20.7" customHeight="1" x14ac:dyDescent="0.2">
      <c r="AC805" s="62"/>
      <c r="AD805" s="62"/>
      <c r="AE805" s="62"/>
      <c r="AF805" s="62"/>
      <c r="AG805" s="62"/>
      <c r="AH805" s="62"/>
      <c r="AI805" s="62"/>
      <c r="AJ805" s="62"/>
    </row>
    <row r="806" spans="29:36" ht="20.7" customHeight="1" x14ac:dyDescent="0.2">
      <c r="AC806" s="62"/>
      <c r="AD806" s="62"/>
      <c r="AE806" s="62"/>
      <c r="AF806" s="62"/>
      <c r="AG806" s="62"/>
      <c r="AH806" s="62"/>
      <c r="AI806" s="62"/>
      <c r="AJ806" s="62"/>
    </row>
    <row r="807" spans="29:36" ht="20.7" customHeight="1" x14ac:dyDescent="0.2">
      <c r="AC807" s="62"/>
      <c r="AD807" s="62"/>
      <c r="AE807" s="62"/>
      <c r="AF807" s="62"/>
      <c r="AG807" s="62"/>
      <c r="AH807" s="62"/>
      <c r="AI807" s="62"/>
      <c r="AJ807" s="62"/>
    </row>
    <row r="808" spans="29:36" ht="20.7" customHeight="1" x14ac:dyDescent="0.2">
      <c r="AC808" s="62"/>
      <c r="AD808" s="62"/>
      <c r="AE808" s="62"/>
      <c r="AF808" s="62"/>
      <c r="AG808" s="62"/>
      <c r="AH808" s="62"/>
      <c r="AI808" s="62"/>
      <c r="AJ808" s="62"/>
    </row>
    <row r="809" spans="29:36" ht="20.7" customHeight="1" x14ac:dyDescent="0.2">
      <c r="AC809" s="62"/>
      <c r="AD809" s="62"/>
      <c r="AE809" s="62"/>
      <c r="AF809" s="62"/>
      <c r="AG809" s="62"/>
      <c r="AH809" s="62"/>
      <c r="AI809" s="62"/>
      <c r="AJ809" s="62"/>
    </row>
    <row r="810" spans="29:36" ht="20.7" customHeight="1" x14ac:dyDescent="0.2">
      <c r="AC810" s="62"/>
      <c r="AD810" s="62"/>
      <c r="AE810" s="62"/>
      <c r="AF810" s="62"/>
      <c r="AG810" s="62"/>
      <c r="AH810" s="62"/>
      <c r="AI810" s="62"/>
      <c r="AJ810" s="62"/>
    </row>
    <row r="811" spans="29:36" ht="20.7" customHeight="1" x14ac:dyDescent="0.2">
      <c r="AC811" s="62"/>
      <c r="AD811" s="62"/>
      <c r="AE811" s="62"/>
      <c r="AF811" s="62"/>
      <c r="AG811" s="62"/>
      <c r="AH811" s="62"/>
      <c r="AI811" s="62"/>
      <c r="AJ811" s="62"/>
    </row>
    <row r="812" spans="29:36" ht="20.7" customHeight="1" x14ac:dyDescent="0.2">
      <c r="AC812" s="62"/>
      <c r="AD812" s="62"/>
      <c r="AE812" s="62"/>
      <c r="AF812" s="62"/>
      <c r="AG812" s="62"/>
      <c r="AH812" s="62"/>
      <c r="AI812" s="62"/>
      <c r="AJ812" s="62"/>
    </row>
    <row r="813" spans="29:36" ht="20.7" customHeight="1" x14ac:dyDescent="0.2">
      <c r="AC813" s="62"/>
      <c r="AD813" s="62"/>
      <c r="AE813" s="62"/>
      <c r="AF813" s="62"/>
      <c r="AG813" s="62"/>
      <c r="AH813" s="62"/>
      <c r="AI813" s="62"/>
      <c r="AJ813" s="62"/>
    </row>
    <row r="814" spans="29:36" ht="20.7" customHeight="1" x14ac:dyDescent="0.2">
      <c r="AC814" s="62"/>
      <c r="AD814" s="62"/>
      <c r="AE814" s="62"/>
      <c r="AF814" s="62"/>
      <c r="AG814" s="62"/>
      <c r="AH814" s="62"/>
      <c r="AI814" s="62"/>
      <c r="AJ814" s="62"/>
    </row>
    <row r="815" spans="29:36" ht="20.7" customHeight="1" x14ac:dyDescent="0.2">
      <c r="AC815" s="62"/>
      <c r="AD815" s="62"/>
      <c r="AE815" s="62"/>
      <c r="AF815" s="62"/>
      <c r="AG815" s="62"/>
      <c r="AH815" s="62"/>
      <c r="AI815" s="62"/>
      <c r="AJ815" s="62"/>
    </row>
    <row r="816" spans="29:36" ht="20.7" customHeight="1" x14ac:dyDescent="0.2">
      <c r="AC816" s="62"/>
      <c r="AD816" s="62"/>
      <c r="AE816" s="62"/>
      <c r="AF816" s="62"/>
      <c r="AG816" s="62"/>
      <c r="AH816" s="62"/>
      <c r="AI816" s="62"/>
      <c r="AJ816" s="62"/>
    </row>
    <row r="817" spans="29:36" ht="20.7" customHeight="1" x14ac:dyDescent="0.2">
      <c r="AC817" s="62"/>
      <c r="AD817" s="62"/>
      <c r="AE817" s="62"/>
      <c r="AF817" s="62"/>
      <c r="AG817" s="62"/>
      <c r="AH817" s="62"/>
      <c r="AI817" s="62"/>
      <c r="AJ817" s="62"/>
    </row>
    <row r="818" spans="29:36" ht="20.7" customHeight="1" x14ac:dyDescent="0.2">
      <c r="AC818" s="62"/>
      <c r="AD818" s="62"/>
      <c r="AE818" s="62"/>
      <c r="AF818" s="62"/>
      <c r="AG818" s="62"/>
      <c r="AH818" s="62"/>
      <c r="AI818" s="62"/>
      <c r="AJ818" s="62"/>
    </row>
    <row r="819" spans="29:36" ht="20.7" customHeight="1" x14ac:dyDescent="0.2">
      <c r="AC819" s="62"/>
      <c r="AD819" s="62"/>
      <c r="AE819" s="62"/>
      <c r="AF819" s="62"/>
      <c r="AG819" s="62"/>
      <c r="AH819" s="62"/>
      <c r="AI819" s="62"/>
      <c r="AJ819" s="62"/>
    </row>
    <row r="820" spans="29:36" ht="20.7" customHeight="1" x14ac:dyDescent="0.2">
      <c r="AC820" s="62"/>
      <c r="AD820" s="62"/>
      <c r="AE820" s="62"/>
      <c r="AF820" s="62"/>
      <c r="AG820" s="62"/>
      <c r="AH820" s="62"/>
      <c r="AI820" s="62"/>
      <c r="AJ820" s="62"/>
    </row>
    <row r="821" spans="29:36" ht="20.7" customHeight="1" x14ac:dyDescent="0.2">
      <c r="AC821" s="62"/>
      <c r="AD821" s="62"/>
      <c r="AE821" s="62"/>
      <c r="AF821" s="62"/>
      <c r="AG821" s="62"/>
      <c r="AH821" s="62"/>
      <c r="AI821" s="62"/>
      <c r="AJ821" s="62"/>
    </row>
    <row r="822" spans="29:36" ht="20.7" customHeight="1" x14ac:dyDescent="0.2">
      <c r="AC822" s="62"/>
      <c r="AD822" s="62"/>
      <c r="AE822" s="62"/>
      <c r="AF822" s="62"/>
      <c r="AG822" s="62"/>
      <c r="AH822" s="62"/>
      <c r="AI822" s="62"/>
      <c r="AJ822" s="62"/>
    </row>
    <row r="823" spans="29:36" ht="20.7" customHeight="1" x14ac:dyDescent="0.2">
      <c r="AC823" s="62"/>
      <c r="AD823" s="62"/>
      <c r="AE823" s="62"/>
      <c r="AF823" s="62"/>
      <c r="AG823" s="62"/>
      <c r="AH823" s="62"/>
      <c r="AI823" s="62"/>
      <c r="AJ823" s="62"/>
    </row>
    <row r="824" spans="29:36" ht="20.7" customHeight="1" x14ac:dyDescent="0.2">
      <c r="AC824" s="62"/>
      <c r="AD824" s="62"/>
      <c r="AE824" s="62"/>
      <c r="AF824" s="62"/>
      <c r="AG824" s="62"/>
      <c r="AH824" s="62"/>
      <c r="AI824" s="62"/>
      <c r="AJ824" s="62"/>
    </row>
    <row r="825" spans="29:36" ht="20.7" customHeight="1" x14ac:dyDescent="0.2">
      <c r="AC825" s="62"/>
      <c r="AD825" s="62"/>
      <c r="AE825" s="62"/>
      <c r="AF825" s="62"/>
      <c r="AG825" s="62"/>
      <c r="AH825" s="62"/>
      <c r="AI825" s="62"/>
      <c r="AJ825" s="62"/>
    </row>
    <row r="826" spans="29:36" ht="20.7" customHeight="1" x14ac:dyDescent="0.2">
      <c r="AC826" s="62"/>
      <c r="AD826" s="62"/>
      <c r="AE826" s="62"/>
      <c r="AF826" s="62"/>
      <c r="AG826" s="62"/>
      <c r="AH826" s="62"/>
      <c r="AI826" s="62"/>
      <c r="AJ826" s="62"/>
    </row>
    <row r="827" spans="29:36" ht="20.7" customHeight="1" x14ac:dyDescent="0.2">
      <c r="AC827" s="62"/>
      <c r="AD827" s="62"/>
      <c r="AE827" s="62"/>
      <c r="AF827" s="62"/>
      <c r="AG827" s="62"/>
      <c r="AH827" s="62"/>
      <c r="AI827" s="62"/>
      <c r="AJ827" s="62"/>
    </row>
    <row r="828" spans="29:36" ht="20.7" customHeight="1" x14ac:dyDescent="0.2">
      <c r="AC828" s="62"/>
      <c r="AD828" s="62"/>
      <c r="AE828" s="62"/>
      <c r="AF828" s="62"/>
      <c r="AG828" s="62"/>
      <c r="AH828" s="62"/>
      <c r="AI828" s="62"/>
      <c r="AJ828" s="62"/>
    </row>
    <row r="829" spans="29:36" ht="20.7" customHeight="1" x14ac:dyDescent="0.2">
      <c r="AC829" s="62"/>
      <c r="AD829" s="62"/>
      <c r="AE829" s="62"/>
      <c r="AF829" s="62"/>
      <c r="AG829" s="62"/>
      <c r="AH829" s="62"/>
      <c r="AI829" s="62"/>
      <c r="AJ829" s="62"/>
    </row>
    <row r="830" spans="29:36" ht="20.7" customHeight="1" x14ac:dyDescent="0.2">
      <c r="AC830" s="62"/>
      <c r="AD830" s="62"/>
      <c r="AE830" s="62"/>
      <c r="AF830" s="62"/>
      <c r="AG830" s="62"/>
      <c r="AH830" s="62"/>
      <c r="AI830" s="62"/>
      <c r="AJ830" s="62"/>
    </row>
    <row r="831" spans="29:36" ht="20.7" customHeight="1" x14ac:dyDescent="0.2">
      <c r="AC831" s="62"/>
      <c r="AD831" s="62"/>
      <c r="AE831" s="62"/>
      <c r="AF831" s="62"/>
      <c r="AG831" s="62"/>
      <c r="AH831" s="62"/>
      <c r="AI831" s="62"/>
      <c r="AJ831" s="62"/>
    </row>
    <row r="832" spans="29:36" ht="20.7" customHeight="1" x14ac:dyDescent="0.2">
      <c r="AC832" s="62"/>
      <c r="AD832" s="62"/>
      <c r="AE832" s="62"/>
      <c r="AF832" s="62"/>
      <c r="AG832" s="62"/>
      <c r="AH832" s="62"/>
      <c r="AI832" s="62"/>
      <c r="AJ832" s="62"/>
    </row>
    <row r="833" spans="29:36" ht="20.7" customHeight="1" x14ac:dyDescent="0.2">
      <c r="AC833" s="62"/>
      <c r="AD833" s="62"/>
      <c r="AE833" s="62"/>
      <c r="AF833" s="62"/>
      <c r="AG833" s="62"/>
      <c r="AH833" s="62"/>
      <c r="AI833" s="62"/>
      <c r="AJ833" s="62"/>
    </row>
    <row r="834" spans="29:36" ht="20.7" customHeight="1" x14ac:dyDescent="0.2">
      <c r="AC834" s="62"/>
      <c r="AD834" s="62"/>
      <c r="AE834" s="62"/>
      <c r="AF834" s="62"/>
      <c r="AG834" s="62"/>
      <c r="AH834" s="62"/>
      <c r="AI834" s="62"/>
      <c r="AJ834" s="62"/>
    </row>
    <row r="835" spans="29:36" ht="20.7" customHeight="1" x14ac:dyDescent="0.2">
      <c r="AC835" s="62"/>
      <c r="AD835" s="62"/>
      <c r="AE835" s="62"/>
      <c r="AF835" s="62"/>
      <c r="AG835" s="62"/>
      <c r="AH835" s="62"/>
      <c r="AI835" s="62"/>
      <c r="AJ835" s="62"/>
    </row>
    <row r="836" spans="29:36" ht="20.7" customHeight="1" x14ac:dyDescent="0.2">
      <c r="AC836" s="62"/>
      <c r="AD836" s="62"/>
      <c r="AE836" s="62"/>
      <c r="AF836" s="62"/>
      <c r="AG836" s="62"/>
      <c r="AH836" s="62"/>
      <c r="AI836" s="62"/>
      <c r="AJ836" s="62"/>
    </row>
    <row r="837" spans="29:36" ht="20.7" customHeight="1" x14ac:dyDescent="0.2">
      <c r="AC837" s="62"/>
      <c r="AD837" s="62"/>
      <c r="AE837" s="62"/>
      <c r="AF837" s="62"/>
      <c r="AG837" s="62"/>
      <c r="AH837" s="62"/>
      <c r="AI837" s="62"/>
      <c r="AJ837" s="62"/>
    </row>
    <row r="838" spans="29:36" ht="20.7" customHeight="1" x14ac:dyDescent="0.2">
      <c r="AC838" s="62"/>
      <c r="AD838" s="62"/>
      <c r="AE838" s="62"/>
      <c r="AF838" s="62"/>
      <c r="AG838" s="62"/>
      <c r="AH838" s="62"/>
      <c r="AI838" s="62"/>
      <c r="AJ838" s="62"/>
    </row>
    <row r="839" spans="29:36" ht="20.7" customHeight="1" x14ac:dyDescent="0.2">
      <c r="AC839" s="62"/>
      <c r="AD839" s="62"/>
      <c r="AE839" s="62"/>
      <c r="AF839" s="62"/>
      <c r="AG839" s="62"/>
      <c r="AH839" s="62"/>
      <c r="AI839" s="62"/>
      <c r="AJ839" s="62"/>
    </row>
    <row r="840" spans="29:36" ht="20.7" customHeight="1" x14ac:dyDescent="0.2">
      <c r="AC840" s="62"/>
      <c r="AD840" s="62"/>
      <c r="AE840" s="62"/>
      <c r="AF840" s="62"/>
      <c r="AG840" s="62"/>
      <c r="AH840" s="62"/>
      <c r="AI840" s="62"/>
      <c r="AJ840" s="62"/>
    </row>
    <row r="841" spans="29:36" ht="20.7" customHeight="1" x14ac:dyDescent="0.2">
      <c r="AC841" s="62"/>
      <c r="AD841" s="62"/>
      <c r="AE841" s="62"/>
      <c r="AF841" s="62"/>
      <c r="AG841" s="62"/>
      <c r="AH841" s="62"/>
      <c r="AI841" s="62"/>
      <c r="AJ841" s="62"/>
    </row>
    <row r="842" spans="29:36" ht="20.7" customHeight="1" x14ac:dyDescent="0.2">
      <c r="AC842" s="62"/>
      <c r="AD842" s="62"/>
      <c r="AE842" s="62"/>
      <c r="AF842" s="62"/>
      <c r="AG842" s="62"/>
      <c r="AH842" s="62"/>
      <c r="AI842" s="62"/>
      <c r="AJ842" s="62"/>
    </row>
    <row r="843" spans="29:36" ht="20.7" customHeight="1" x14ac:dyDescent="0.2">
      <c r="AC843" s="62"/>
      <c r="AD843" s="62"/>
      <c r="AE843" s="62"/>
      <c r="AF843" s="62"/>
      <c r="AG843" s="62"/>
      <c r="AH843" s="62"/>
      <c r="AI843" s="62"/>
      <c r="AJ843" s="62"/>
    </row>
    <row r="844" spans="29:36" ht="20.7" customHeight="1" x14ac:dyDescent="0.2">
      <c r="AC844" s="62"/>
      <c r="AD844" s="62"/>
      <c r="AE844" s="62"/>
      <c r="AF844" s="62"/>
      <c r="AG844" s="62"/>
      <c r="AH844" s="62"/>
      <c r="AI844" s="62"/>
      <c r="AJ844" s="62"/>
    </row>
    <row r="845" spans="29:36" ht="20.7" customHeight="1" x14ac:dyDescent="0.2">
      <c r="AC845" s="62"/>
      <c r="AD845" s="62"/>
      <c r="AE845" s="62"/>
      <c r="AF845" s="62"/>
      <c r="AG845" s="62"/>
      <c r="AH845" s="62"/>
      <c r="AI845" s="62"/>
      <c r="AJ845" s="62"/>
    </row>
    <row r="846" spans="29:36" ht="20.7" customHeight="1" x14ac:dyDescent="0.2">
      <c r="AC846" s="62"/>
      <c r="AD846" s="62"/>
      <c r="AE846" s="62"/>
      <c r="AF846" s="62"/>
      <c r="AG846" s="62"/>
      <c r="AH846" s="62"/>
      <c r="AI846" s="62"/>
      <c r="AJ846" s="62"/>
    </row>
    <row r="847" spans="29:36" ht="20.7" customHeight="1" x14ac:dyDescent="0.2">
      <c r="AC847" s="62"/>
      <c r="AD847" s="62"/>
      <c r="AE847" s="62"/>
      <c r="AF847" s="62"/>
      <c r="AG847" s="62"/>
      <c r="AH847" s="62"/>
      <c r="AI847" s="62"/>
      <c r="AJ847" s="62"/>
    </row>
    <row r="848" spans="29:36" ht="20.7" customHeight="1" x14ac:dyDescent="0.2">
      <c r="AC848" s="62"/>
      <c r="AD848" s="62"/>
      <c r="AE848" s="62"/>
      <c r="AF848" s="62"/>
      <c r="AG848" s="62"/>
      <c r="AH848" s="62"/>
      <c r="AI848" s="62"/>
      <c r="AJ848" s="62"/>
    </row>
    <row r="849" spans="29:36" ht="20.7" customHeight="1" x14ac:dyDescent="0.2">
      <c r="AC849" s="62"/>
      <c r="AD849" s="62"/>
      <c r="AE849" s="62"/>
      <c r="AF849" s="62"/>
      <c r="AG849" s="62"/>
      <c r="AH849" s="62"/>
      <c r="AI849" s="62"/>
      <c r="AJ849" s="62"/>
    </row>
    <row r="850" spans="29:36" ht="20.7" customHeight="1" x14ac:dyDescent="0.2">
      <c r="AC850" s="62"/>
      <c r="AD850" s="62"/>
      <c r="AE850" s="62"/>
      <c r="AF850" s="62"/>
      <c r="AG850" s="62"/>
      <c r="AH850" s="62"/>
      <c r="AI850" s="62"/>
      <c r="AJ850" s="62"/>
    </row>
    <row r="851" spans="29:36" ht="20.7" customHeight="1" x14ac:dyDescent="0.2">
      <c r="AC851" s="62"/>
      <c r="AD851" s="62"/>
      <c r="AE851" s="62"/>
      <c r="AF851" s="62"/>
      <c r="AG851" s="62"/>
      <c r="AH851" s="62"/>
      <c r="AI851" s="62"/>
      <c r="AJ851" s="62"/>
    </row>
    <row r="852" spans="29:36" ht="20.7" customHeight="1" x14ac:dyDescent="0.2">
      <c r="AC852" s="62"/>
      <c r="AD852" s="62"/>
      <c r="AE852" s="62"/>
      <c r="AF852" s="62"/>
      <c r="AG852" s="62"/>
      <c r="AH852" s="62"/>
      <c r="AI852" s="62"/>
      <c r="AJ852" s="62"/>
    </row>
    <row r="853" spans="29:36" ht="20.7" customHeight="1" x14ac:dyDescent="0.2">
      <c r="AC853" s="62"/>
      <c r="AD853" s="62"/>
      <c r="AE853" s="62"/>
      <c r="AF853" s="62"/>
      <c r="AG853" s="62"/>
      <c r="AH853" s="62"/>
      <c r="AI853" s="62"/>
      <c r="AJ853" s="62"/>
    </row>
    <row r="854" spans="29:36" ht="20.7" customHeight="1" x14ac:dyDescent="0.2">
      <c r="AC854" s="62"/>
      <c r="AD854" s="62"/>
      <c r="AE854" s="62"/>
      <c r="AF854" s="62"/>
      <c r="AG854" s="62"/>
      <c r="AH854" s="62"/>
      <c r="AI854" s="62"/>
      <c r="AJ854" s="62"/>
    </row>
    <row r="855" spans="29:36" ht="20.7" customHeight="1" x14ac:dyDescent="0.2">
      <c r="AC855" s="62"/>
      <c r="AD855" s="62"/>
      <c r="AE855" s="62"/>
      <c r="AF855" s="62"/>
      <c r="AG855" s="62"/>
      <c r="AH855" s="62"/>
      <c r="AI855" s="62"/>
      <c r="AJ855" s="62"/>
    </row>
    <row r="856" spans="29:36" ht="20.7" customHeight="1" x14ac:dyDescent="0.2">
      <c r="AC856" s="62"/>
      <c r="AD856" s="62"/>
      <c r="AE856" s="62"/>
      <c r="AF856" s="62"/>
      <c r="AG856" s="62"/>
      <c r="AH856" s="62"/>
      <c r="AI856" s="62"/>
      <c r="AJ856" s="62"/>
    </row>
    <row r="857" spans="29:36" ht="20.7" customHeight="1" x14ac:dyDescent="0.2">
      <c r="AC857" s="62"/>
      <c r="AD857" s="62"/>
      <c r="AE857" s="62"/>
      <c r="AF857" s="62"/>
      <c r="AG857" s="62"/>
      <c r="AH857" s="62"/>
      <c r="AI857" s="62"/>
      <c r="AJ857" s="62"/>
    </row>
    <row r="858" spans="29:36" ht="20.7" customHeight="1" x14ac:dyDescent="0.2">
      <c r="AC858" s="62"/>
      <c r="AD858" s="62"/>
      <c r="AE858" s="62"/>
      <c r="AF858" s="62"/>
      <c r="AG858" s="62"/>
      <c r="AH858" s="62"/>
      <c r="AI858" s="62"/>
      <c r="AJ858" s="62"/>
    </row>
    <row r="859" spans="29:36" ht="20.7" customHeight="1" x14ac:dyDescent="0.2">
      <c r="AC859" s="62"/>
      <c r="AD859" s="62"/>
      <c r="AE859" s="62"/>
      <c r="AF859" s="62"/>
      <c r="AG859" s="62"/>
      <c r="AH859" s="62"/>
      <c r="AI859" s="62"/>
      <c r="AJ859" s="62"/>
    </row>
    <row r="860" spans="29:36" ht="20.7" customHeight="1" x14ac:dyDescent="0.2">
      <c r="AC860" s="62"/>
      <c r="AD860" s="62"/>
      <c r="AE860" s="62"/>
      <c r="AF860" s="62"/>
      <c r="AG860" s="62"/>
      <c r="AH860" s="62"/>
      <c r="AI860" s="62"/>
      <c r="AJ860" s="62"/>
    </row>
    <row r="861" spans="29:36" ht="20.7" customHeight="1" x14ac:dyDescent="0.2">
      <c r="AC861" s="62"/>
      <c r="AD861" s="62"/>
      <c r="AE861" s="62"/>
      <c r="AF861" s="62"/>
      <c r="AG861" s="62"/>
      <c r="AH861" s="62"/>
      <c r="AI861" s="62"/>
      <c r="AJ861" s="62"/>
    </row>
    <row r="862" spans="29:36" ht="20.7" customHeight="1" x14ac:dyDescent="0.2">
      <c r="AC862" s="62"/>
      <c r="AD862" s="62"/>
      <c r="AE862" s="62"/>
      <c r="AF862" s="62"/>
      <c r="AG862" s="62"/>
      <c r="AH862" s="62"/>
      <c r="AI862" s="62"/>
      <c r="AJ862" s="62"/>
    </row>
    <row r="863" spans="29:36" ht="20.7" customHeight="1" x14ac:dyDescent="0.2">
      <c r="AC863" s="62"/>
      <c r="AD863" s="62"/>
      <c r="AE863" s="62"/>
      <c r="AF863" s="62"/>
      <c r="AG863" s="62"/>
      <c r="AH863" s="62"/>
      <c r="AI863" s="62"/>
      <c r="AJ863" s="62"/>
    </row>
    <row r="864" spans="29:36" ht="20.7" customHeight="1" x14ac:dyDescent="0.2">
      <c r="AC864" s="62"/>
      <c r="AD864" s="62"/>
      <c r="AE864" s="62"/>
      <c r="AF864" s="62"/>
      <c r="AG864" s="62"/>
      <c r="AH864" s="62"/>
      <c r="AI864" s="62"/>
      <c r="AJ864" s="62"/>
    </row>
    <row r="865" spans="29:36" ht="20.7" customHeight="1" x14ac:dyDescent="0.2">
      <c r="AC865" s="62"/>
      <c r="AD865" s="62"/>
      <c r="AE865" s="62"/>
      <c r="AF865" s="62"/>
      <c r="AG865" s="62"/>
      <c r="AH865" s="62"/>
      <c r="AI865" s="62"/>
      <c r="AJ865" s="62"/>
    </row>
    <row r="866" spans="29:36" ht="20.7" customHeight="1" x14ac:dyDescent="0.2">
      <c r="AC866" s="62"/>
      <c r="AD866" s="62"/>
      <c r="AE866" s="62"/>
      <c r="AF866" s="62"/>
      <c r="AG866" s="62"/>
      <c r="AH866" s="62"/>
      <c r="AI866" s="62"/>
      <c r="AJ866" s="62"/>
    </row>
    <row r="867" spans="29:36" ht="20.7" customHeight="1" x14ac:dyDescent="0.2">
      <c r="AC867" s="62"/>
      <c r="AD867" s="62"/>
      <c r="AE867" s="62"/>
      <c r="AF867" s="62"/>
      <c r="AG867" s="62"/>
      <c r="AH867" s="62"/>
      <c r="AI867" s="62"/>
      <c r="AJ867" s="62"/>
    </row>
    <row r="868" spans="29:36" ht="20.7" customHeight="1" x14ac:dyDescent="0.2">
      <c r="AC868" s="62"/>
      <c r="AD868" s="62"/>
      <c r="AE868" s="62"/>
      <c r="AF868" s="62"/>
      <c r="AG868" s="62"/>
      <c r="AH868" s="62"/>
      <c r="AI868" s="62"/>
      <c r="AJ868" s="62"/>
    </row>
    <row r="869" spans="29:36" ht="20.7" customHeight="1" x14ac:dyDescent="0.2">
      <c r="AC869" s="62"/>
      <c r="AD869" s="62"/>
      <c r="AE869" s="62"/>
      <c r="AF869" s="62"/>
      <c r="AG869" s="62"/>
      <c r="AH869" s="62"/>
      <c r="AI869" s="62"/>
      <c r="AJ869" s="62"/>
    </row>
    <row r="870" spans="29:36" ht="20.7" customHeight="1" x14ac:dyDescent="0.2">
      <c r="AC870" s="62"/>
      <c r="AD870" s="62"/>
      <c r="AE870" s="62"/>
      <c r="AF870" s="62"/>
      <c r="AG870" s="62"/>
      <c r="AH870" s="62"/>
      <c r="AI870" s="62"/>
      <c r="AJ870" s="62"/>
    </row>
    <row r="871" spans="29:36" ht="20.7" customHeight="1" x14ac:dyDescent="0.2">
      <c r="AC871" s="62"/>
      <c r="AD871" s="62"/>
      <c r="AE871" s="62"/>
      <c r="AF871" s="62"/>
      <c r="AG871" s="62"/>
      <c r="AH871" s="62"/>
      <c r="AI871" s="62"/>
      <c r="AJ871" s="62"/>
    </row>
    <row r="872" spans="29:36" ht="20.7" customHeight="1" x14ac:dyDescent="0.2">
      <c r="AC872" s="62"/>
      <c r="AD872" s="62"/>
      <c r="AE872" s="62"/>
      <c r="AF872" s="62"/>
      <c r="AG872" s="62"/>
      <c r="AH872" s="62"/>
      <c r="AI872" s="62"/>
      <c r="AJ872" s="62"/>
    </row>
    <row r="873" spans="29:36" ht="20.7" customHeight="1" x14ac:dyDescent="0.2">
      <c r="AC873" s="62"/>
      <c r="AD873" s="62"/>
      <c r="AE873" s="62"/>
      <c r="AF873" s="62"/>
      <c r="AG873" s="62"/>
      <c r="AH873" s="62"/>
      <c r="AI873" s="62"/>
      <c r="AJ873" s="62"/>
    </row>
    <row r="874" spans="29:36" ht="20.7" customHeight="1" x14ac:dyDescent="0.2">
      <c r="AC874" s="62"/>
      <c r="AD874" s="62"/>
      <c r="AE874" s="62"/>
      <c r="AF874" s="62"/>
      <c r="AG874" s="62"/>
      <c r="AH874" s="62"/>
      <c r="AI874" s="62"/>
      <c r="AJ874" s="62"/>
    </row>
    <row r="875" spans="29:36" ht="20.7" customHeight="1" x14ac:dyDescent="0.2">
      <c r="AC875" s="62"/>
      <c r="AD875" s="62"/>
      <c r="AE875" s="62"/>
      <c r="AF875" s="62"/>
      <c r="AG875" s="62"/>
      <c r="AH875" s="62"/>
      <c r="AI875" s="62"/>
      <c r="AJ875" s="62"/>
    </row>
    <row r="876" spans="29:36" ht="20.7" customHeight="1" x14ac:dyDescent="0.2">
      <c r="AC876" s="62"/>
      <c r="AD876" s="62"/>
      <c r="AE876" s="62"/>
      <c r="AF876" s="62"/>
      <c r="AG876" s="62"/>
      <c r="AH876" s="62"/>
      <c r="AI876" s="62"/>
      <c r="AJ876" s="62"/>
    </row>
    <row r="877" spans="29:36" ht="20.7" customHeight="1" x14ac:dyDescent="0.2">
      <c r="AC877" s="62"/>
      <c r="AD877" s="62"/>
      <c r="AE877" s="62"/>
      <c r="AF877" s="62"/>
      <c r="AG877" s="62"/>
      <c r="AH877" s="62"/>
      <c r="AI877" s="62"/>
      <c r="AJ877" s="62"/>
    </row>
    <row r="878" spans="29:36" ht="20.7" customHeight="1" x14ac:dyDescent="0.2">
      <c r="AC878" s="62"/>
      <c r="AD878" s="62"/>
      <c r="AE878" s="62"/>
      <c r="AF878" s="62"/>
      <c r="AG878" s="62"/>
      <c r="AH878" s="62"/>
      <c r="AI878" s="62"/>
      <c r="AJ878" s="62"/>
    </row>
    <row r="879" spans="29:36" ht="20.7" customHeight="1" x14ac:dyDescent="0.2">
      <c r="AC879" s="62"/>
      <c r="AD879" s="62"/>
      <c r="AE879" s="62"/>
      <c r="AF879" s="62"/>
      <c r="AG879" s="62"/>
      <c r="AH879" s="62"/>
      <c r="AI879" s="62"/>
      <c r="AJ879" s="62"/>
    </row>
    <row r="880" spans="29:36" ht="20.7" customHeight="1" x14ac:dyDescent="0.2">
      <c r="AC880" s="62"/>
      <c r="AD880" s="62"/>
      <c r="AE880" s="62"/>
      <c r="AF880" s="62"/>
      <c r="AG880" s="62"/>
      <c r="AH880" s="62"/>
      <c r="AI880" s="62"/>
      <c r="AJ880" s="62"/>
    </row>
    <row r="881" spans="29:36" ht="20.7" customHeight="1" x14ac:dyDescent="0.2">
      <c r="AC881" s="62"/>
      <c r="AD881" s="62"/>
      <c r="AE881" s="62"/>
      <c r="AF881" s="62"/>
      <c r="AG881" s="62"/>
      <c r="AH881" s="62"/>
      <c r="AI881" s="62"/>
      <c r="AJ881" s="62"/>
    </row>
    <row r="882" spans="29:36" ht="20.7" customHeight="1" x14ac:dyDescent="0.2">
      <c r="AC882" s="62"/>
      <c r="AD882" s="62"/>
      <c r="AE882" s="62"/>
      <c r="AF882" s="62"/>
      <c r="AG882" s="62"/>
      <c r="AH882" s="62"/>
      <c r="AI882" s="62"/>
      <c r="AJ882" s="62"/>
    </row>
    <row r="883" spans="29:36" ht="20.7" customHeight="1" x14ac:dyDescent="0.2">
      <c r="AC883" s="62"/>
      <c r="AD883" s="62"/>
      <c r="AE883" s="62"/>
      <c r="AF883" s="62"/>
      <c r="AG883" s="62"/>
      <c r="AH883" s="62"/>
      <c r="AI883" s="62"/>
      <c r="AJ883" s="62"/>
    </row>
    <row r="884" spans="29:36" ht="20.7" customHeight="1" x14ac:dyDescent="0.2">
      <c r="AC884" s="62"/>
      <c r="AD884" s="62"/>
      <c r="AE884" s="62"/>
      <c r="AF884" s="62"/>
      <c r="AG884" s="62"/>
      <c r="AH884" s="62"/>
      <c r="AI884" s="62"/>
      <c r="AJ884" s="62"/>
    </row>
    <row r="885" spans="29:36" ht="20.7" customHeight="1" x14ac:dyDescent="0.2">
      <c r="AC885" s="62"/>
      <c r="AD885" s="62"/>
      <c r="AE885" s="62"/>
      <c r="AF885" s="62"/>
      <c r="AG885" s="62"/>
      <c r="AH885" s="62"/>
      <c r="AI885" s="62"/>
      <c r="AJ885" s="62"/>
    </row>
    <row r="886" spans="29:36" ht="20.7" customHeight="1" x14ac:dyDescent="0.2">
      <c r="AC886" s="62"/>
      <c r="AD886" s="62"/>
      <c r="AE886" s="62"/>
      <c r="AF886" s="62"/>
      <c r="AG886" s="62"/>
      <c r="AH886" s="62"/>
      <c r="AI886" s="62"/>
      <c r="AJ886" s="62"/>
    </row>
    <row r="887" spans="29:36" ht="20.7" customHeight="1" x14ac:dyDescent="0.2">
      <c r="AC887" s="62"/>
      <c r="AD887" s="62"/>
      <c r="AE887" s="62"/>
      <c r="AF887" s="62"/>
      <c r="AG887" s="62"/>
      <c r="AH887" s="62"/>
      <c r="AI887" s="62"/>
      <c r="AJ887" s="62"/>
    </row>
    <row r="888" spans="29:36" ht="20.7" customHeight="1" x14ac:dyDescent="0.2">
      <c r="AC888" s="62"/>
      <c r="AD888" s="62"/>
      <c r="AE888" s="62"/>
      <c r="AF888" s="62"/>
      <c r="AG888" s="62"/>
      <c r="AH888" s="62"/>
      <c r="AI888" s="62"/>
      <c r="AJ888" s="62"/>
    </row>
    <row r="889" spans="29:36" ht="20.7" customHeight="1" x14ac:dyDescent="0.2">
      <c r="AC889" s="62"/>
      <c r="AD889" s="62"/>
      <c r="AE889" s="62"/>
      <c r="AF889" s="62"/>
      <c r="AG889" s="62"/>
      <c r="AH889" s="62"/>
      <c r="AI889" s="62"/>
      <c r="AJ889" s="62"/>
    </row>
    <row r="890" spans="29:36" ht="20.7" customHeight="1" x14ac:dyDescent="0.2">
      <c r="AC890" s="62"/>
      <c r="AD890" s="62"/>
      <c r="AE890" s="62"/>
      <c r="AF890" s="62"/>
      <c r="AG890" s="62"/>
      <c r="AH890" s="62"/>
      <c r="AI890" s="62"/>
      <c r="AJ890" s="62"/>
    </row>
    <row r="891" spans="29:36" ht="20.7" customHeight="1" x14ac:dyDescent="0.2">
      <c r="AC891" s="62"/>
      <c r="AD891" s="62"/>
      <c r="AE891" s="62"/>
      <c r="AF891" s="62"/>
      <c r="AG891" s="62"/>
      <c r="AH891" s="62"/>
      <c r="AI891" s="62"/>
      <c r="AJ891" s="62"/>
    </row>
    <row r="892" spans="29:36" ht="20.7" customHeight="1" x14ac:dyDescent="0.2">
      <c r="AC892" s="62"/>
      <c r="AD892" s="62"/>
      <c r="AE892" s="62"/>
      <c r="AF892" s="62"/>
      <c r="AG892" s="62"/>
      <c r="AH892" s="62"/>
      <c r="AI892" s="62"/>
      <c r="AJ892" s="62"/>
    </row>
    <row r="893" spans="29:36" ht="20.7" customHeight="1" x14ac:dyDescent="0.2">
      <c r="AC893" s="62"/>
      <c r="AD893" s="62"/>
      <c r="AE893" s="62"/>
      <c r="AF893" s="62"/>
      <c r="AG893" s="62"/>
      <c r="AH893" s="62"/>
      <c r="AI893" s="62"/>
      <c r="AJ893" s="62"/>
    </row>
    <row r="894" spans="29:36" ht="20.7" customHeight="1" x14ac:dyDescent="0.2">
      <c r="AC894" s="62"/>
      <c r="AD894" s="62"/>
      <c r="AE894" s="62"/>
      <c r="AF894" s="62"/>
      <c r="AG894" s="62"/>
      <c r="AH894" s="62"/>
      <c r="AI894" s="62"/>
      <c r="AJ894" s="62"/>
    </row>
    <row r="895" spans="29:36" ht="20.7" customHeight="1" x14ac:dyDescent="0.2">
      <c r="AC895" s="62"/>
      <c r="AD895" s="62"/>
      <c r="AE895" s="62"/>
      <c r="AF895" s="62"/>
      <c r="AG895" s="62"/>
      <c r="AH895" s="62"/>
      <c r="AI895" s="62"/>
      <c r="AJ895" s="62"/>
    </row>
    <row r="896" spans="29:36" ht="20.7" customHeight="1" x14ac:dyDescent="0.2">
      <c r="AC896" s="62"/>
      <c r="AD896" s="62"/>
      <c r="AE896" s="62"/>
      <c r="AF896" s="62"/>
      <c r="AG896" s="62"/>
      <c r="AH896" s="62"/>
      <c r="AI896" s="62"/>
      <c r="AJ896" s="62"/>
    </row>
    <row r="897" spans="29:36" ht="20.7" customHeight="1" x14ac:dyDescent="0.2">
      <c r="AC897" s="62"/>
      <c r="AD897" s="62"/>
      <c r="AE897" s="62"/>
      <c r="AF897" s="62"/>
      <c r="AG897" s="62"/>
      <c r="AH897" s="62"/>
      <c r="AI897" s="62"/>
      <c r="AJ897" s="62"/>
    </row>
    <row r="898" spans="29:36" ht="20.7" customHeight="1" x14ac:dyDescent="0.2">
      <c r="AC898" s="62"/>
      <c r="AD898" s="62"/>
      <c r="AE898" s="62"/>
      <c r="AF898" s="62"/>
      <c r="AG898" s="62"/>
      <c r="AH898" s="62"/>
      <c r="AI898" s="62"/>
      <c r="AJ898" s="62"/>
    </row>
    <row r="899" spans="29:36" ht="20.7" customHeight="1" x14ac:dyDescent="0.2">
      <c r="AC899" s="62"/>
      <c r="AD899" s="62"/>
      <c r="AE899" s="62"/>
      <c r="AF899" s="62"/>
      <c r="AG899" s="62"/>
      <c r="AH899" s="62"/>
      <c r="AI899" s="62"/>
      <c r="AJ899" s="62"/>
    </row>
    <row r="900" spans="29:36" ht="20.7" customHeight="1" x14ac:dyDescent="0.2">
      <c r="AC900" s="62"/>
      <c r="AD900" s="62"/>
      <c r="AE900" s="62"/>
      <c r="AF900" s="62"/>
      <c r="AG900" s="62"/>
      <c r="AH900" s="62"/>
      <c r="AI900" s="62"/>
      <c r="AJ900" s="62"/>
    </row>
    <row r="901" spans="29:36" ht="20.7" customHeight="1" x14ac:dyDescent="0.2">
      <c r="AC901" s="62"/>
      <c r="AD901" s="62"/>
      <c r="AE901" s="62"/>
      <c r="AF901" s="62"/>
      <c r="AG901" s="62"/>
      <c r="AH901" s="62"/>
      <c r="AI901" s="62"/>
      <c r="AJ901" s="62"/>
    </row>
    <row r="902" spans="29:36" ht="20.7" customHeight="1" x14ac:dyDescent="0.2">
      <c r="AC902" s="62"/>
      <c r="AD902" s="62"/>
      <c r="AE902" s="62"/>
      <c r="AF902" s="62"/>
      <c r="AG902" s="62"/>
      <c r="AH902" s="62"/>
      <c r="AI902" s="62"/>
      <c r="AJ902" s="62"/>
    </row>
    <row r="903" spans="29:36" ht="20.7" customHeight="1" x14ac:dyDescent="0.2">
      <c r="AC903" s="62"/>
      <c r="AD903" s="62"/>
      <c r="AE903" s="62"/>
      <c r="AF903" s="62"/>
      <c r="AG903" s="62"/>
      <c r="AH903" s="62"/>
      <c r="AI903" s="62"/>
      <c r="AJ903" s="62"/>
    </row>
    <row r="904" spans="29:36" ht="20.7" customHeight="1" x14ac:dyDescent="0.2">
      <c r="AC904" s="62"/>
      <c r="AD904" s="62"/>
      <c r="AE904" s="62"/>
      <c r="AF904" s="62"/>
      <c r="AG904" s="62"/>
      <c r="AH904" s="62"/>
      <c r="AI904" s="62"/>
      <c r="AJ904" s="62"/>
    </row>
    <row r="905" spans="29:36" ht="20.7" customHeight="1" x14ac:dyDescent="0.2">
      <c r="AC905" s="62"/>
      <c r="AD905" s="62"/>
      <c r="AE905" s="62"/>
      <c r="AF905" s="62"/>
      <c r="AG905" s="62"/>
      <c r="AH905" s="62"/>
      <c r="AI905" s="62"/>
      <c r="AJ905" s="62"/>
    </row>
    <row r="906" spans="29:36" ht="20.7" customHeight="1" x14ac:dyDescent="0.2">
      <c r="AC906" s="62"/>
      <c r="AD906" s="62"/>
      <c r="AE906" s="62"/>
      <c r="AF906" s="62"/>
      <c r="AG906" s="62"/>
      <c r="AH906" s="62"/>
      <c r="AI906" s="62"/>
      <c r="AJ906" s="62"/>
    </row>
    <row r="907" spans="29:36" ht="20.7" customHeight="1" x14ac:dyDescent="0.2">
      <c r="AC907" s="62"/>
      <c r="AD907" s="62"/>
      <c r="AE907" s="62"/>
      <c r="AF907" s="62"/>
      <c r="AG907" s="62"/>
      <c r="AH907" s="62"/>
      <c r="AI907" s="62"/>
      <c r="AJ907" s="62"/>
    </row>
    <row r="908" spans="29:36" ht="20.7" customHeight="1" x14ac:dyDescent="0.2">
      <c r="AC908" s="62"/>
      <c r="AD908" s="62"/>
      <c r="AE908" s="62"/>
      <c r="AF908" s="62"/>
      <c r="AG908" s="62"/>
      <c r="AH908" s="62"/>
      <c r="AI908" s="62"/>
      <c r="AJ908" s="62"/>
    </row>
    <row r="909" spans="29:36" ht="20.7" customHeight="1" x14ac:dyDescent="0.2">
      <c r="AC909" s="62"/>
      <c r="AD909" s="62"/>
      <c r="AE909" s="62"/>
      <c r="AF909" s="62"/>
      <c r="AG909" s="62"/>
      <c r="AH909" s="62"/>
      <c r="AI909" s="62"/>
      <c r="AJ909" s="62"/>
    </row>
    <row r="910" spans="29:36" ht="20.7" customHeight="1" x14ac:dyDescent="0.2">
      <c r="AC910" s="62"/>
      <c r="AD910" s="62"/>
      <c r="AE910" s="62"/>
      <c r="AF910" s="62"/>
      <c r="AG910" s="62"/>
      <c r="AH910" s="62"/>
      <c r="AI910" s="62"/>
      <c r="AJ910" s="62"/>
    </row>
    <row r="911" spans="29:36" ht="20.7" customHeight="1" x14ac:dyDescent="0.2">
      <c r="AC911" s="62"/>
      <c r="AD911" s="62"/>
      <c r="AE911" s="62"/>
      <c r="AF911" s="62"/>
      <c r="AG911" s="62"/>
      <c r="AH911" s="62"/>
      <c r="AI911" s="62"/>
      <c r="AJ911" s="62"/>
    </row>
    <row r="912" spans="29:36" ht="20.7" customHeight="1" x14ac:dyDescent="0.2">
      <c r="AC912" s="62"/>
      <c r="AD912" s="62"/>
      <c r="AE912" s="62"/>
      <c r="AF912" s="62"/>
      <c r="AG912" s="62"/>
      <c r="AH912" s="62"/>
      <c r="AI912" s="62"/>
      <c r="AJ912" s="62"/>
    </row>
    <row r="913" spans="29:36" ht="20.7" customHeight="1" x14ac:dyDescent="0.2">
      <c r="AC913" s="62"/>
      <c r="AD913" s="62"/>
      <c r="AE913" s="62"/>
      <c r="AF913" s="62"/>
      <c r="AG913" s="62"/>
      <c r="AH913" s="62"/>
      <c r="AI913" s="62"/>
      <c r="AJ913" s="62"/>
    </row>
    <row r="914" spans="29:36" ht="20.7" customHeight="1" x14ac:dyDescent="0.2">
      <c r="AC914" s="62"/>
      <c r="AD914" s="62"/>
      <c r="AE914" s="62"/>
      <c r="AF914" s="62"/>
      <c r="AG914" s="62"/>
      <c r="AH914" s="62"/>
      <c r="AI914" s="62"/>
      <c r="AJ914" s="62"/>
    </row>
    <row r="915" spans="29:36" ht="20.7" customHeight="1" x14ac:dyDescent="0.2">
      <c r="AC915" s="62"/>
      <c r="AD915" s="62"/>
      <c r="AE915" s="62"/>
      <c r="AF915" s="62"/>
      <c r="AG915" s="62"/>
      <c r="AH915" s="62"/>
      <c r="AI915" s="62"/>
      <c r="AJ915" s="62"/>
    </row>
    <row r="916" spans="29:36" ht="20.7" customHeight="1" x14ac:dyDescent="0.2">
      <c r="AC916" s="62"/>
      <c r="AD916" s="62"/>
      <c r="AE916" s="62"/>
      <c r="AF916" s="62"/>
      <c r="AG916" s="62"/>
      <c r="AH916" s="62"/>
      <c r="AI916" s="62"/>
      <c r="AJ916" s="62"/>
    </row>
    <row r="917" spans="29:36" ht="20.7" customHeight="1" x14ac:dyDescent="0.2">
      <c r="AC917" s="62"/>
      <c r="AD917" s="62"/>
      <c r="AE917" s="62"/>
      <c r="AF917" s="62"/>
      <c r="AG917" s="62"/>
      <c r="AH917" s="62"/>
      <c r="AI917" s="62"/>
      <c r="AJ917" s="62"/>
    </row>
    <row r="918" spans="29:36" ht="20.7" customHeight="1" x14ac:dyDescent="0.2">
      <c r="AC918" s="62"/>
      <c r="AD918" s="62"/>
      <c r="AE918" s="62"/>
      <c r="AF918" s="62"/>
      <c r="AG918" s="62"/>
      <c r="AH918" s="62"/>
      <c r="AI918" s="62"/>
      <c r="AJ918" s="62"/>
    </row>
    <row r="919" spans="29:36" ht="20.7" customHeight="1" x14ac:dyDescent="0.2">
      <c r="AC919" s="62"/>
      <c r="AD919" s="62"/>
      <c r="AE919" s="62"/>
      <c r="AF919" s="62"/>
      <c r="AG919" s="62"/>
      <c r="AH919" s="62"/>
      <c r="AI919" s="62"/>
      <c r="AJ919" s="62"/>
    </row>
    <row r="920" spans="29:36" ht="20.7" customHeight="1" x14ac:dyDescent="0.2">
      <c r="AC920" s="62"/>
      <c r="AD920" s="62"/>
      <c r="AE920" s="62"/>
      <c r="AF920" s="62"/>
      <c r="AG920" s="62"/>
      <c r="AH920" s="62"/>
      <c r="AI920" s="62"/>
      <c r="AJ920" s="62"/>
    </row>
    <row r="921" spans="29:36" ht="20.7" customHeight="1" x14ac:dyDescent="0.2">
      <c r="AC921" s="62"/>
      <c r="AD921" s="62"/>
      <c r="AE921" s="62"/>
      <c r="AF921" s="62"/>
      <c r="AG921" s="62"/>
      <c r="AH921" s="62"/>
      <c r="AI921" s="62"/>
      <c r="AJ921" s="62"/>
    </row>
    <row r="922" spans="29:36" ht="20.7" customHeight="1" x14ac:dyDescent="0.2">
      <c r="AC922" s="62"/>
      <c r="AD922" s="62"/>
      <c r="AE922" s="62"/>
      <c r="AF922" s="62"/>
      <c r="AG922" s="62"/>
      <c r="AH922" s="62"/>
      <c r="AI922" s="62"/>
      <c r="AJ922" s="62"/>
    </row>
    <row r="923" spans="29:36" ht="20.7" customHeight="1" x14ac:dyDescent="0.2">
      <c r="AC923" s="62"/>
      <c r="AD923" s="62"/>
      <c r="AE923" s="62"/>
      <c r="AF923" s="62"/>
      <c r="AG923" s="62"/>
      <c r="AH923" s="62"/>
      <c r="AI923" s="62"/>
      <c r="AJ923" s="62"/>
    </row>
    <row r="924" spans="29:36" ht="20.7" customHeight="1" x14ac:dyDescent="0.2">
      <c r="AC924" s="62"/>
      <c r="AD924" s="62"/>
      <c r="AE924" s="62"/>
      <c r="AF924" s="62"/>
      <c r="AG924" s="62"/>
      <c r="AH924" s="62"/>
      <c r="AI924" s="62"/>
      <c r="AJ924" s="62"/>
    </row>
    <row r="925" spans="29:36" ht="20.7" customHeight="1" x14ac:dyDescent="0.2">
      <c r="AC925" s="62"/>
      <c r="AD925" s="62"/>
      <c r="AE925" s="62"/>
      <c r="AF925" s="62"/>
      <c r="AG925" s="62"/>
      <c r="AH925" s="62"/>
      <c r="AI925" s="62"/>
      <c r="AJ925" s="62"/>
    </row>
    <row r="926" spans="29:36" ht="20.7" customHeight="1" x14ac:dyDescent="0.2">
      <c r="AC926" s="62"/>
      <c r="AD926" s="62"/>
      <c r="AE926" s="62"/>
      <c r="AF926" s="62"/>
      <c r="AG926" s="62"/>
      <c r="AH926" s="62"/>
      <c r="AI926" s="62"/>
      <c r="AJ926" s="62"/>
    </row>
    <row r="927" spans="29:36" ht="20.7" customHeight="1" x14ac:dyDescent="0.2">
      <c r="AC927" s="62"/>
      <c r="AD927" s="62"/>
      <c r="AE927" s="62"/>
      <c r="AF927" s="62"/>
      <c r="AG927" s="62"/>
      <c r="AH927" s="62"/>
      <c r="AI927" s="62"/>
      <c r="AJ927" s="62"/>
    </row>
    <row r="928" spans="29:36" ht="20.7" customHeight="1" x14ac:dyDescent="0.2">
      <c r="AC928" s="62"/>
      <c r="AD928" s="62"/>
      <c r="AE928" s="62"/>
      <c r="AF928" s="62"/>
      <c r="AG928" s="62"/>
      <c r="AH928" s="62"/>
      <c r="AI928" s="62"/>
      <c r="AJ928" s="62"/>
    </row>
    <row r="929" spans="29:36" ht="20.7" customHeight="1" x14ac:dyDescent="0.2">
      <c r="AC929" s="62"/>
      <c r="AD929" s="62"/>
      <c r="AE929" s="62"/>
      <c r="AF929" s="62"/>
      <c r="AG929" s="62"/>
      <c r="AH929" s="62"/>
      <c r="AI929" s="62"/>
      <c r="AJ929" s="62"/>
    </row>
    <row r="930" spans="29:36" ht="20.7" customHeight="1" x14ac:dyDescent="0.2">
      <c r="AC930" s="62"/>
      <c r="AD930" s="62"/>
      <c r="AE930" s="62"/>
      <c r="AF930" s="62"/>
      <c r="AG930" s="62"/>
      <c r="AH930" s="62"/>
      <c r="AI930" s="62"/>
      <c r="AJ930" s="62"/>
    </row>
    <row r="931" spans="29:36" ht="20.7" customHeight="1" x14ac:dyDescent="0.2">
      <c r="AC931" s="62"/>
      <c r="AD931" s="62"/>
      <c r="AE931" s="62"/>
      <c r="AF931" s="62"/>
      <c r="AG931" s="62"/>
      <c r="AH931" s="62"/>
      <c r="AI931" s="62"/>
      <c r="AJ931" s="62"/>
    </row>
    <row r="932" spans="29:36" ht="20.7" customHeight="1" x14ac:dyDescent="0.2">
      <c r="AC932" s="62"/>
      <c r="AD932" s="62"/>
      <c r="AE932" s="62"/>
      <c r="AF932" s="62"/>
      <c r="AG932" s="62"/>
      <c r="AH932" s="62"/>
      <c r="AI932" s="62"/>
      <c r="AJ932" s="62"/>
    </row>
    <row r="933" spans="29:36" ht="20.7" customHeight="1" x14ac:dyDescent="0.2">
      <c r="AC933" s="62"/>
      <c r="AD933" s="62"/>
      <c r="AE933" s="62"/>
      <c r="AF933" s="62"/>
      <c r="AG933" s="62"/>
      <c r="AH933" s="62"/>
      <c r="AI933" s="62"/>
      <c r="AJ933" s="62"/>
    </row>
    <row r="934" spans="29:36" ht="20.7" customHeight="1" x14ac:dyDescent="0.2">
      <c r="AC934" s="62"/>
      <c r="AD934" s="62"/>
      <c r="AE934" s="62"/>
      <c r="AF934" s="62"/>
      <c r="AG934" s="62"/>
      <c r="AH934" s="62"/>
      <c r="AI934" s="62"/>
      <c r="AJ934" s="62"/>
    </row>
    <row r="935" spans="29:36" ht="20.7" customHeight="1" x14ac:dyDescent="0.2">
      <c r="AC935" s="62"/>
      <c r="AD935" s="62"/>
      <c r="AE935" s="62"/>
      <c r="AF935" s="62"/>
      <c r="AG935" s="62"/>
      <c r="AH935" s="62"/>
      <c r="AI935" s="62"/>
      <c r="AJ935" s="62"/>
    </row>
    <row r="936" spans="29:36" ht="20.7" customHeight="1" x14ac:dyDescent="0.2">
      <c r="AC936" s="62"/>
      <c r="AD936" s="62"/>
      <c r="AE936" s="62"/>
      <c r="AF936" s="62"/>
      <c r="AG936" s="62"/>
      <c r="AH936" s="62"/>
      <c r="AI936" s="62"/>
      <c r="AJ936" s="62"/>
    </row>
    <row r="937" spans="29:36" ht="20.7" customHeight="1" x14ac:dyDescent="0.2">
      <c r="AC937" s="62"/>
      <c r="AD937" s="62"/>
      <c r="AE937" s="62"/>
      <c r="AF937" s="62"/>
      <c r="AG937" s="62"/>
      <c r="AH937" s="62"/>
      <c r="AI937" s="62"/>
      <c r="AJ937" s="62"/>
    </row>
    <row r="938" spans="29:36" ht="20.7" customHeight="1" x14ac:dyDescent="0.2">
      <c r="AC938" s="62"/>
      <c r="AD938" s="62"/>
      <c r="AE938" s="62"/>
      <c r="AF938" s="62"/>
      <c r="AG938" s="62"/>
      <c r="AH938" s="62"/>
      <c r="AI938" s="62"/>
      <c r="AJ938" s="62"/>
    </row>
    <row r="939" spans="29:36" ht="20.7" customHeight="1" x14ac:dyDescent="0.2">
      <c r="AC939" s="62"/>
      <c r="AD939" s="62"/>
      <c r="AE939" s="62"/>
      <c r="AF939" s="62"/>
      <c r="AG939" s="62"/>
      <c r="AH939" s="62"/>
      <c r="AI939" s="62"/>
      <c r="AJ939" s="62"/>
    </row>
    <row r="940" spans="29:36" ht="20.7" customHeight="1" x14ac:dyDescent="0.2">
      <c r="AC940" s="62"/>
      <c r="AD940" s="62"/>
      <c r="AE940" s="62"/>
      <c r="AF940" s="62"/>
      <c r="AG940" s="62"/>
      <c r="AH940" s="62"/>
      <c r="AI940" s="62"/>
      <c r="AJ940" s="62"/>
    </row>
    <row r="941" spans="29:36" ht="20.7" customHeight="1" x14ac:dyDescent="0.2">
      <c r="AC941" s="62"/>
      <c r="AD941" s="62"/>
      <c r="AE941" s="62"/>
      <c r="AF941" s="62"/>
      <c r="AG941" s="62"/>
      <c r="AH941" s="62"/>
      <c r="AI941" s="62"/>
      <c r="AJ941" s="62"/>
    </row>
    <row r="942" spans="29:36" ht="20.7" customHeight="1" x14ac:dyDescent="0.2">
      <c r="AC942" s="62"/>
      <c r="AD942" s="62"/>
      <c r="AE942" s="62"/>
      <c r="AF942" s="62"/>
      <c r="AG942" s="62"/>
      <c r="AH942" s="62"/>
      <c r="AI942" s="62"/>
      <c r="AJ942" s="62"/>
    </row>
    <row r="943" spans="29:36" ht="20.7" customHeight="1" x14ac:dyDescent="0.2">
      <c r="AC943" s="62"/>
      <c r="AD943" s="62"/>
      <c r="AE943" s="62"/>
      <c r="AF943" s="62"/>
      <c r="AG943" s="62"/>
      <c r="AH943" s="62"/>
      <c r="AI943" s="62"/>
      <c r="AJ943" s="62"/>
    </row>
    <row r="944" spans="29:36" ht="20.7" customHeight="1" x14ac:dyDescent="0.2">
      <c r="AC944" s="62"/>
      <c r="AD944" s="62"/>
      <c r="AE944" s="62"/>
      <c r="AF944" s="62"/>
      <c r="AG944" s="62"/>
      <c r="AH944" s="62"/>
      <c r="AI944" s="62"/>
      <c r="AJ944" s="62"/>
    </row>
    <row r="945" spans="29:36" ht="20.7" customHeight="1" x14ac:dyDescent="0.2">
      <c r="AC945" s="62"/>
      <c r="AD945" s="62"/>
      <c r="AE945" s="62"/>
      <c r="AF945" s="62"/>
      <c r="AG945" s="62"/>
      <c r="AH945" s="62"/>
      <c r="AI945" s="62"/>
      <c r="AJ945" s="62"/>
    </row>
    <row r="946" spans="29:36" ht="20.7" customHeight="1" x14ac:dyDescent="0.2">
      <c r="AC946" s="62"/>
      <c r="AD946" s="62"/>
      <c r="AE946" s="62"/>
      <c r="AF946" s="62"/>
      <c r="AG946" s="62"/>
      <c r="AH946" s="62"/>
      <c r="AI946" s="62"/>
      <c r="AJ946" s="62"/>
    </row>
    <row r="947" spans="29:36" ht="20.7" customHeight="1" x14ac:dyDescent="0.2">
      <c r="AC947" s="62"/>
      <c r="AD947" s="62"/>
      <c r="AE947" s="62"/>
      <c r="AF947" s="62"/>
      <c r="AG947" s="62"/>
      <c r="AH947" s="62"/>
      <c r="AI947" s="62"/>
      <c r="AJ947" s="62"/>
    </row>
    <row r="948" spans="29:36" ht="20.7" customHeight="1" x14ac:dyDescent="0.2">
      <c r="AC948" s="62"/>
      <c r="AD948" s="62"/>
      <c r="AE948" s="62"/>
      <c r="AF948" s="62"/>
      <c r="AG948" s="62"/>
      <c r="AH948" s="62"/>
      <c r="AI948" s="62"/>
      <c r="AJ948" s="62"/>
    </row>
    <row r="949" spans="29:36" ht="20.7" customHeight="1" x14ac:dyDescent="0.2">
      <c r="AC949" s="62"/>
      <c r="AD949" s="62"/>
      <c r="AE949" s="62"/>
      <c r="AF949" s="62"/>
      <c r="AG949" s="62"/>
      <c r="AH949" s="62"/>
      <c r="AI949" s="62"/>
      <c r="AJ949" s="62"/>
    </row>
    <row r="950" spans="29:36" ht="20.7" customHeight="1" x14ac:dyDescent="0.2">
      <c r="AC950" s="62"/>
      <c r="AD950" s="62"/>
      <c r="AE950" s="62"/>
      <c r="AF950" s="62"/>
      <c r="AG950" s="62"/>
      <c r="AH950" s="62"/>
      <c r="AI950" s="62"/>
      <c r="AJ950" s="62"/>
    </row>
    <row r="951" spans="29:36" ht="20.7" customHeight="1" x14ac:dyDescent="0.2">
      <c r="AC951" s="62"/>
      <c r="AD951" s="62"/>
      <c r="AE951" s="62"/>
      <c r="AF951" s="62"/>
      <c r="AG951" s="62"/>
      <c r="AH951" s="62"/>
      <c r="AI951" s="62"/>
      <c r="AJ951" s="62"/>
    </row>
    <row r="952" spans="29:36" ht="20.7" customHeight="1" x14ac:dyDescent="0.2">
      <c r="AC952" s="62"/>
      <c r="AD952" s="62"/>
      <c r="AE952" s="62"/>
      <c r="AF952" s="62"/>
      <c r="AG952" s="62"/>
      <c r="AH952" s="62"/>
      <c r="AI952" s="62"/>
      <c r="AJ952" s="62"/>
    </row>
    <row r="953" spans="29:36" ht="20.7" customHeight="1" x14ac:dyDescent="0.2">
      <c r="AC953" s="62"/>
      <c r="AD953" s="62"/>
      <c r="AE953" s="62"/>
      <c r="AF953" s="62"/>
      <c r="AG953" s="62"/>
      <c r="AH953" s="62"/>
      <c r="AI953" s="62"/>
      <c r="AJ953" s="62"/>
    </row>
    <row r="954" spans="29:36" ht="20.7" customHeight="1" x14ac:dyDescent="0.2">
      <c r="AC954" s="62"/>
      <c r="AD954" s="62"/>
      <c r="AE954" s="62"/>
      <c r="AF954" s="62"/>
      <c r="AG954" s="62"/>
      <c r="AH954" s="62"/>
      <c r="AI954" s="62"/>
      <c r="AJ954" s="62"/>
    </row>
    <row r="955" spans="29:36" ht="20.7" customHeight="1" x14ac:dyDescent="0.2">
      <c r="AC955" s="62"/>
      <c r="AD955" s="62"/>
      <c r="AE955" s="62"/>
      <c r="AF955" s="62"/>
      <c r="AG955" s="62"/>
      <c r="AH955" s="62"/>
      <c r="AI955" s="62"/>
      <c r="AJ955" s="62"/>
    </row>
    <row r="956" spans="29:36" ht="20.7" customHeight="1" x14ac:dyDescent="0.2">
      <c r="AC956" s="62"/>
      <c r="AD956" s="62"/>
      <c r="AE956" s="62"/>
      <c r="AF956" s="62"/>
      <c r="AG956" s="62"/>
      <c r="AH956" s="62"/>
      <c r="AI956" s="62"/>
      <c r="AJ956" s="62"/>
    </row>
    <row r="957" spans="29:36" ht="20.7" customHeight="1" x14ac:dyDescent="0.2">
      <c r="AC957" s="62"/>
      <c r="AD957" s="62"/>
      <c r="AE957" s="62"/>
      <c r="AF957" s="62"/>
      <c r="AG957" s="62"/>
      <c r="AH957" s="62"/>
      <c r="AI957" s="62"/>
      <c r="AJ957" s="62"/>
    </row>
    <row r="958" spans="29:36" ht="20.7" customHeight="1" x14ac:dyDescent="0.2">
      <c r="AC958" s="62"/>
      <c r="AD958" s="62"/>
      <c r="AE958" s="62"/>
      <c r="AF958" s="62"/>
      <c r="AG958" s="62"/>
      <c r="AH958" s="62"/>
      <c r="AI958" s="62"/>
      <c r="AJ958" s="62"/>
    </row>
    <row r="959" spans="29:36" ht="20.7" customHeight="1" x14ac:dyDescent="0.2">
      <c r="AC959" s="62"/>
      <c r="AD959" s="62"/>
      <c r="AE959" s="62"/>
      <c r="AF959" s="62"/>
      <c r="AG959" s="62"/>
      <c r="AH959" s="62"/>
      <c r="AI959" s="62"/>
      <c r="AJ959" s="62"/>
    </row>
    <row r="960" spans="29:36" ht="20.7" customHeight="1" x14ac:dyDescent="0.2">
      <c r="AC960" s="62"/>
      <c r="AD960" s="62"/>
      <c r="AE960" s="62"/>
      <c r="AF960" s="62"/>
      <c r="AG960" s="62"/>
      <c r="AH960" s="62"/>
      <c r="AI960" s="62"/>
      <c r="AJ960" s="62"/>
    </row>
    <row r="961" spans="29:36" ht="20.7" customHeight="1" x14ac:dyDescent="0.2">
      <c r="AC961" s="62"/>
      <c r="AD961" s="62"/>
      <c r="AE961" s="62"/>
      <c r="AF961" s="62"/>
      <c r="AG961" s="62"/>
      <c r="AH961" s="62"/>
      <c r="AI961" s="62"/>
      <c r="AJ961" s="62"/>
    </row>
    <row r="962" spans="29:36" ht="20.7" customHeight="1" x14ac:dyDescent="0.2">
      <c r="AC962" s="62"/>
      <c r="AD962" s="62"/>
      <c r="AE962" s="62"/>
      <c r="AF962" s="62"/>
      <c r="AG962" s="62"/>
      <c r="AH962" s="62"/>
      <c r="AI962" s="62"/>
      <c r="AJ962" s="62"/>
    </row>
    <row r="963" spans="29:36" ht="20.7" customHeight="1" x14ac:dyDescent="0.2">
      <c r="AC963" s="62"/>
      <c r="AD963" s="62"/>
      <c r="AE963" s="62"/>
      <c r="AF963" s="62"/>
      <c r="AG963" s="62"/>
      <c r="AH963" s="62"/>
      <c r="AI963" s="62"/>
      <c r="AJ963" s="62"/>
    </row>
    <row r="964" spans="29:36" ht="20.7" customHeight="1" x14ac:dyDescent="0.2">
      <c r="AC964" s="62"/>
      <c r="AD964" s="62"/>
      <c r="AE964" s="62"/>
      <c r="AF964" s="62"/>
      <c r="AG964" s="62"/>
      <c r="AH964" s="62"/>
      <c r="AI964" s="62"/>
      <c r="AJ964" s="62"/>
    </row>
    <row r="965" spans="29:36" ht="20.7" customHeight="1" x14ac:dyDescent="0.2">
      <c r="AC965" s="62"/>
      <c r="AD965" s="62"/>
      <c r="AE965" s="62"/>
      <c r="AF965" s="62"/>
      <c r="AG965" s="62"/>
      <c r="AH965" s="62"/>
      <c r="AI965" s="62"/>
      <c r="AJ965" s="62"/>
    </row>
    <row r="966" spans="29:36" ht="20.7" customHeight="1" x14ac:dyDescent="0.2">
      <c r="AC966" s="62"/>
      <c r="AD966" s="62"/>
      <c r="AE966" s="62"/>
      <c r="AF966" s="62"/>
      <c r="AG966" s="62"/>
      <c r="AH966" s="62"/>
      <c r="AI966" s="62"/>
      <c r="AJ966" s="62"/>
    </row>
    <row r="967" spans="29:36" ht="20.7" customHeight="1" x14ac:dyDescent="0.2">
      <c r="AC967" s="62"/>
      <c r="AD967" s="62"/>
      <c r="AE967" s="62"/>
      <c r="AF967" s="62"/>
      <c r="AG967" s="62"/>
      <c r="AH967" s="62"/>
      <c r="AI967" s="62"/>
      <c r="AJ967" s="62"/>
    </row>
    <row r="968" spans="29:36" ht="20.7" customHeight="1" x14ac:dyDescent="0.2">
      <c r="AC968" s="62"/>
      <c r="AD968" s="62"/>
      <c r="AE968" s="62"/>
      <c r="AF968" s="62"/>
      <c r="AG968" s="62"/>
      <c r="AH968" s="62"/>
      <c r="AI968" s="62"/>
      <c r="AJ968" s="62"/>
    </row>
    <row r="969" spans="29:36" ht="20.7" customHeight="1" x14ac:dyDescent="0.2">
      <c r="AC969" s="62"/>
      <c r="AD969" s="62"/>
      <c r="AE969" s="62"/>
      <c r="AF969" s="62"/>
      <c r="AG969" s="62"/>
      <c r="AH969" s="62"/>
      <c r="AI969" s="62"/>
      <c r="AJ969" s="62"/>
    </row>
    <row r="970" spans="29:36" ht="20.7" customHeight="1" x14ac:dyDescent="0.2">
      <c r="AC970" s="62"/>
      <c r="AD970" s="62"/>
      <c r="AE970" s="62"/>
      <c r="AF970" s="62"/>
      <c r="AG970" s="62"/>
      <c r="AH970" s="62"/>
      <c r="AI970" s="62"/>
      <c r="AJ970" s="62"/>
    </row>
    <row r="971" spans="29:36" ht="20.7" customHeight="1" x14ac:dyDescent="0.2">
      <c r="AC971" s="62"/>
      <c r="AD971" s="62"/>
      <c r="AE971" s="62"/>
      <c r="AF971" s="62"/>
      <c r="AG971" s="62"/>
      <c r="AH971" s="62"/>
      <c r="AI971" s="62"/>
      <c r="AJ971" s="62"/>
    </row>
    <row r="972" spans="29:36" ht="20.7" customHeight="1" x14ac:dyDescent="0.2">
      <c r="AC972" s="62"/>
      <c r="AD972" s="62"/>
      <c r="AE972" s="62"/>
      <c r="AF972" s="62"/>
      <c r="AG972" s="62"/>
      <c r="AH972" s="62"/>
      <c r="AI972" s="62"/>
      <c r="AJ972" s="62"/>
    </row>
    <row r="973" spans="29:36" ht="20.7" customHeight="1" x14ac:dyDescent="0.2">
      <c r="AC973" s="62"/>
      <c r="AD973" s="62"/>
      <c r="AE973" s="62"/>
      <c r="AF973" s="62"/>
      <c r="AG973" s="62"/>
      <c r="AH973" s="62"/>
      <c r="AI973" s="62"/>
      <c r="AJ973" s="62"/>
    </row>
    <row r="974" spans="29:36" ht="20.7" customHeight="1" x14ac:dyDescent="0.2">
      <c r="AC974" s="62"/>
      <c r="AD974" s="62"/>
      <c r="AE974" s="62"/>
      <c r="AF974" s="62"/>
      <c r="AG974" s="62"/>
      <c r="AH974" s="62"/>
      <c r="AI974" s="62"/>
      <c r="AJ974" s="62"/>
    </row>
    <row r="975" spans="29:36" ht="20.7" customHeight="1" x14ac:dyDescent="0.2">
      <c r="AC975" s="62"/>
      <c r="AD975" s="62"/>
      <c r="AE975" s="62"/>
      <c r="AF975" s="62"/>
      <c r="AG975" s="62"/>
      <c r="AH975" s="62"/>
      <c r="AI975" s="62"/>
      <c r="AJ975" s="62"/>
    </row>
    <row r="976" spans="29:36" ht="20.7" customHeight="1" x14ac:dyDescent="0.2">
      <c r="AC976" s="62"/>
      <c r="AD976" s="62"/>
      <c r="AE976" s="62"/>
      <c r="AF976" s="62"/>
      <c r="AG976" s="62"/>
      <c r="AH976" s="62"/>
      <c r="AI976" s="62"/>
      <c r="AJ976" s="62"/>
    </row>
    <row r="977" spans="29:36" ht="20.7" customHeight="1" x14ac:dyDescent="0.2">
      <c r="AC977" s="62"/>
      <c r="AD977" s="62"/>
      <c r="AE977" s="62"/>
      <c r="AF977" s="62"/>
      <c r="AG977" s="62"/>
      <c r="AH977" s="62"/>
      <c r="AI977" s="62"/>
      <c r="AJ977" s="62"/>
    </row>
    <row r="978" spans="29:36" ht="20.7" customHeight="1" x14ac:dyDescent="0.2">
      <c r="AC978" s="62"/>
      <c r="AD978" s="62"/>
      <c r="AE978" s="62"/>
      <c r="AF978" s="62"/>
      <c r="AG978" s="62"/>
      <c r="AH978" s="62"/>
      <c r="AI978" s="62"/>
      <c r="AJ978" s="62"/>
    </row>
    <row r="979" spans="29:36" ht="20.7" customHeight="1" x14ac:dyDescent="0.2">
      <c r="AC979" s="62"/>
      <c r="AD979" s="62"/>
      <c r="AE979" s="62"/>
      <c r="AF979" s="62"/>
      <c r="AG979" s="62"/>
      <c r="AH979" s="62"/>
      <c r="AI979" s="62"/>
      <c r="AJ979" s="62"/>
    </row>
    <row r="980" spans="29:36" ht="20.7" customHeight="1" x14ac:dyDescent="0.2">
      <c r="AC980" s="62"/>
      <c r="AD980" s="62"/>
      <c r="AE980" s="62"/>
      <c r="AF980" s="62"/>
      <c r="AG980" s="62"/>
      <c r="AH980" s="62"/>
      <c r="AI980" s="62"/>
      <c r="AJ980" s="62"/>
    </row>
    <row r="981" spans="29:36" ht="20.7" customHeight="1" x14ac:dyDescent="0.2">
      <c r="AC981" s="62"/>
      <c r="AD981" s="62"/>
      <c r="AE981" s="62"/>
      <c r="AF981" s="62"/>
      <c r="AG981" s="62"/>
      <c r="AH981" s="62"/>
      <c r="AI981" s="62"/>
      <c r="AJ981" s="62"/>
    </row>
    <row r="982" spans="29:36" ht="20.7" customHeight="1" x14ac:dyDescent="0.2">
      <c r="AC982" s="62"/>
      <c r="AD982" s="62"/>
      <c r="AE982" s="62"/>
      <c r="AF982" s="62"/>
      <c r="AG982" s="62"/>
      <c r="AH982" s="62"/>
      <c r="AI982" s="62"/>
      <c r="AJ982" s="62"/>
    </row>
    <row r="983" spans="29:36" ht="20.7" customHeight="1" x14ac:dyDescent="0.2">
      <c r="AC983" s="62"/>
      <c r="AD983" s="62"/>
      <c r="AE983" s="62"/>
      <c r="AF983" s="62"/>
      <c r="AG983" s="62"/>
      <c r="AH983" s="62"/>
      <c r="AI983" s="62"/>
      <c r="AJ983" s="62"/>
    </row>
    <row r="984" spans="29:36" ht="20.7" customHeight="1" x14ac:dyDescent="0.2">
      <c r="AC984" s="62"/>
      <c r="AD984" s="62"/>
      <c r="AE984" s="62"/>
      <c r="AF984" s="62"/>
      <c r="AG984" s="62"/>
      <c r="AH984" s="62"/>
      <c r="AI984" s="62"/>
      <c r="AJ984" s="62"/>
    </row>
    <row r="985" spans="29:36" ht="20.7" customHeight="1" x14ac:dyDescent="0.2">
      <c r="AC985" s="62"/>
      <c r="AD985" s="62"/>
      <c r="AE985" s="62"/>
      <c r="AF985" s="62"/>
      <c r="AG985" s="62"/>
      <c r="AH985" s="62"/>
      <c r="AI985" s="62"/>
      <c r="AJ985" s="62"/>
    </row>
    <row r="986" spans="29:36" ht="20.7" customHeight="1" x14ac:dyDescent="0.2">
      <c r="AC986" s="62"/>
      <c r="AD986" s="62"/>
      <c r="AE986" s="62"/>
      <c r="AF986" s="62"/>
      <c r="AG986" s="62"/>
      <c r="AH986" s="62"/>
      <c r="AI986" s="62"/>
      <c r="AJ986" s="62"/>
    </row>
    <row r="987" spans="29:36" ht="20.7" customHeight="1" x14ac:dyDescent="0.2">
      <c r="AC987" s="62"/>
      <c r="AD987" s="62"/>
      <c r="AE987" s="62"/>
      <c r="AF987" s="62"/>
      <c r="AG987" s="62"/>
      <c r="AH987" s="62"/>
      <c r="AI987" s="62"/>
      <c r="AJ987" s="62"/>
    </row>
    <row r="988" spans="29:36" ht="20.7" customHeight="1" x14ac:dyDescent="0.2">
      <c r="AC988" s="62"/>
      <c r="AD988" s="62"/>
      <c r="AE988" s="62"/>
      <c r="AF988" s="62"/>
      <c r="AG988" s="62"/>
      <c r="AH988" s="62"/>
      <c r="AI988" s="62"/>
      <c r="AJ988" s="62"/>
    </row>
    <row r="989" spans="29:36" ht="20.7" customHeight="1" x14ac:dyDescent="0.2">
      <c r="AC989" s="62"/>
      <c r="AD989" s="62"/>
      <c r="AE989" s="62"/>
      <c r="AF989" s="62"/>
      <c r="AG989" s="62"/>
      <c r="AH989" s="62"/>
      <c r="AI989" s="62"/>
      <c r="AJ989" s="62"/>
    </row>
    <row r="990" spans="29:36" ht="20.7" customHeight="1" x14ac:dyDescent="0.2">
      <c r="AC990" s="62"/>
      <c r="AD990" s="62"/>
      <c r="AE990" s="62"/>
      <c r="AF990" s="62"/>
      <c r="AG990" s="62"/>
      <c r="AH990" s="62"/>
      <c r="AI990" s="62"/>
      <c r="AJ990" s="62"/>
    </row>
    <row r="991" spans="29:36" ht="20.7" customHeight="1" x14ac:dyDescent="0.2">
      <c r="AC991" s="62"/>
      <c r="AD991" s="62"/>
      <c r="AE991" s="62"/>
      <c r="AF991" s="62"/>
      <c r="AG991" s="62"/>
      <c r="AH991" s="62"/>
      <c r="AI991" s="62"/>
      <c r="AJ991" s="62"/>
    </row>
    <row r="992" spans="29:36" ht="20.7" customHeight="1" x14ac:dyDescent="0.2">
      <c r="AC992" s="62"/>
      <c r="AD992" s="62"/>
      <c r="AE992" s="62"/>
      <c r="AF992" s="62"/>
      <c r="AG992" s="62"/>
      <c r="AH992" s="62"/>
      <c r="AI992" s="62"/>
      <c r="AJ992" s="62"/>
    </row>
    <row r="993" spans="29:36" ht="20.7" customHeight="1" x14ac:dyDescent="0.2">
      <c r="AC993" s="62"/>
      <c r="AD993" s="62"/>
      <c r="AE993" s="62"/>
      <c r="AF993" s="62"/>
      <c r="AG993" s="62"/>
      <c r="AH993" s="62"/>
      <c r="AI993" s="62"/>
      <c r="AJ993" s="62"/>
    </row>
    <row r="994" spans="29:36" ht="20.7" customHeight="1" x14ac:dyDescent="0.2">
      <c r="AC994" s="62"/>
      <c r="AD994" s="62"/>
      <c r="AE994" s="62"/>
      <c r="AF994" s="62"/>
      <c r="AG994" s="62"/>
      <c r="AH994" s="62"/>
      <c r="AI994" s="62"/>
      <c r="AJ994" s="62"/>
    </row>
    <row r="995" spans="29:36" ht="20.7" customHeight="1" x14ac:dyDescent="0.2">
      <c r="AC995" s="62"/>
      <c r="AD995" s="62"/>
      <c r="AE995" s="62"/>
      <c r="AF995" s="62"/>
      <c r="AG995" s="62"/>
      <c r="AH995" s="62"/>
      <c r="AI995" s="62"/>
      <c r="AJ995" s="62"/>
    </row>
    <row r="996" spans="29:36" ht="20.7" customHeight="1" x14ac:dyDescent="0.2">
      <c r="AC996" s="62"/>
      <c r="AD996" s="62"/>
      <c r="AE996" s="62"/>
      <c r="AF996" s="62"/>
      <c r="AG996" s="62"/>
      <c r="AH996" s="62"/>
      <c r="AI996" s="62"/>
      <c r="AJ996" s="62"/>
    </row>
    <row r="997" spans="29:36" ht="20.7" customHeight="1" x14ac:dyDescent="0.2">
      <c r="AC997" s="62"/>
      <c r="AD997" s="62"/>
      <c r="AE997" s="62"/>
      <c r="AF997" s="62"/>
      <c r="AG997" s="62"/>
      <c r="AH997" s="62"/>
      <c r="AI997" s="62"/>
      <c r="AJ997" s="62"/>
    </row>
    <row r="998" spans="29:36" ht="20.7" customHeight="1" x14ac:dyDescent="0.2">
      <c r="AC998" s="62"/>
      <c r="AD998" s="62"/>
      <c r="AE998" s="62"/>
      <c r="AF998" s="62"/>
      <c r="AG998" s="62"/>
      <c r="AH998" s="62"/>
      <c r="AI998" s="62"/>
      <c r="AJ998" s="62"/>
    </row>
    <row r="999" spans="29:36" ht="20.7" customHeight="1" x14ac:dyDescent="0.2">
      <c r="AC999" s="62"/>
      <c r="AD999" s="62"/>
      <c r="AE999" s="62"/>
      <c r="AF999" s="62"/>
      <c r="AG999" s="62"/>
      <c r="AH999" s="62"/>
      <c r="AI999" s="62"/>
      <c r="AJ999" s="62"/>
    </row>
    <row r="1000" spans="29:36" ht="20.7" customHeight="1" x14ac:dyDescent="0.2">
      <c r="AC1000" s="62"/>
      <c r="AD1000" s="62"/>
      <c r="AE1000" s="62"/>
      <c r="AF1000" s="62"/>
      <c r="AG1000" s="62"/>
      <c r="AH1000" s="62"/>
      <c r="AI1000" s="62"/>
      <c r="AJ1000" s="62"/>
    </row>
    <row r="1001" spans="29:36" ht="20.7" customHeight="1" x14ac:dyDescent="0.2">
      <c r="AC1001" s="62"/>
      <c r="AD1001" s="62"/>
      <c r="AE1001" s="62"/>
      <c r="AF1001" s="62"/>
      <c r="AG1001" s="62"/>
      <c r="AH1001" s="62"/>
      <c r="AI1001" s="62"/>
      <c r="AJ1001" s="62"/>
    </row>
    <row r="1002" spans="29:36" ht="20.7" customHeight="1" x14ac:dyDescent="0.2">
      <c r="AC1002" s="62"/>
      <c r="AD1002" s="62"/>
      <c r="AE1002" s="62"/>
      <c r="AF1002" s="62"/>
      <c r="AG1002" s="62"/>
      <c r="AH1002" s="62"/>
      <c r="AI1002" s="62"/>
      <c r="AJ1002" s="62"/>
    </row>
    <row r="1003" spans="29:36" ht="20.7" customHeight="1" x14ac:dyDescent="0.2">
      <c r="AC1003" s="62"/>
      <c r="AD1003" s="62"/>
      <c r="AE1003" s="62"/>
      <c r="AF1003" s="62"/>
      <c r="AG1003" s="62"/>
      <c r="AH1003" s="62"/>
      <c r="AI1003" s="62"/>
      <c r="AJ1003" s="62"/>
    </row>
    <row r="1004" spans="29:36" ht="20.7" customHeight="1" x14ac:dyDescent="0.2">
      <c r="AC1004" s="62"/>
      <c r="AD1004" s="62"/>
      <c r="AE1004" s="62"/>
      <c r="AF1004" s="62"/>
      <c r="AG1004" s="62"/>
      <c r="AH1004" s="62"/>
      <c r="AI1004" s="62"/>
      <c r="AJ1004" s="62"/>
    </row>
    <row r="1005" spans="29:36" ht="20.7" customHeight="1" x14ac:dyDescent="0.2">
      <c r="AC1005" s="62"/>
      <c r="AD1005" s="62"/>
      <c r="AE1005" s="62"/>
      <c r="AF1005" s="62"/>
      <c r="AG1005" s="62"/>
      <c r="AH1005" s="62"/>
      <c r="AI1005" s="62"/>
      <c r="AJ1005" s="62"/>
    </row>
    <row r="1006" spans="29:36" ht="20.7" customHeight="1" x14ac:dyDescent="0.2">
      <c r="AC1006" s="62"/>
      <c r="AD1006" s="62"/>
      <c r="AE1006" s="62"/>
      <c r="AF1006" s="62"/>
      <c r="AG1006" s="62"/>
      <c r="AH1006" s="62"/>
      <c r="AI1006" s="62"/>
      <c r="AJ1006" s="62"/>
    </row>
    <row r="1007" spans="29:36" ht="20.7" customHeight="1" x14ac:dyDescent="0.2">
      <c r="AC1007" s="62"/>
      <c r="AD1007" s="62"/>
      <c r="AE1007" s="62"/>
      <c r="AF1007" s="62"/>
      <c r="AG1007" s="62"/>
      <c r="AH1007" s="62"/>
      <c r="AI1007" s="62"/>
      <c r="AJ1007" s="62"/>
    </row>
    <row r="1008" spans="29:36" ht="20.7" customHeight="1" x14ac:dyDescent="0.2">
      <c r="AC1008" s="62"/>
      <c r="AD1008" s="62"/>
      <c r="AE1008" s="62"/>
      <c r="AF1008" s="62"/>
      <c r="AG1008" s="62"/>
      <c r="AH1008" s="62"/>
      <c r="AI1008" s="62"/>
      <c r="AJ1008" s="62"/>
    </row>
    <row r="1009" spans="29:36" ht="20.7" customHeight="1" x14ac:dyDescent="0.2">
      <c r="AC1009" s="62"/>
      <c r="AD1009" s="62"/>
      <c r="AE1009" s="62"/>
      <c r="AF1009" s="62"/>
      <c r="AG1009" s="62"/>
      <c r="AH1009" s="62"/>
      <c r="AI1009" s="62"/>
      <c r="AJ1009" s="62"/>
    </row>
    <row r="1010" spans="29:36" ht="20.7" customHeight="1" x14ac:dyDescent="0.2">
      <c r="AC1010" s="62"/>
      <c r="AD1010" s="62"/>
      <c r="AE1010" s="62"/>
      <c r="AF1010" s="62"/>
      <c r="AG1010" s="62"/>
      <c r="AH1010" s="62"/>
      <c r="AI1010" s="62"/>
      <c r="AJ1010" s="62"/>
    </row>
    <row r="1011" spans="29:36" ht="20.7" customHeight="1" x14ac:dyDescent="0.2">
      <c r="AC1011" s="62"/>
      <c r="AD1011" s="62"/>
      <c r="AE1011" s="62"/>
      <c r="AF1011" s="62"/>
      <c r="AG1011" s="62"/>
      <c r="AH1011" s="62"/>
      <c r="AI1011" s="62"/>
      <c r="AJ1011" s="62"/>
    </row>
    <row r="1012" spans="29:36" ht="20.7" customHeight="1" x14ac:dyDescent="0.2">
      <c r="AC1012" s="62"/>
      <c r="AD1012" s="62"/>
      <c r="AE1012" s="62"/>
      <c r="AF1012" s="62"/>
      <c r="AG1012" s="62"/>
      <c r="AH1012" s="62"/>
      <c r="AI1012" s="62"/>
      <c r="AJ1012" s="62"/>
    </row>
    <row r="1013" spans="29:36" ht="20.7" customHeight="1" x14ac:dyDescent="0.2">
      <c r="AC1013" s="62"/>
      <c r="AD1013" s="62"/>
      <c r="AE1013" s="62"/>
      <c r="AF1013" s="62"/>
      <c r="AG1013" s="62"/>
      <c r="AH1013" s="62"/>
      <c r="AI1013" s="62"/>
      <c r="AJ1013" s="62"/>
    </row>
    <row r="1014" spans="29:36" ht="20.7" customHeight="1" x14ac:dyDescent="0.2">
      <c r="AC1014" s="62"/>
      <c r="AD1014" s="62"/>
      <c r="AE1014" s="62"/>
      <c r="AF1014" s="62"/>
      <c r="AG1014" s="62"/>
      <c r="AH1014" s="62"/>
      <c r="AI1014" s="62"/>
      <c r="AJ1014" s="62"/>
    </row>
    <row r="1015" spans="29:36" ht="20.7" customHeight="1" x14ac:dyDescent="0.2">
      <c r="AC1015" s="62"/>
      <c r="AD1015" s="62"/>
      <c r="AE1015" s="62"/>
      <c r="AF1015" s="62"/>
      <c r="AG1015" s="62"/>
      <c r="AH1015" s="62"/>
      <c r="AI1015" s="62"/>
      <c r="AJ1015" s="62"/>
    </row>
    <row r="1016" spans="29:36" ht="20.7" customHeight="1" x14ac:dyDescent="0.2">
      <c r="AC1016" s="62"/>
      <c r="AD1016" s="62"/>
      <c r="AE1016" s="62"/>
      <c r="AF1016" s="62"/>
      <c r="AG1016" s="62"/>
      <c r="AH1016" s="62"/>
      <c r="AI1016" s="62"/>
      <c r="AJ1016" s="62"/>
    </row>
    <row r="1017" spans="29:36" ht="20.7" customHeight="1" x14ac:dyDescent="0.2">
      <c r="AC1017" s="62"/>
      <c r="AD1017" s="62"/>
      <c r="AE1017" s="62"/>
      <c r="AF1017" s="62"/>
      <c r="AG1017" s="62"/>
      <c r="AH1017" s="62"/>
      <c r="AI1017" s="62"/>
      <c r="AJ1017" s="62"/>
    </row>
    <row r="1018" spans="29:36" ht="20.7" customHeight="1" x14ac:dyDescent="0.2">
      <c r="AC1018" s="62"/>
      <c r="AD1018" s="62"/>
      <c r="AE1018" s="62"/>
      <c r="AF1018" s="62"/>
      <c r="AG1018" s="62"/>
      <c r="AH1018" s="62"/>
      <c r="AI1018" s="62"/>
      <c r="AJ1018" s="62"/>
    </row>
    <row r="1019" spans="29:36" ht="20.7" customHeight="1" x14ac:dyDescent="0.2">
      <c r="AC1019" s="62"/>
      <c r="AD1019" s="62"/>
      <c r="AE1019" s="62"/>
      <c r="AF1019" s="62"/>
      <c r="AG1019" s="62"/>
      <c r="AH1019" s="62"/>
      <c r="AI1019" s="62"/>
      <c r="AJ1019" s="62"/>
    </row>
    <row r="1020" spans="29:36" ht="20.7" customHeight="1" x14ac:dyDescent="0.2">
      <c r="AC1020" s="62"/>
      <c r="AD1020" s="62"/>
      <c r="AE1020" s="62"/>
      <c r="AF1020" s="62"/>
      <c r="AG1020" s="62"/>
      <c r="AH1020" s="62"/>
      <c r="AI1020" s="62"/>
      <c r="AJ1020" s="62"/>
    </row>
    <row r="1021" spans="29:36" ht="20.7" customHeight="1" x14ac:dyDescent="0.2">
      <c r="AC1021" s="62"/>
      <c r="AD1021" s="62"/>
      <c r="AE1021" s="62"/>
      <c r="AF1021" s="62"/>
      <c r="AG1021" s="62"/>
      <c r="AH1021" s="62"/>
      <c r="AI1021" s="62"/>
      <c r="AJ1021" s="62"/>
    </row>
    <row r="1022" spans="29:36" ht="20.7" customHeight="1" x14ac:dyDescent="0.2">
      <c r="AC1022" s="62"/>
      <c r="AD1022" s="62"/>
      <c r="AE1022" s="62"/>
      <c r="AF1022" s="62"/>
      <c r="AG1022" s="62"/>
      <c r="AH1022" s="62"/>
      <c r="AI1022" s="62"/>
      <c r="AJ1022" s="62"/>
    </row>
    <row r="1023" spans="29:36" ht="20.7" customHeight="1" x14ac:dyDescent="0.2">
      <c r="AC1023" s="62"/>
      <c r="AD1023" s="62"/>
      <c r="AE1023" s="62"/>
      <c r="AF1023" s="62"/>
      <c r="AG1023" s="62"/>
      <c r="AH1023" s="62"/>
      <c r="AI1023" s="62"/>
      <c r="AJ1023" s="62"/>
    </row>
    <row r="1024" spans="29:36" ht="20.7" customHeight="1" x14ac:dyDescent="0.2">
      <c r="AC1024" s="62"/>
      <c r="AD1024" s="62"/>
      <c r="AE1024" s="62"/>
      <c r="AF1024" s="62"/>
      <c r="AG1024" s="62"/>
      <c r="AH1024" s="62"/>
      <c r="AI1024" s="62"/>
      <c r="AJ1024" s="62"/>
    </row>
    <row r="1025" spans="29:36" ht="20.7" customHeight="1" x14ac:dyDescent="0.2">
      <c r="AC1025" s="62"/>
      <c r="AD1025" s="62"/>
      <c r="AE1025" s="62"/>
      <c r="AF1025" s="62"/>
      <c r="AG1025" s="62"/>
      <c r="AH1025" s="62"/>
      <c r="AI1025" s="62"/>
      <c r="AJ1025" s="62"/>
    </row>
    <row r="1026" spans="29:36" ht="20.7" customHeight="1" x14ac:dyDescent="0.2">
      <c r="AC1026" s="62"/>
      <c r="AD1026" s="62"/>
      <c r="AE1026" s="62"/>
      <c r="AF1026" s="62"/>
      <c r="AG1026" s="62"/>
      <c r="AH1026" s="62"/>
      <c r="AI1026" s="62"/>
      <c r="AJ1026" s="62"/>
    </row>
    <row r="1027" spans="29:36" ht="20.7" customHeight="1" x14ac:dyDescent="0.2">
      <c r="AC1027" s="62"/>
      <c r="AD1027" s="62"/>
      <c r="AE1027" s="62"/>
      <c r="AF1027" s="62"/>
      <c r="AG1027" s="62"/>
      <c r="AH1027" s="62"/>
      <c r="AI1027" s="62"/>
      <c r="AJ1027" s="62"/>
    </row>
    <row r="1028" spans="29:36" ht="20.7" customHeight="1" x14ac:dyDescent="0.2">
      <c r="AC1028" s="62"/>
      <c r="AD1028" s="62"/>
      <c r="AE1028" s="62"/>
      <c r="AF1028" s="62"/>
      <c r="AG1028" s="62"/>
      <c r="AH1028" s="62"/>
      <c r="AI1028" s="62"/>
      <c r="AJ1028" s="62"/>
    </row>
    <row r="1029" spans="29:36" ht="20.7" customHeight="1" x14ac:dyDescent="0.2">
      <c r="AC1029" s="62"/>
      <c r="AD1029" s="62"/>
      <c r="AE1029" s="62"/>
      <c r="AF1029" s="62"/>
      <c r="AG1029" s="62"/>
      <c r="AH1029" s="62"/>
      <c r="AI1029" s="62"/>
      <c r="AJ1029" s="62"/>
    </row>
    <row r="1030" spans="29:36" ht="20.7" customHeight="1" x14ac:dyDescent="0.2">
      <c r="AC1030" s="62"/>
      <c r="AD1030" s="62"/>
      <c r="AE1030" s="62"/>
      <c r="AF1030" s="62"/>
      <c r="AG1030" s="62"/>
      <c r="AH1030" s="62"/>
      <c r="AI1030" s="62"/>
      <c r="AJ1030" s="62"/>
    </row>
    <row r="1031" spans="29:36" ht="20.7" customHeight="1" x14ac:dyDescent="0.2">
      <c r="AC1031" s="62"/>
      <c r="AD1031" s="62"/>
      <c r="AE1031" s="62"/>
      <c r="AF1031" s="62"/>
      <c r="AG1031" s="62"/>
      <c r="AH1031" s="62"/>
      <c r="AI1031" s="62"/>
      <c r="AJ1031" s="62"/>
    </row>
    <row r="1032" spans="29:36" ht="20.7" customHeight="1" x14ac:dyDescent="0.2">
      <c r="AC1032" s="62"/>
      <c r="AD1032" s="62"/>
      <c r="AE1032" s="62"/>
      <c r="AF1032" s="62"/>
      <c r="AG1032" s="62"/>
      <c r="AH1032" s="62"/>
      <c r="AI1032" s="62"/>
      <c r="AJ1032" s="62"/>
    </row>
    <row r="1033" spans="29:36" ht="20.7" customHeight="1" x14ac:dyDescent="0.2">
      <c r="AC1033" s="62"/>
      <c r="AD1033" s="62"/>
      <c r="AE1033" s="62"/>
      <c r="AF1033" s="62"/>
      <c r="AG1033" s="62"/>
      <c r="AH1033" s="62"/>
      <c r="AI1033" s="62"/>
      <c r="AJ1033" s="62"/>
    </row>
    <row r="1034" spans="29:36" ht="20.7" customHeight="1" x14ac:dyDescent="0.2">
      <c r="AC1034" s="62"/>
      <c r="AD1034" s="62"/>
      <c r="AE1034" s="62"/>
      <c r="AF1034" s="62"/>
      <c r="AG1034" s="62"/>
      <c r="AH1034" s="62"/>
      <c r="AI1034" s="62"/>
      <c r="AJ1034" s="62"/>
    </row>
    <row r="1035" spans="29:36" ht="20.7" customHeight="1" x14ac:dyDescent="0.2">
      <c r="AC1035" s="62"/>
      <c r="AD1035" s="62"/>
      <c r="AE1035" s="62"/>
      <c r="AF1035" s="62"/>
      <c r="AG1035" s="62"/>
      <c r="AH1035" s="62"/>
      <c r="AI1035" s="62"/>
      <c r="AJ1035" s="62"/>
    </row>
    <row r="1036" spans="29:36" ht="20.7" customHeight="1" x14ac:dyDescent="0.2">
      <c r="AC1036" s="62"/>
      <c r="AD1036" s="62"/>
      <c r="AE1036" s="62"/>
      <c r="AF1036" s="62"/>
      <c r="AG1036" s="62"/>
      <c r="AH1036" s="62"/>
      <c r="AI1036" s="62"/>
      <c r="AJ1036" s="62"/>
    </row>
    <row r="1037" spans="29:36" ht="20.7" customHeight="1" x14ac:dyDescent="0.2">
      <c r="AC1037" s="62"/>
      <c r="AD1037" s="62"/>
      <c r="AE1037" s="62"/>
      <c r="AF1037" s="62"/>
      <c r="AG1037" s="62"/>
      <c r="AH1037" s="62"/>
      <c r="AI1037" s="62"/>
      <c r="AJ1037" s="62"/>
    </row>
    <row r="1038" spans="29:36" ht="20.7" customHeight="1" x14ac:dyDescent="0.2">
      <c r="AC1038" s="62"/>
      <c r="AD1038" s="62"/>
      <c r="AE1038" s="62"/>
      <c r="AF1038" s="62"/>
      <c r="AG1038" s="62"/>
      <c r="AH1038" s="62"/>
      <c r="AI1038" s="62"/>
      <c r="AJ1038" s="62"/>
    </row>
    <row r="1039" spans="29:36" ht="20.7" customHeight="1" x14ac:dyDescent="0.2">
      <c r="AC1039" s="62"/>
      <c r="AD1039" s="62"/>
      <c r="AE1039" s="62"/>
      <c r="AF1039" s="62"/>
      <c r="AG1039" s="62"/>
      <c r="AH1039" s="62"/>
      <c r="AI1039" s="62"/>
      <c r="AJ1039" s="62"/>
    </row>
    <row r="1040" spans="29:36" ht="20.7" customHeight="1" x14ac:dyDescent="0.2">
      <c r="AC1040" s="62"/>
      <c r="AD1040" s="62"/>
      <c r="AE1040" s="62"/>
      <c r="AF1040" s="62"/>
      <c r="AG1040" s="62"/>
      <c r="AH1040" s="62"/>
      <c r="AI1040" s="62"/>
      <c r="AJ1040" s="62"/>
    </row>
    <row r="1041" spans="29:36" ht="20.7" customHeight="1" x14ac:dyDescent="0.2">
      <c r="AC1041" s="62"/>
      <c r="AD1041" s="62"/>
      <c r="AE1041" s="62"/>
      <c r="AF1041" s="62"/>
      <c r="AG1041" s="62"/>
      <c r="AH1041" s="62"/>
      <c r="AI1041" s="62"/>
      <c r="AJ1041" s="62"/>
    </row>
    <row r="1042" spans="29:36" ht="20.7" customHeight="1" x14ac:dyDescent="0.2">
      <c r="AC1042" s="62"/>
      <c r="AD1042" s="62"/>
      <c r="AE1042" s="62"/>
      <c r="AF1042" s="62"/>
      <c r="AG1042" s="62"/>
      <c r="AH1042" s="62"/>
      <c r="AI1042" s="62"/>
      <c r="AJ1042" s="62"/>
    </row>
    <row r="1043" spans="29:36" ht="20.7" customHeight="1" x14ac:dyDescent="0.2">
      <c r="AC1043" s="62"/>
      <c r="AD1043" s="62"/>
      <c r="AE1043" s="62"/>
      <c r="AF1043" s="62"/>
      <c r="AG1043" s="62"/>
      <c r="AH1043" s="62"/>
      <c r="AI1043" s="62"/>
      <c r="AJ1043" s="62"/>
    </row>
    <row r="1044" spans="29:36" ht="20.7" customHeight="1" x14ac:dyDescent="0.2">
      <c r="AC1044" s="62"/>
      <c r="AD1044" s="62"/>
      <c r="AE1044" s="62"/>
      <c r="AF1044" s="62"/>
      <c r="AG1044" s="62"/>
      <c r="AH1044" s="62"/>
      <c r="AI1044" s="62"/>
      <c r="AJ1044" s="62"/>
    </row>
    <row r="1045" spans="29:36" ht="20.7" customHeight="1" x14ac:dyDescent="0.2">
      <c r="AC1045" s="62"/>
      <c r="AD1045" s="62"/>
      <c r="AE1045" s="62"/>
      <c r="AF1045" s="62"/>
      <c r="AG1045" s="62"/>
      <c r="AH1045" s="62"/>
      <c r="AI1045" s="62"/>
      <c r="AJ1045" s="62"/>
    </row>
    <row r="1046" spans="29:36" ht="20.7" customHeight="1" x14ac:dyDescent="0.2">
      <c r="AC1046" s="62"/>
      <c r="AD1046" s="62"/>
      <c r="AE1046" s="62"/>
      <c r="AF1046" s="62"/>
      <c r="AG1046" s="62"/>
      <c r="AH1046" s="62"/>
      <c r="AI1046" s="62"/>
      <c r="AJ1046" s="62"/>
    </row>
    <row r="1047" spans="29:36" ht="20.7" customHeight="1" x14ac:dyDescent="0.2">
      <c r="AC1047" s="62"/>
      <c r="AD1047" s="62"/>
      <c r="AE1047" s="62"/>
      <c r="AF1047" s="62"/>
      <c r="AG1047" s="62"/>
      <c r="AH1047" s="62"/>
      <c r="AI1047" s="62"/>
      <c r="AJ1047" s="62"/>
    </row>
    <row r="1048" spans="29:36" ht="20.7" customHeight="1" x14ac:dyDescent="0.2">
      <c r="AC1048" s="62"/>
      <c r="AD1048" s="62"/>
      <c r="AE1048" s="62"/>
      <c r="AF1048" s="62"/>
      <c r="AG1048" s="62"/>
      <c r="AH1048" s="62"/>
      <c r="AI1048" s="62"/>
      <c r="AJ1048" s="62"/>
    </row>
    <row r="1049" spans="29:36" ht="20.7" customHeight="1" x14ac:dyDescent="0.2">
      <c r="AC1049" s="62"/>
      <c r="AD1049" s="62"/>
      <c r="AE1049" s="62"/>
      <c r="AF1049" s="62"/>
      <c r="AG1049" s="62"/>
      <c r="AH1049" s="62"/>
      <c r="AI1049" s="62"/>
      <c r="AJ1049" s="62"/>
    </row>
    <row r="1050" spans="29:36" ht="20.7" customHeight="1" x14ac:dyDescent="0.2">
      <c r="AC1050" s="62"/>
      <c r="AD1050" s="62"/>
      <c r="AE1050" s="62"/>
      <c r="AF1050" s="62"/>
      <c r="AG1050" s="62"/>
      <c r="AH1050" s="62"/>
      <c r="AI1050" s="62"/>
      <c r="AJ1050" s="62"/>
    </row>
    <row r="1051" spans="29:36" ht="20.7" customHeight="1" x14ac:dyDescent="0.2">
      <c r="AC1051" s="62"/>
      <c r="AD1051" s="62"/>
      <c r="AE1051" s="62"/>
      <c r="AF1051" s="62"/>
      <c r="AG1051" s="62"/>
      <c r="AH1051" s="62"/>
      <c r="AI1051" s="62"/>
      <c r="AJ1051" s="62"/>
    </row>
    <row r="1052" spans="29:36" ht="20.7" customHeight="1" x14ac:dyDescent="0.2">
      <c r="AC1052" s="62"/>
      <c r="AD1052" s="62"/>
      <c r="AE1052" s="62"/>
      <c r="AF1052" s="62"/>
      <c r="AG1052" s="62"/>
      <c r="AH1052" s="62"/>
      <c r="AI1052" s="62"/>
      <c r="AJ1052" s="62"/>
    </row>
    <row r="1053" spans="29:36" ht="20.7" customHeight="1" x14ac:dyDescent="0.2">
      <c r="AC1053" s="62"/>
      <c r="AD1053" s="62"/>
      <c r="AE1053" s="62"/>
      <c r="AF1053" s="62"/>
      <c r="AG1053" s="62"/>
      <c r="AH1053" s="62"/>
      <c r="AI1053" s="62"/>
      <c r="AJ1053" s="62"/>
    </row>
    <row r="1054" spans="29:36" ht="20.7" customHeight="1" x14ac:dyDescent="0.2">
      <c r="AC1054" s="62"/>
      <c r="AD1054" s="62"/>
      <c r="AE1054" s="62"/>
      <c r="AF1054" s="62"/>
      <c r="AG1054" s="62"/>
      <c r="AH1054" s="62"/>
      <c r="AI1054" s="62"/>
      <c r="AJ1054" s="62"/>
    </row>
    <row r="1055" spans="29:36" ht="20.7" customHeight="1" x14ac:dyDescent="0.2">
      <c r="AC1055" s="62"/>
      <c r="AD1055" s="62"/>
      <c r="AE1055" s="62"/>
      <c r="AF1055" s="62"/>
      <c r="AG1055" s="62"/>
      <c r="AH1055" s="62"/>
      <c r="AI1055" s="62"/>
      <c r="AJ1055" s="62"/>
    </row>
    <row r="1056" spans="29:36" ht="20.7" customHeight="1" x14ac:dyDescent="0.2">
      <c r="AC1056" s="62"/>
      <c r="AD1056" s="62"/>
      <c r="AE1056" s="62"/>
      <c r="AF1056" s="62"/>
      <c r="AG1056" s="62"/>
      <c r="AH1056" s="62"/>
      <c r="AI1056" s="62"/>
      <c r="AJ1056" s="62"/>
    </row>
    <row r="1057" spans="29:36" ht="20.7" customHeight="1" x14ac:dyDescent="0.2">
      <c r="AC1057" s="62"/>
      <c r="AD1057" s="62"/>
      <c r="AE1057" s="62"/>
      <c r="AF1057" s="62"/>
      <c r="AG1057" s="62"/>
      <c r="AH1057" s="62"/>
      <c r="AI1057" s="62"/>
      <c r="AJ1057" s="62"/>
    </row>
    <row r="1058" spans="29:36" ht="20.7" customHeight="1" x14ac:dyDescent="0.2">
      <c r="AC1058" s="62"/>
      <c r="AD1058" s="62"/>
      <c r="AE1058" s="62"/>
      <c r="AF1058" s="62"/>
      <c r="AG1058" s="62"/>
      <c r="AH1058" s="62"/>
      <c r="AI1058" s="62"/>
      <c r="AJ1058" s="62"/>
    </row>
    <row r="1059" spans="29:36" ht="20.7" customHeight="1" x14ac:dyDescent="0.2">
      <c r="AC1059" s="62"/>
      <c r="AD1059" s="62"/>
      <c r="AE1059" s="62"/>
      <c r="AF1059" s="62"/>
      <c r="AG1059" s="62"/>
      <c r="AH1059" s="62"/>
      <c r="AI1059" s="62"/>
      <c r="AJ1059" s="62"/>
    </row>
    <row r="1060" spans="29:36" ht="20.7" customHeight="1" x14ac:dyDescent="0.2">
      <c r="AC1060" s="62"/>
      <c r="AD1060" s="62"/>
      <c r="AE1060" s="62"/>
      <c r="AF1060" s="62"/>
      <c r="AG1060" s="62"/>
      <c r="AH1060" s="62"/>
      <c r="AI1060" s="62"/>
      <c r="AJ1060" s="62"/>
    </row>
    <row r="1061" spans="29:36" ht="20.7" customHeight="1" x14ac:dyDescent="0.2">
      <c r="AC1061" s="62"/>
      <c r="AD1061" s="62"/>
      <c r="AE1061" s="62"/>
      <c r="AF1061" s="62"/>
      <c r="AG1061" s="62"/>
      <c r="AH1061" s="62"/>
      <c r="AI1061" s="62"/>
      <c r="AJ1061" s="62"/>
    </row>
    <row r="1062" spans="29:36" ht="20.7" customHeight="1" x14ac:dyDescent="0.2">
      <c r="AC1062" s="62"/>
      <c r="AD1062" s="62"/>
      <c r="AE1062" s="62"/>
      <c r="AF1062" s="62"/>
      <c r="AG1062" s="62"/>
      <c r="AH1062" s="62"/>
      <c r="AI1062" s="62"/>
      <c r="AJ1062" s="62"/>
    </row>
    <row r="1063" spans="29:36" ht="20.7" customHeight="1" x14ac:dyDescent="0.2">
      <c r="AC1063" s="62"/>
      <c r="AD1063" s="62"/>
      <c r="AE1063" s="62"/>
      <c r="AF1063" s="62"/>
      <c r="AG1063" s="62"/>
      <c r="AH1063" s="62"/>
      <c r="AI1063" s="62"/>
      <c r="AJ1063" s="62"/>
    </row>
    <row r="1064" spans="29:36" ht="20.7" customHeight="1" x14ac:dyDescent="0.2">
      <c r="AC1064" s="62"/>
      <c r="AD1064" s="62"/>
      <c r="AE1064" s="62"/>
      <c r="AF1064" s="62"/>
      <c r="AG1064" s="62"/>
      <c r="AH1064" s="62"/>
      <c r="AI1064" s="62"/>
      <c r="AJ1064" s="62"/>
    </row>
    <row r="1065" spans="29:36" ht="20.7" customHeight="1" x14ac:dyDescent="0.2">
      <c r="AC1065" s="62"/>
      <c r="AD1065" s="62"/>
      <c r="AE1065" s="62"/>
      <c r="AF1065" s="62"/>
      <c r="AG1065" s="62"/>
      <c r="AH1065" s="62"/>
      <c r="AI1065" s="62"/>
      <c r="AJ1065" s="62"/>
    </row>
    <row r="1066" spans="29:36" ht="20.7" customHeight="1" x14ac:dyDescent="0.2">
      <c r="AC1066" s="62"/>
      <c r="AD1066" s="62"/>
      <c r="AE1066" s="62"/>
      <c r="AF1066" s="62"/>
      <c r="AG1066" s="62"/>
      <c r="AH1066" s="62"/>
      <c r="AI1066" s="62"/>
      <c r="AJ1066" s="62"/>
    </row>
    <row r="1067" spans="29:36" ht="20.7" customHeight="1" x14ac:dyDescent="0.2">
      <c r="AC1067" s="62"/>
      <c r="AD1067" s="62"/>
      <c r="AE1067" s="62"/>
      <c r="AF1067" s="62"/>
      <c r="AG1067" s="62"/>
      <c r="AH1067" s="62"/>
      <c r="AI1067" s="62"/>
      <c r="AJ1067" s="62"/>
    </row>
    <row r="1068" spans="29:36" ht="20.7" customHeight="1" x14ac:dyDescent="0.2">
      <c r="AC1068" s="62"/>
      <c r="AD1068" s="62"/>
      <c r="AE1068" s="62"/>
      <c r="AF1068" s="62"/>
      <c r="AG1068" s="62"/>
      <c r="AH1068" s="62"/>
      <c r="AI1068" s="62"/>
      <c r="AJ1068" s="62"/>
    </row>
    <row r="1069" spans="29:36" ht="20.7" customHeight="1" x14ac:dyDescent="0.2">
      <c r="AC1069" s="62"/>
      <c r="AD1069" s="62"/>
      <c r="AE1069" s="62"/>
      <c r="AF1069" s="62"/>
      <c r="AG1069" s="62"/>
      <c r="AH1069" s="62"/>
      <c r="AI1069" s="62"/>
      <c r="AJ1069" s="62"/>
    </row>
    <row r="1070" spans="29:36" ht="20.7" customHeight="1" x14ac:dyDescent="0.2">
      <c r="AC1070" s="62"/>
      <c r="AD1070" s="62"/>
      <c r="AE1070" s="62"/>
      <c r="AF1070" s="62"/>
      <c r="AG1070" s="62"/>
      <c r="AH1070" s="62"/>
      <c r="AI1070" s="62"/>
      <c r="AJ1070" s="62"/>
    </row>
    <row r="1071" spans="29:36" ht="20.7" customHeight="1" x14ac:dyDescent="0.2">
      <c r="AC1071" s="62"/>
      <c r="AD1071" s="62"/>
      <c r="AE1071" s="62"/>
      <c r="AF1071" s="62"/>
      <c r="AG1071" s="62"/>
      <c r="AH1071" s="62"/>
      <c r="AI1071" s="62"/>
      <c r="AJ1071" s="62"/>
    </row>
    <row r="1072" spans="29:36" ht="20.7" customHeight="1" x14ac:dyDescent="0.2">
      <c r="AC1072" s="62"/>
      <c r="AD1072" s="62"/>
      <c r="AE1072" s="62"/>
      <c r="AF1072" s="62"/>
      <c r="AG1072" s="62"/>
      <c r="AH1072" s="62"/>
      <c r="AI1072" s="62"/>
      <c r="AJ1072" s="62"/>
    </row>
    <row r="1073" spans="29:36" ht="20.7" customHeight="1" x14ac:dyDescent="0.2">
      <c r="AC1073" s="62"/>
      <c r="AD1073" s="62"/>
      <c r="AE1073" s="62"/>
      <c r="AF1073" s="62"/>
      <c r="AG1073" s="62"/>
      <c r="AH1073" s="62"/>
      <c r="AI1073" s="62"/>
      <c r="AJ1073" s="62"/>
    </row>
    <row r="1074" spans="29:36" ht="20.7" customHeight="1" x14ac:dyDescent="0.2">
      <c r="AC1074" s="62"/>
      <c r="AD1074" s="62"/>
      <c r="AE1074" s="62"/>
      <c r="AF1074" s="62"/>
      <c r="AG1074" s="62"/>
      <c r="AH1074" s="62"/>
      <c r="AI1074" s="62"/>
      <c r="AJ1074" s="62"/>
    </row>
    <row r="1075" spans="29:36" ht="20.7" customHeight="1" x14ac:dyDescent="0.2">
      <c r="AC1075" s="62"/>
      <c r="AD1075" s="62"/>
      <c r="AE1075" s="62"/>
      <c r="AF1075" s="62"/>
      <c r="AG1075" s="62"/>
      <c r="AH1075" s="62"/>
      <c r="AI1075" s="62"/>
      <c r="AJ1075" s="62"/>
    </row>
    <row r="1076" spans="29:36" ht="20.7" customHeight="1" x14ac:dyDescent="0.2">
      <c r="AC1076" s="62"/>
      <c r="AD1076" s="62"/>
      <c r="AE1076" s="62"/>
      <c r="AF1076" s="62"/>
      <c r="AG1076" s="62"/>
      <c r="AH1076" s="62"/>
      <c r="AI1076" s="62"/>
      <c r="AJ1076" s="62"/>
    </row>
    <row r="1077" spans="29:36" ht="20.7" customHeight="1" x14ac:dyDescent="0.2">
      <c r="AC1077" s="62"/>
      <c r="AD1077" s="62"/>
      <c r="AE1077" s="62"/>
      <c r="AF1077" s="62"/>
      <c r="AG1077" s="62"/>
      <c r="AH1077" s="62"/>
      <c r="AI1077" s="62"/>
      <c r="AJ1077" s="62"/>
    </row>
    <row r="1078" spans="29:36" ht="20.7" customHeight="1" x14ac:dyDescent="0.2">
      <c r="AC1078" s="62"/>
      <c r="AD1078" s="62"/>
      <c r="AE1078" s="62"/>
      <c r="AF1078" s="62"/>
      <c r="AG1078" s="62"/>
      <c r="AH1078" s="62"/>
      <c r="AI1078" s="62"/>
      <c r="AJ1078" s="62"/>
    </row>
    <row r="1079" spans="29:36" ht="20.7" customHeight="1" x14ac:dyDescent="0.2">
      <c r="AC1079" s="62"/>
      <c r="AD1079" s="62"/>
      <c r="AE1079" s="62"/>
      <c r="AF1079" s="62"/>
      <c r="AG1079" s="62"/>
      <c r="AH1079" s="62"/>
      <c r="AI1079" s="62"/>
      <c r="AJ1079" s="62"/>
    </row>
    <row r="1080" spans="29:36" ht="20.7" customHeight="1" x14ac:dyDescent="0.2">
      <c r="AC1080" s="62"/>
      <c r="AD1080" s="62"/>
      <c r="AE1080" s="62"/>
      <c r="AF1080" s="62"/>
      <c r="AG1080" s="62"/>
      <c r="AH1080" s="62"/>
      <c r="AI1080" s="62"/>
      <c r="AJ1080" s="62"/>
    </row>
    <row r="1081" spans="29:36" ht="20.7" customHeight="1" x14ac:dyDescent="0.2">
      <c r="AC1081" s="62"/>
      <c r="AD1081" s="62"/>
      <c r="AE1081" s="62"/>
      <c r="AF1081" s="62"/>
      <c r="AG1081" s="62"/>
      <c r="AH1081" s="62"/>
      <c r="AI1081" s="62"/>
      <c r="AJ1081" s="62"/>
    </row>
    <row r="1082" spans="29:36" ht="20.7" customHeight="1" x14ac:dyDescent="0.2">
      <c r="AC1082" s="62"/>
      <c r="AD1082" s="62"/>
      <c r="AE1082" s="62"/>
      <c r="AF1082" s="62"/>
      <c r="AG1082" s="62"/>
      <c r="AH1082" s="62"/>
      <c r="AI1082" s="62"/>
      <c r="AJ1082" s="62"/>
    </row>
    <row r="1083" spans="29:36" ht="20.7" customHeight="1" x14ac:dyDescent="0.2">
      <c r="AC1083" s="62"/>
      <c r="AD1083" s="62"/>
      <c r="AE1083" s="62"/>
      <c r="AF1083" s="62"/>
      <c r="AG1083" s="62"/>
      <c r="AH1083" s="62"/>
      <c r="AI1083" s="62"/>
      <c r="AJ1083" s="62"/>
    </row>
    <row r="1084" spans="29:36" ht="20.7" customHeight="1" x14ac:dyDescent="0.2">
      <c r="AC1084" s="62"/>
      <c r="AD1084" s="62"/>
      <c r="AE1084" s="62"/>
      <c r="AF1084" s="62"/>
      <c r="AG1084" s="62"/>
      <c r="AH1084" s="62"/>
      <c r="AI1084" s="62"/>
      <c r="AJ1084" s="62"/>
    </row>
    <row r="1085" spans="29:36" ht="20.7" customHeight="1" x14ac:dyDescent="0.2">
      <c r="AC1085" s="62"/>
      <c r="AD1085" s="62"/>
      <c r="AE1085" s="62"/>
      <c r="AF1085" s="62"/>
      <c r="AG1085" s="62"/>
      <c r="AH1085" s="62"/>
      <c r="AI1085" s="62"/>
      <c r="AJ1085" s="62"/>
    </row>
    <row r="1086" spans="29:36" ht="20.7" customHeight="1" x14ac:dyDescent="0.2">
      <c r="AC1086" s="62"/>
      <c r="AD1086" s="62"/>
      <c r="AE1086" s="62"/>
      <c r="AF1086" s="62"/>
      <c r="AG1086" s="62"/>
      <c r="AH1086" s="62"/>
      <c r="AI1086" s="62"/>
      <c r="AJ1086" s="62"/>
    </row>
    <row r="1087" spans="29:36" ht="20.7" customHeight="1" x14ac:dyDescent="0.2">
      <c r="AC1087" s="62"/>
      <c r="AD1087" s="62"/>
      <c r="AE1087" s="62"/>
      <c r="AF1087" s="62"/>
      <c r="AG1087" s="62"/>
      <c r="AH1087" s="62"/>
      <c r="AI1087" s="62"/>
      <c r="AJ1087" s="62"/>
    </row>
    <row r="1088" spans="29:36" ht="20.7" customHeight="1" x14ac:dyDescent="0.2">
      <c r="AC1088" s="62"/>
      <c r="AD1088" s="62"/>
      <c r="AE1088" s="62"/>
      <c r="AF1088" s="62"/>
      <c r="AG1088" s="62"/>
      <c r="AH1088" s="62"/>
      <c r="AI1088" s="62"/>
      <c r="AJ1088" s="62"/>
    </row>
    <row r="1089" spans="29:36" ht="20.7" customHeight="1" x14ac:dyDescent="0.2">
      <c r="AC1089" s="62"/>
      <c r="AD1089" s="62"/>
      <c r="AE1089" s="62"/>
      <c r="AF1089" s="62"/>
      <c r="AG1089" s="62"/>
      <c r="AH1089" s="62"/>
      <c r="AI1089" s="62"/>
      <c r="AJ1089" s="62"/>
    </row>
    <row r="1090" spans="29:36" ht="20.7" customHeight="1" x14ac:dyDescent="0.2">
      <c r="AC1090" s="62"/>
      <c r="AD1090" s="62"/>
      <c r="AE1090" s="62"/>
      <c r="AF1090" s="62"/>
      <c r="AG1090" s="62"/>
      <c r="AH1090" s="62"/>
      <c r="AI1090" s="62"/>
      <c r="AJ1090" s="62"/>
    </row>
    <row r="1091" spans="29:36" ht="20.7" customHeight="1" x14ac:dyDescent="0.2">
      <c r="AC1091" s="62"/>
      <c r="AD1091" s="62"/>
      <c r="AE1091" s="62"/>
      <c r="AF1091" s="62"/>
      <c r="AG1091" s="62"/>
      <c r="AH1091" s="62"/>
      <c r="AI1091" s="62"/>
      <c r="AJ1091" s="62"/>
    </row>
    <row r="1092" spans="29:36" ht="20.7" customHeight="1" x14ac:dyDescent="0.2">
      <c r="AC1092" s="62"/>
      <c r="AD1092" s="62"/>
      <c r="AE1092" s="62"/>
      <c r="AF1092" s="62"/>
      <c r="AG1092" s="62"/>
      <c r="AH1092" s="62"/>
      <c r="AI1092" s="62"/>
      <c r="AJ1092" s="62"/>
    </row>
    <row r="1093" spans="29:36" ht="20.7" customHeight="1" x14ac:dyDescent="0.2">
      <c r="AC1093" s="62"/>
      <c r="AD1093" s="62"/>
      <c r="AE1093" s="62"/>
      <c r="AF1093" s="62"/>
      <c r="AG1093" s="62"/>
      <c r="AH1093" s="62"/>
      <c r="AI1093" s="62"/>
      <c r="AJ1093" s="62"/>
    </row>
    <row r="1094" spans="29:36" ht="20.7" customHeight="1" x14ac:dyDescent="0.2">
      <c r="AC1094" s="62"/>
      <c r="AD1094" s="62"/>
      <c r="AE1094" s="62"/>
      <c r="AF1094" s="62"/>
      <c r="AG1094" s="62"/>
      <c r="AH1094" s="62"/>
      <c r="AI1094" s="62"/>
      <c r="AJ1094" s="62"/>
    </row>
    <row r="1095" spans="29:36" ht="20.7" customHeight="1" x14ac:dyDescent="0.2">
      <c r="AC1095" s="62"/>
      <c r="AD1095" s="62"/>
      <c r="AE1095" s="62"/>
      <c r="AF1095" s="62"/>
      <c r="AG1095" s="62"/>
      <c r="AH1095" s="62"/>
      <c r="AI1095" s="62"/>
      <c r="AJ1095" s="62"/>
    </row>
    <row r="1096" spans="29:36" ht="20.7" customHeight="1" x14ac:dyDescent="0.2">
      <c r="AC1096" s="62"/>
      <c r="AD1096" s="62"/>
      <c r="AE1096" s="62"/>
      <c r="AF1096" s="62"/>
      <c r="AG1096" s="62"/>
      <c r="AH1096" s="62"/>
      <c r="AI1096" s="62"/>
      <c r="AJ1096" s="62"/>
    </row>
    <row r="1097" spans="29:36" ht="20.7" customHeight="1" x14ac:dyDescent="0.2">
      <c r="AC1097" s="62"/>
      <c r="AD1097" s="62"/>
      <c r="AE1097" s="62"/>
      <c r="AF1097" s="62"/>
      <c r="AG1097" s="62"/>
      <c r="AH1097" s="62"/>
      <c r="AI1097" s="62"/>
      <c r="AJ1097" s="62"/>
    </row>
    <row r="1098" spans="29:36" ht="20.7" customHeight="1" x14ac:dyDescent="0.2">
      <c r="AC1098" s="62"/>
      <c r="AD1098" s="62"/>
      <c r="AE1098" s="62"/>
      <c r="AF1098" s="62"/>
      <c r="AG1098" s="62"/>
      <c r="AH1098" s="62"/>
      <c r="AI1098" s="62"/>
      <c r="AJ1098" s="62"/>
    </row>
    <row r="1099" spans="29:36" ht="20.7" customHeight="1" x14ac:dyDescent="0.2">
      <c r="AC1099" s="62"/>
      <c r="AD1099" s="62"/>
      <c r="AE1099" s="62"/>
      <c r="AF1099" s="62"/>
      <c r="AG1099" s="62"/>
      <c r="AH1099" s="62"/>
      <c r="AI1099" s="62"/>
      <c r="AJ1099" s="62"/>
    </row>
    <row r="1100" spans="29:36" ht="20.7" customHeight="1" x14ac:dyDescent="0.2">
      <c r="AC1100" s="62"/>
      <c r="AD1100" s="62"/>
      <c r="AE1100" s="62"/>
      <c r="AF1100" s="62"/>
      <c r="AG1100" s="62"/>
      <c r="AH1100" s="62"/>
      <c r="AI1100" s="62"/>
      <c r="AJ1100" s="62"/>
    </row>
    <row r="1101" spans="29:36" ht="20.7" customHeight="1" x14ac:dyDescent="0.2">
      <c r="AC1101" s="62"/>
      <c r="AD1101" s="62"/>
      <c r="AE1101" s="62"/>
      <c r="AF1101" s="62"/>
      <c r="AG1101" s="62"/>
      <c r="AH1101" s="62"/>
      <c r="AI1101" s="62"/>
      <c r="AJ1101" s="62"/>
    </row>
    <row r="1102" spans="29:36" ht="20.7" customHeight="1" x14ac:dyDescent="0.2">
      <c r="AC1102" s="62"/>
      <c r="AD1102" s="62"/>
      <c r="AE1102" s="62"/>
      <c r="AF1102" s="62"/>
      <c r="AG1102" s="62"/>
      <c r="AH1102" s="62"/>
      <c r="AI1102" s="62"/>
      <c r="AJ1102" s="62"/>
    </row>
    <row r="1103" spans="29:36" ht="20.7" customHeight="1" x14ac:dyDescent="0.2">
      <c r="AC1103" s="62"/>
      <c r="AD1103" s="62"/>
      <c r="AE1103" s="62"/>
      <c r="AF1103" s="62"/>
      <c r="AG1103" s="62"/>
      <c r="AH1103" s="62"/>
      <c r="AI1103" s="62"/>
      <c r="AJ1103" s="62"/>
    </row>
    <row r="1104" spans="29:36" ht="20.7" customHeight="1" x14ac:dyDescent="0.2">
      <c r="AC1104" s="62"/>
      <c r="AD1104" s="62"/>
      <c r="AE1104" s="62"/>
      <c r="AF1104" s="62"/>
      <c r="AG1104" s="62"/>
      <c r="AH1104" s="62"/>
      <c r="AI1104" s="62"/>
      <c r="AJ1104" s="62"/>
    </row>
    <row r="1105" spans="29:36" ht="20.7" customHeight="1" x14ac:dyDescent="0.2">
      <c r="AC1105" s="62"/>
      <c r="AD1105" s="62"/>
      <c r="AE1105" s="62"/>
      <c r="AF1105" s="62"/>
      <c r="AG1105" s="62"/>
      <c r="AH1105" s="62"/>
      <c r="AI1105" s="62"/>
      <c r="AJ1105" s="62"/>
    </row>
    <row r="1106" spans="29:36" ht="20.7" customHeight="1" x14ac:dyDescent="0.2">
      <c r="AC1106" s="62"/>
      <c r="AD1106" s="62"/>
      <c r="AE1106" s="62"/>
      <c r="AF1106" s="62"/>
      <c r="AG1106" s="62"/>
      <c r="AH1106" s="62"/>
      <c r="AI1106" s="62"/>
      <c r="AJ1106" s="62"/>
    </row>
    <row r="1107" spans="29:36" ht="20.7" customHeight="1" x14ac:dyDescent="0.2">
      <c r="AC1107" s="62"/>
      <c r="AD1107" s="62"/>
      <c r="AE1107" s="62"/>
      <c r="AF1107" s="62"/>
      <c r="AG1107" s="62"/>
      <c r="AH1107" s="62"/>
      <c r="AI1107" s="62"/>
      <c r="AJ1107" s="62"/>
    </row>
    <row r="1108" spans="29:36" ht="20.7" customHeight="1" x14ac:dyDescent="0.2">
      <c r="AC1108" s="62"/>
      <c r="AD1108" s="62"/>
      <c r="AE1108" s="62"/>
      <c r="AF1108" s="62"/>
      <c r="AG1108" s="62"/>
      <c r="AH1108" s="62"/>
      <c r="AI1108" s="62"/>
      <c r="AJ1108" s="62"/>
    </row>
    <row r="1109" spans="29:36" ht="20.7" customHeight="1" x14ac:dyDescent="0.2">
      <c r="AC1109" s="62"/>
      <c r="AD1109" s="62"/>
      <c r="AE1109" s="62"/>
      <c r="AF1109" s="62"/>
      <c r="AG1109" s="62"/>
      <c r="AH1109" s="62"/>
      <c r="AI1109" s="62"/>
      <c r="AJ1109" s="62"/>
    </row>
    <row r="1110" spans="29:36" ht="20.7" customHeight="1" x14ac:dyDescent="0.2">
      <c r="AC1110" s="62"/>
      <c r="AD1110" s="62"/>
      <c r="AE1110" s="62"/>
      <c r="AF1110" s="62"/>
      <c r="AG1110" s="62"/>
      <c r="AH1110" s="62"/>
      <c r="AI1110" s="62"/>
      <c r="AJ1110" s="62"/>
    </row>
    <row r="1111" spans="29:36" ht="20.7" customHeight="1" x14ac:dyDescent="0.2">
      <c r="AC1111" s="62"/>
      <c r="AD1111" s="62"/>
      <c r="AE1111" s="62"/>
      <c r="AF1111" s="62"/>
      <c r="AG1111" s="62"/>
      <c r="AH1111" s="62"/>
      <c r="AI1111" s="62"/>
      <c r="AJ1111" s="62"/>
    </row>
    <row r="1112" spans="29:36" ht="20.7" customHeight="1" x14ac:dyDescent="0.2">
      <c r="AC1112" s="62"/>
      <c r="AD1112" s="62"/>
      <c r="AE1112" s="62"/>
      <c r="AF1112" s="62"/>
      <c r="AG1112" s="62"/>
      <c r="AH1112" s="62"/>
      <c r="AI1112" s="62"/>
      <c r="AJ1112" s="62"/>
    </row>
    <row r="1113" spans="29:36" ht="20.7" customHeight="1" x14ac:dyDescent="0.2">
      <c r="AC1113" s="62"/>
      <c r="AD1113" s="62"/>
      <c r="AE1113" s="62"/>
      <c r="AF1113" s="62"/>
      <c r="AG1113" s="62"/>
      <c r="AH1113" s="62"/>
      <c r="AI1113" s="62"/>
      <c r="AJ1113" s="62"/>
    </row>
    <row r="1114" spans="29:36" ht="20.7" customHeight="1" x14ac:dyDescent="0.2">
      <c r="AC1114" s="62"/>
      <c r="AD1114" s="62"/>
      <c r="AE1114" s="62"/>
      <c r="AF1114" s="62"/>
      <c r="AG1114" s="62"/>
      <c r="AH1114" s="62"/>
      <c r="AI1114" s="62"/>
      <c r="AJ1114" s="62"/>
    </row>
    <row r="1115" spans="29:36" ht="20.7" customHeight="1" x14ac:dyDescent="0.2">
      <c r="AC1115" s="62"/>
      <c r="AD1115" s="62"/>
      <c r="AE1115" s="62"/>
      <c r="AF1115" s="62"/>
      <c r="AG1115" s="62"/>
      <c r="AH1115" s="62"/>
      <c r="AI1115" s="62"/>
      <c r="AJ1115" s="62"/>
    </row>
    <row r="1116" spans="29:36" ht="20.7" customHeight="1" x14ac:dyDescent="0.2">
      <c r="AC1116" s="62"/>
      <c r="AD1116" s="62"/>
      <c r="AE1116" s="62"/>
      <c r="AF1116" s="62"/>
      <c r="AG1116" s="62"/>
      <c r="AH1116" s="62"/>
      <c r="AI1116" s="62"/>
      <c r="AJ1116" s="62"/>
    </row>
    <row r="1117" spans="29:36" ht="20.7" customHeight="1" x14ac:dyDescent="0.2">
      <c r="AC1117" s="62"/>
      <c r="AD1117" s="62"/>
      <c r="AE1117" s="62"/>
      <c r="AF1117" s="62"/>
      <c r="AG1117" s="62"/>
      <c r="AH1117" s="62"/>
      <c r="AI1117" s="62"/>
      <c r="AJ1117" s="62"/>
    </row>
    <row r="1118" spans="29:36" ht="20.7" customHeight="1" x14ac:dyDescent="0.2">
      <c r="AC1118" s="62"/>
      <c r="AD1118" s="62"/>
      <c r="AE1118" s="62"/>
      <c r="AF1118" s="62"/>
      <c r="AG1118" s="62"/>
      <c r="AH1118" s="62"/>
      <c r="AI1118" s="62"/>
      <c r="AJ1118" s="62"/>
    </row>
    <row r="1119" spans="29:36" ht="20.7" customHeight="1" x14ac:dyDescent="0.2">
      <c r="AC1119" s="62"/>
      <c r="AD1119" s="62"/>
      <c r="AE1119" s="62"/>
      <c r="AF1119" s="62"/>
      <c r="AG1119" s="62"/>
      <c r="AH1119" s="62"/>
      <c r="AI1119" s="62"/>
      <c r="AJ1119" s="62"/>
    </row>
    <row r="1120" spans="29:36" ht="20.7" customHeight="1" x14ac:dyDescent="0.2">
      <c r="AC1120" s="62"/>
      <c r="AD1120" s="62"/>
      <c r="AE1120" s="62"/>
      <c r="AF1120" s="62"/>
      <c r="AG1120" s="62"/>
      <c r="AH1120" s="62"/>
      <c r="AI1120" s="62"/>
      <c r="AJ1120" s="62"/>
    </row>
    <row r="1121" spans="29:36" ht="20.7" customHeight="1" x14ac:dyDescent="0.2">
      <c r="AC1121" s="62"/>
      <c r="AD1121" s="62"/>
      <c r="AE1121" s="62"/>
      <c r="AF1121" s="62"/>
      <c r="AG1121" s="62"/>
      <c r="AH1121" s="62"/>
      <c r="AI1121" s="62"/>
      <c r="AJ1121" s="62"/>
    </row>
    <row r="1122" spans="29:36" ht="20.7" customHeight="1" x14ac:dyDescent="0.2">
      <c r="AC1122" s="62"/>
      <c r="AD1122" s="62"/>
      <c r="AE1122" s="62"/>
      <c r="AF1122" s="62"/>
      <c r="AG1122" s="62"/>
      <c r="AH1122" s="62"/>
      <c r="AI1122" s="62"/>
      <c r="AJ1122" s="62"/>
    </row>
    <row r="1123" spans="29:36" ht="20.7" customHeight="1" x14ac:dyDescent="0.2">
      <c r="AC1123" s="62"/>
      <c r="AD1123" s="62"/>
      <c r="AE1123" s="62"/>
      <c r="AF1123" s="62"/>
      <c r="AG1123" s="62"/>
      <c r="AH1123" s="62"/>
      <c r="AI1123" s="62"/>
      <c r="AJ1123" s="62"/>
    </row>
    <row r="1124" spans="29:36" ht="20.7" customHeight="1" x14ac:dyDescent="0.2">
      <c r="AC1124" s="62"/>
      <c r="AD1124" s="62"/>
      <c r="AE1124" s="62"/>
      <c r="AF1124" s="62"/>
      <c r="AG1124" s="62"/>
      <c r="AH1124" s="62"/>
      <c r="AI1124" s="62"/>
      <c r="AJ1124" s="62"/>
    </row>
    <row r="1125" spans="29:36" ht="20.7" customHeight="1" x14ac:dyDescent="0.2">
      <c r="AC1125" s="62"/>
      <c r="AD1125" s="62"/>
      <c r="AE1125" s="62"/>
      <c r="AF1125" s="62"/>
      <c r="AG1125" s="62"/>
      <c r="AH1125" s="62"/>
      <c r="AI1125" s="62"/>
      <c r="AJ1125" s="62"/>
    </row>
    <row r="1126" spans="29:36" ht="20.7" customHeight="1" x14ac:dyDescent="0.2">
      <c r="AC1126" s="62"/>
      <c r="AD1126" s="62"/>
      <c r="AE1126" s="62"/>
      <c r="AF1126" s="62"/>
      <c r="AG1126" s="62"/>
      <c r="AH1126" s="62"/>
      <c r="AI1126" s="62"/>
      <c r="AJ1126" s="62"/>
    </row>
    <row r="1127" spans="29:36" ht="20.7" customHeight="1" x14ac:dyDescent="0.2">
      <c r="AC1127" s="62"/>
      <c r="AD1127" s="62"/>
      <c r="AE1127" s="62"/>
      <c r="AF1127" s="62"/>
      <c r="AG1127" s="62"/>
      <c r="AH1127" s="62"/>
      <c r="AI1127" s="62"/>
      <c r="AJ1127" s="62"/>
    </row>
    <row r="1128" spans="29:36" ht="20.7" customHeight="1" x14ac:dyDescent="0.2">
      <c r="AC1128" s="62"/>
      <c r="AD1128" s="62"/>
      <c r="AE1128" s="62"/>
      <c r="AF1128" s="62"/>
      <c r="AG1128" s="62"/>
      <c r="AH1128" s="62"/>
      <c r="AI1128" s="62"/>
      <c r="AJ1128" s="62"/>
    </row>
    <row r="1129" spans="29:36" ht="20.7" customHeight="1" x14ac:dyDescent="0.2">
      <c r="AC1129" s="62"/>
      <c r="AD1129" s="62"/>
      <c r="AE1129" s="62"/>
      <c r="AF1129" s="62"/>
      <c r="AG1129" s="62"/>
      <c r="AH1129" s="62"/>
      <c r="AI1129" s="62"/>
      <c r="AJ1129" s="62"/>
    </row>
    <row r="1130" spans="29:36" ht="20.7" customHeight="1" x14ac:dyDescent="0.2">
      <c r="AC1130" s="62"/>
      <c r="AD1130" s="62"/>
      <c r="AE1130" s="62"/>
      <c r="AF1130" s="62"/>
      <c r="AG1130" s="62"/>
      <c r="AH1130" s="62"/>
      <c r="AI1130" s="62"/>
      <c r="AJ1130" s="62"/>
    </row>
    <row r="1131" spans="29:36" ht="20.7" customHeight="1" x14ac:dyDescent="0.2">
      <c r="AC1131" s="62"/>
      <c r="AD1131" s="62"/>
      <c r="AE1131" s="62"/>
      <c r="AF1131" s="62"/>
      <c r="AG1131" s="62"/>
      <c r="AH1131" s="62"/>
      <c r="AI1131" s="62"/>
      <c r="AJ1131" s="62"/>
    </row>
    <row r="1132" spans="29:36" ht="20.7" customHeight="1" x14ac:dyDescent="0.2">
      <c r="AC1132" s="62"/>
      <c r="AD1132" s="62"/>
      <c r="AE1132" s="62"/>
      <c r="AF1132" s="62"/>
      <c r="AG1132" s="62"/>
      <c r="AH1132" s="62"/>
      <c r="AI1132" s="62"/>
      <c r="AJ1132" s="62"/>
    </row>
    <row r="1133" spans="29:36" ht="20.7" customHeight="1" x14ac:dyDescent="0.2">
      <c r="AC1133" s="62"/>
      <c r="AD1133" s="62"/>
      <c r="AE1133" s="62"/>
      <c r="AF1133" s="62"/>
      <c r="AG1133" s="62"/>
      <c r="AH1133" s="62"/>
      <c r="AI1133" s="62"/>
      <c r="AJ1133" s="62"/>
    </row>
    <row r="1134" spans="29:36" ht="20.7" customHeight="1" x14ac:dyDescent="0.2">
      <c r="AC1134" s="62"/>
      <c r="AD1134" s="62"/>
      <c r="AE1134" s="62"/>
      <c r="AF1134" s="62"/>
      <c r="AG1134" s="62"/>
      <c r="AH1134" s="62"/>
      <c r="AI1134" s="62"/>
      <c r="AJ1134" s="62"/>
    </row>
    <row r="1135" spans="29:36" ht="20.7" customHeight="1" x14ac:dyDescent="0.2">
      <c r="AC1135" s="62"/>
      <c r="AD1135" s="62"/>
      <c r="AE1135" s="62"/>
      <c r="AF1135" s="62"/>
      <c r="AG1135" s="62"/>
      <c r="AH1135" s="62"/>
      <c r="AI1135" s="62"/>
      <c r="AJ1135" s="62"/>
    </row>
    <row r="1136" spans="29:36" ht="20.7" customHeight="1" x14ac:dyDescent="0.2">
      <c r="AC1136" s="62"/>
      <c r="AD1136" s="62"/>
      <c r="AE1136" s="62"/>
      <c r="AF1136" s="62"/>
      <c r="AG1136" s="62"/>
      <c r="AH1136" s="62"/>
      <c r="AI1136" s="62"/>
      <c r="AJ1136" s="62"/>
    </row>
    <row r="1137" spans="29:36" ht="20.7" customHeight="1" x14ac:dyDescent="0.2">
      <c r="AC1137" s="62"/>
      <c r="AD1137" s="62"/>
      <c r="AE1137" s="62"/>
      <c r="AF1137" s="62"/>
      <c r="AG1137" s="62"/>
      <c r="AH1137" s="62"/>
      <c r="AI1137" s="62"/>
      <c r="AJ1137" s="62"/>
    </row>
    <row r="1138" spans="29:36" ht="20.7" customHeight="1" x14ac:dyDescent="0.2">
      <c r="AC1138" s="62"/>
      <c r="AD1138" s="62"/>
      <c r="AE1138" s="62"/>
      <c r="AF1138" s="62"/>
      <c r="AG1138" s="62"/>
      <c r="AH1138" s="62"/>
      <c r="AI1138" s="62"/>
      <c r="AJ1138" s="62"/>
    </row>
    <row r="1139" spans="29:36" ht="20.7" customHeight="1" x14ac:dyDescent="0.2">
      <c r="AC1139" s="62"/>
      <c r="AD1139" s="62"/>
      <c r="AE1139" s="62"/>
      <c r="AF1139" s="62"/>
      <c r="AG1139" s="62"/>
      <c r="AH1139" s="62"/>
      <c r="AI1139" s="62"/>
      <c r="AJ1139" s="62"/>
    </row>
    <row r="1140" spans="29:36" ht="20.7" customHeight="1" x14ac:dyDescent="0.2">
      <c r="AC1140" s="62"/>
      <c r="AD1140" s="62"/>
      <c r="AE1140" s="62"/>
      <c r="AF1140" s="62"/>
      <c r="AG1140" s="62"/>
      <c r="AH1140" s="62"/>
      <c r="AI1140" s="62"/>
      <c r="AJ1140" s="62"/>
    </row>
    <row r="1141" spans="29:36" ht="20.7" customHeight="1" x14ac:dyDescent="0.2">
      <c r="AC1141" s="62"/>
      <c r="AD1141" s="62"/>
      <c r="AE1141" s="62"/>
      <c r="AF1141" s="62"/>
      <c r="AG1141" s="62"/>
      <c r="AH1141" s="62"/>
      <c r="AI1141" s="62"/>
      <c r="AJ1141" s="62"/>
    </row>
    <row r="1142" spans="29:36" ht="20.7" customHeight="1" x14ac:dyDescent="0.2">
      <c r="AC1142" s="62"/>
      <c r="AD1142" s="62"/>
      <c r="AE1142" s="62"/>
      <c r="AF1142" s="62"/>
      <c r="AG1142" s="62"/>
      <c r="AH1142" s="62"/>
      <c r="AI1142" s="62"/>
      <c r="AJ1142" s="62"/>
    </row>
    <row r="1143" spans="29:36" ht="20.7" customHeight="1" x14ac:dyDescent="0.2">
      <c r="AC1143" s="62"/>
      <c r="AD1143" s="62"/>
      <c r="AE1143" s="62"/>
      <c r="AF1143" s="62"/>
      <c r="AG1143" s="62"/>
      <c r="AH1143" s="62"/>
      <c r="AI1143" s="62"/>
      <c r="AJ1143" s="62"/>
    </row>
    <row r="1144" spans="29:36" ht="20.7" customHeight="1" x14ac:dyDescent="0.2">
      <c r="AC1144" s="62"/>
      <c r="AD1144" s="62"/>
      <c r="AE1144" s="62"/>
      <c r="AF1144" s="62"/>
      <c r="AG1144" s="62"/>
      <c r="AH1144" s="62"/>
      <c r="AI1144" s="62"/>
      <c r="AJ1144" s="62"/>
    </row>
    <row r="1145" spans="29:36" ht="20.7" customHeight="1" x14ac:dyDescent="0.2">
      <c r="AC1145" s="62"/>
      <c r="AD1145" s="62"/>
      <c r="AE1145" s="62"/>
      <c r="AF1145" s="62"/>
      <c r="AG1145" s="62"/>
      <c r="AH1145" s="62"/>
      <c r="AI1145" s="62"/>
      <c r="AJ1145" s="62"/>
    </row>
    <row r="1146" spans="29:36" ht="20.7" customHeight="1" x14ac:dyDescent="0.2">
      <c r="AC1146" s="62"/>
      <c r="AD1146" s="62"/>
      <c r="AE1146" s="62"/>
      <c r="AF1146" s="62"/>
      <c r="AG1146" s="62"/>
      <c r="AH1146" s="62"/>
      <c r="AI1146" s="62"/>
      <c r="AJ1146" s="62"/>
    </row>
    <row r="1147" spans="29:36" ht="20.7" customHeight="1" x14ac:dyDescent="0.2">
      <c r="AC1147" s="62"/>
      <c r="AD1147" s="62"/>
      <c r="AE1147" s="62"/>
      <c r="AF1147" s="62"/>
      <c r="AG1147" s="62"/>
      <c r="AH1147" s="62"/>
      <c r="AI1147" s="62"/>
      <c r="AJ1147" s="62"/>
    </row>
    <row r="1148" spans="29:36" ht="20.7" customHeight="1" x14ac:dyDescent="0.2">
      <c r="AC1148" s="62"/>
      <c r="AD1148" s="62"/>
      <c r="AE1148" s="62"/>
      <c r="AF1148" s="62"/>
      <c r="AG1148" s="62"/>
      <c r="AH1148" s="62"/>
      <c r="AI1148" s="62"/>
      <c r="AJ1148" s="62"/>
    </row>
    <row r="1149" spans="29:36" ht="20.7" customHeight="1" x14ac:dyDescent="0.2">
      <c r="AC1149" s="62"/>
      <c r="AD1149" s="62"/>
      <c r="AE1149" s="62"/>
      <c r="AF1149" s="62"/>
      <c r="AG1149" s="62"/>
      <c r="AH1149" s="62"/>
      <c r="AI1149" s="62"/>
      <c r="AJ1149" s="62"/>
    </row>
    <row r="1150" spans="29:36" ht="20.7" customHeight="1" x14ac:dyDescent="0.2">
      <c r="AC1150" s="62"/>
      <c r="AD1150" s="62"/>
      <c r="AE1150" s="62"/>
      <c r="AF1150" s="62"/>
      <c r="AG1150" s="62"/>
      <c r="AH1150" s="62"/>
      <c r="AI1150" s="62"/>
      <c r="AJ1150" s="62"/>
    </row>
    <row r="1151" spans="29:36" ht="20.7" customHeight="1" x14ac:dyDescent="0.2">
      <c r="AC1151" s="62"/>
      <c r="AD1151" s="62"/>
      <c r="AE1151" s="62"/>
      <c r="AF1151" s="62"/>
      <c r="AG1151" s="62"/>
      <c r="AH1151" s="62"/>
      <c r="AI1151" s="62"/>
      <c r="AJ1151" s="62"/>
    </row>
    <row r="1152" spans="29:36" ht="20.7" customHeight="1" x14ac:dyDescent="0.2">
      <c r="AC1152" s="62"/>
      <c r="AD1152" s="62"/>
      <c r="AE1152" s="62"/>
      <c r="AF1152" s="62"/>
      <c r="AG1152" s="62"/>
      <c r="AH1152" s="62"/>
      <c r="AI1152" s="62"/>
      <c r="AJ1152" s="62"/>
    </row>
    <row r="1153" spans="29:36" ht="20.7" customHeight="1" x14ac:dyDescent="0.2">
      <c r="AC1153" s="62"/>
      <c r="AD1153" s="62"/>
      <c r="AE1153" s="62"/>
      <c r="AF1153" s="62"/>
      <c r="AG1153" s="62"/>
      <c r="AH1153" s="62"/>
      <c r="AI1153" s="62"/>
      <c r="AJ1153" s="62"/>
    </row>
    <row r="1154" spans="29:36" ht="20.7" customHeight="1" x14ac:dyDescent="0.2">
      <c r="AC1154" s="62"/>
      <c r="AD1154" s="62"/>
      <c r="AE1154" s="62"/>
      <c r="AF1154" s="62"/>
      <c r="AG1154" s="62"/>
      <c r="AH1154" s="62"/>
      <c r="AI1154" s="62"/>
      <c r="AJ1154" s="62"/>
    </row>
    <row r="1155" spans="29:36" ht="20.7" customHeight="1" x14ac:dyDescent="0.2">
      <c r="AC1155" s="62"/>
      <c r="AD1155" s="62"/>
      <c r="AE1155" s="62"/>
      <c r="AF1155" s="62"/>
      <c r="AG1155" s="62"/>
      <c r="AH1155" s="62"/>
      <c r="AI1155" s="62"/>
      <c r="AJ1155" s="62"/>
    </row>
    <row r="1156" spans="29:36" ht="20.7" customHeight="1" x14ac:dyDescent="0.2">
      <c r="AC1156" s="62"/>
      <c r="AD1156" s="62"/>
      <c r="AE1156" s="62"/>
      <c r="AF1156" s="62"/>
      <c r="AG1156" s="62"/>
      <c r="AH1156" s="62"/>
      <c r="AI1156" s="62"/>
      <c r="AJ1156" s="62"/>
    </row>
    <row r="1157" spans="29:36" ht="20.7" customHeight="1" x14ac:dyDescent="0.2">
      <c r="AC1157" s="62"/>
      <c r="AD1157" s="62"/>
      <c r="AE1157" s="62"/>
      <c r="AF1157" s="62"/>
      <c r="AG1157" s="62"/>
      <c r="AH1157" s="62"/>
      <c r="AI1157" s="62"/>
      <c r="AJ1157" s="62"/>
    </row>
    <row r="1158" spans="29:36" ht="20.7" customHeight="1" x14ac:dyDescent="0.2">
      <c r="AC1158" s="62"/>
      <c r="AD1158" s="62"/>
      <c r="AE1158" s="62"/>
      <c r="AF1158" s="62"/>
      <c r="AG1158" s="62"/>
      <c r="AH1158" s="62"/>
      <c r="AI1158" s="62"/>
      <c r="AJ1158" s="62"/>
    </row>
    <row r="1159" spans="29:36" ht="20.7" customHeight="1" x14ac:dyDescent="0.2">
      <c r="AC1159" s="62"/>
      <c r="AD1159" s="62"/>
      <c r="AE1159" s="62"/>
      <c r="AF1159" s="62"/>
      <c r="AG1159" s="62"/>
      <c r="AH1159" s="62"/>
      <c r="AI1159" s="62"/>
      <c r="AJ1159" s="62"/>
    </row>
    <row r="1160" spans="29:36" ht="20.7" customHeight="1" x14ac:dyDescent="0.2">
      <c r="AC1160" s="62"/>
      <c r="AD1160" s="62"/>
      <c r="AE1160" s="62"/>
      <c r="AF1160" s="62"/>
      <c r="AG1160" s="62"/>
      <c r="AH1160" s="62"/>
      <c r="AI1160" s="62"/>
      <c r="AJ1160" s="62"/>
    </row>
    <row r="1161" spans="29:36" ht="20.7" customHeight="1" x14ac:dyDescent="0.2">
      <c r="AC1161" s="62"/>
      <c r="AD1161" s="62"/>
      <c r="AE1161" s="62"/>
      <c r="AF1161" s="62"/>
      <c r="AG1161" s="62"/>
      <c r="AH1161" s="62"/>
      <c r="AI1161" s="62"/>
      <c r="AJ1161" s="62"/>
    </row>
    <row r="1162" spans="29:36" ht="20.7" customHeight="1" x14ac:dyDescent="0.2">
      <c r="AC1162" s="62"/>
      <c r="AD1162" s="62"/>
      <c r="AE1162" s="62"/>
      <c r="AF1162" s="62"/>
      <c r="AG1162" s="62"/>
      <c r="AH1162" s="62"/>
      <c r="AI1162" s="62"/>
      <c r="AJ1162" s="62"/>
    </row>
    <row r="1163" spans="29:36" ht="20.7" customHeight="1" x14ac:dyDescent="0.2">
      <c r="AC1163" s="62"/>
      <c r="AD1163" s="62"/>
      <c r="AE1163" s="62"/>
      <c r="AF1163" s="62"/>
      <c r="AG1163" s="62"/>
      <c r="AH1163" s="62"/>
      <c r="AI1163" s="62"/>
      <c r="AJ1163" s="62"/>
    </row>
    <row r="1164" spans="29:36" ht="20.7" customHeight="1" x14ac:dyDescent="0.2">
      <c r="AC1164" s="62"/>
      <c r="AD1164" s="62"/>
      <c r="AE1164" s="62"/>
      <c r="AF1164" s="62"/>
      <c r="AG1164" s="62"/>
      <c r="AH1164" s="62"/>
      <c r="AI1164" s="62"/>
      <c r="AJ1164" s="62"/>
    </row>
    <row r="1165" spans="29:36" ht="20.7" customHeight="1" x14ac:dyDescent="0.2">
      <c r="AC1165" s="62"/>
      <c r="AD1165" s="62"/>
      <c r="AE1165" s="62"/>
      <c r="AF1165" s="62"/>
      <c r="AG1165" s="62"/>
      <c r="AH1165" s="62"/>
      <c r="AI1165" s="62"/>
      <c r="AJ1165" s="62"/>
    </row>
    <row r="1166" spans="29:36" ht="20.7" customHeight="1" x14ac:dyDescent="0.2">
      <c r="AC1166" s="62"/>
      <c r="AD1166" s="62"/>
      <c r="AE1166" s="62"/>
      <c r="AF1166" s="62"/>
      <c r="AG1166" s="62"/>
      <c r="AH1166" s="62"/>
      <c r="AI1166" s="62"/>
      <c r="AJ1166" s="62"/>
    </row>
    <row r="1167" spans="29:36" ht="20.7" customHeight="1" x14ac:dyDescent="0.2">
      <c r="AC1167" s="62"/>
      <c r="AD1167" s="62"/>
      <c r="AE1167" s="62"/>
      <c r="AF1167" s="62"/>
      <c r="AG1167" s="62"/>
      <c r="AH1167" s="62"/>
      <c r="AI1167" s="62"/>
      <c r="AJ1167" s="62"/>
    </row>
    <row r="1168" spans="29:36" ht="20.7" customHeight="1" x14ac:dyDescent="0.2">
      <c r="AC1168" s="62"/>
      <c r="AD1168" s="62"/>
      <c r="AE1168" s="62"/>
      <c r="AF1168" s="62"/>
      <c r="AG1168" s="62"/>
      <c r="AH1168" s="62"/>
      <c r="AI1168" s="62"/>
      <c r="AJ1168" s="62"/>
    </row>
    <row r="1169" spans="29:36" ht="20.7" customHeight="1" x14ac:dyDescent="0.2">
      <c r="AC1169" s="62"/>
      <c r="AD1169" s="62"/>
      <c r="AE1169" s="62"/>
      <c r="AF1169" s="62"/>
      <c r="AG1169" s="62"/>
      <c r="AH1169" s="62"/>
      <c r="AI1169" s="62"/>
      <c r="AJ1169" s="62"/>
    </row>
    <row r="1170" spans="29:36" ht="20.7" customHeight="1" x14ac:dyDescent="0.2">
      <c r="AC1170" s="62"/>
      <c r="AD1170" s="62"/>
      <c r="AE1170" s="62"/>
      <c r="AF1170" s="62"/>
      <c r="AG1170" s="62"/>
      <c r="AH1170" s="62"/>
      <c r="AI1170" s="62"/>
      <c r="AJ1170" s="62"/>
    </row>
    <row r="1171" spans="29:36" ht="20.7" customHeight="1" x14ac:dyDescent="0.2">
      <c r="AC1171" s="62"/>
      <c r="AD1171" s="62"/>
      <c r="AE1171" s="62"/>
      <c r="AF1171" s="62"/>
      <c r="AG1171" s="62"/>
      <c r="AH1171" s="62"/>
      <c r="AI1171" s="62"/>
      <c r="AJ1171" s="62"/>
    </row>
    <row r="1172" spans="29:36" ht="20.7" customHeight="1" x14ac:dyDescent="0.2">
      <c r="AC1172" s="62"/>
      <c r="AD1172" s="62"/>
      <c r="AE1172" s="62"/>
      <c r="AF1172" s="62"/>
      <c r="AG1172" s="62"/>
      <c r="AH1172" s="62"/>
      <c r="AI1172" s="62"/>
      <c r="AJ1172" s="62"/>
    </row>
    <row r="1173" spans="29:36" ht="20.7" customHeight="1" x14ac:dyDescent="0.2">
      <c r="AC1173" s="62"/>
      <c r="AD1173" s="62"/>
      <c r="AE1173" s="62"/>
      <c r="AF1173" s="62"/>
      <c r="AG1173" s="62"/>
      <c r="AH1173" s="62"/>
      <c r="AI1173" s="62"/>
      <c r="AJ1173" s="62"/>
    </row>
    <row r="1174" spans="29:36" ht="20.7" customHeight="1" x14ac:dyDescent="0.2">
      <c r="AC1174" s="62"/>
      <c r="AD1174" s="62"/>
      <c r="AE1174" s="62"/>
      <c r="AF1174" s="62"/>
      <c r="AG1174" s="62"/>
      <c r="AH1174" s="62"/>
      <c r="AI1174" s="62"/>
      <c r="AJ1174" s="62"/>
    </row>
    <row r="1175" spans="29:36" ht="20.7" customHeight="1" x14ac:dyDescent="0.2">
      <c r="AC1175" s="62"/>
      <c r="AD1175" s="62"/>
      <c r="AE1175" s="62"/>
      <c r="AF1175" s="62"/>
      <c r="AG1175" s="62"/>
      <c r="AH1175" s="62"/>
      <c r="AI1175" s="62"/>
      <c r="AJ1175" s="62"/>
    </row>
    <row r="1176" spans="29:36" ht="20.7" customHeight="1" x14ac:dyDescent="0.2">
      <c r="AC1176" s="62"/>
      <c r="AD1176" s="62"/>
      <c r="AE1176" s="62"/>
      <c r="AF1176" s="62"/>
      <c r="AG1176" s="62"/>
      <c r="AH1176" s="62"/>
      <c r="AI1176" s="62"/>
      <c r="AJ1176" s="62"/>
    </row>
    <row r="1177" spans="29:36" ht="20.7" customHeight="1" x14ac:dyDescent="0.2">
      <c r="AC1177" s="62"/>
      <c r="AD1177" s="62"/>
      <c r="AE1177" s="62"/>
      <c r="AF1177" s="62"/>
      <c r="AG1177" s="62"/>
      <c r="AH1177" s="62"/>
      <c r="AI1177" s="62"/>
      <c r="AJ1177" s="62"/>
    </row>
    <row r="1178" spans="29:36" ht="20.7" customHeight="1" x14ac:dyDescent="0.2">
      <c r="AC1178" s="62"/>
      <c r="AD1178" s="62"/>
      <c r="AE1178" s="62"/>
      <c r="AF1178" s="62"/>
      <c r="AG1178" s="62"/>
      <c r="AH1178" s="62"/>
      <c r="AI1178" s="62"/>
      <c r="AJ1178" s="62"/>
    </row>
    <row r="1179" spans="29:36" ht="20.7" customHeight="1" x14ac:dyDescent="0.2">
      <c r="AC1179" s="62"/>
      <c r="AD1179" s="62"/>
      <c r="AE1179" s="62"/>
      <c r="AF1179" s="62"/>
      <c r="AG1179" s="62"/>
      <c r="AH1179" s="62"/>
      <c r="AI1179" s="62"/>
      <c r="AJ1179" s="62"/>
    </row>
    <row r="1180" spans="29:36" ht="20.7" customHeight="1" x14ac:dyDescent="0.2">
      <c r="AC1180" s="62"/>
      <c r="AD1180" s="62"/>
      <c r="AE1180" s="62"/>
      <c r="AF1180" s="62"/>
      <c r="AG1180" s="62"/>
      <c r="AH1180" s="62"/>
      <c r="AI1180" s="62"/>
      <c r="AJ1180" s="62"/>
    </row>
    <row r="1181" spans="29:36" ht="20.7" customHeight="1" x14ac:dyDescent="0.2">
      <c r="AC1181" s="62"/>
      <c r="AD1181" s="62"/>
      <c r="AE1181" s="62"/>
      <c r="AF1181" s="62"/>
      <c r="AG1181" s="62"/>
      <c r="AH1181" s="62"/>
      <c r="AI1181" s="62"/>
      <c r="AJ1181" s="62"/>
    </row>
    <row r="1182" spans="29:36" ht="20.7" customHeight="1" x14ac:dyDescent="0.2">
      <c r="AC1182" s="62"/>
      <c r="AD1182" s="62"/>
      <c r="AE1182" s="62"/>
      <c r="AF1182" s="62"/>
      <c r="AG1182" s="62"/>
      <c r="AH1182" s="62"/>
      <c r="AI1182" s="62"/>
      <c r="AJ1182" s="62"/>
    </row>
    <row r="1183" spans="29:36" ht="20.7" customHeight="1" x14ac:dyDescent="0.2">
      <c r="AC1183" s="62"/>
      <c r="AD1183" s="62"/>
      <c r="AE1183" s="62"/>
      <c r="AF1183" s="62"/>
      <c r="AG1183" s="62"/>
      <c r="AH1183" s="62"/>
      <c r="AI1183" s="62"/>
      <c r="AJ1183" s="62"/>
    </row>
    <row r="1184" spans="29:36" ht="20.7" customHeight="1" x14ac:dyDescent="0.2">
      <c r="AC1184" s="62"/>
      <c r="AD1184" s="62"/>
      <c r="AE1184" s="62"/>
      <c r="AF1184" s="62"/>
      <c r="AG1184" s="62"/>
      <c r="AH1184" s="62"/>
      <c r="AI1184" s="62"/>
      <c r="AJ1184" s="62"/>
    </row>
    <row r="1185" spans="29:36" ht="20.7" customHeight="1" x14ac:dyDescent="0.2">
      <c r="AC1185" s="62"/>
      <c r="AD1185" s="62"/>
      <c r="AE1185" s="62"/>
      <c r="AF1185" s="62"/>
      <c r="AG1185" s="62"/>
      <c r="AH1185" s="62"/>
      <c r="AI1185" s="62"/>
      <c r="AJ1185" s="62"/>
    </row>
    <row r="1186" spans="29:36" ht="20.7" customHeight="1" x14ac:dyDescent="0.2">
      <c r="AC1186" s="62"/>
      <c r="AD1186" s="62"/>
      <c r="AE1186" s="62"/>
      <c r="AF1186" s="62"/>
      <c r="AG1186" s="62"/>
      <c r="AH1186" s="62"/>
      <c r="AI1186" s="62"/>
      <c r="AJ1186" s="62"/>
    </row>
    <row r="1187" spans="29:36" ht="20.7" customHeight="1" x14ac:dyDescent="0.2">
      <c r="AC1187" s="62"/>
      <c r="AD1187" s="62"/>
      <c r="AE1187" s="62"/>
      <c r="AF1187" s="62"/>
      <c r="AG1187" s="62"/>
      <c r="AH1187" s="62"/>
      <c r="AI1187" s="62"/>
      <c r="AJ1187" s="62"/>
    </row>
    <row r="1188" spans="29:36" ht="20.7" customHeight="1" x14ac:dyDescent="0.2">
      <c r="AC1188" s="62"/>
      <c r="AD1188" s="62"/>
      <c r="AE1188" s="62"/>
      <c r="AF1188" s="62"/>
      <c r="AG1188" s="62"/>
      <c r="AH1188" s="62"/>
      <c r="AI1188" s="62"/>
      <c r="AJ1188" s="62"/>
    </row>
    <row r="1189" spans="29:36" ht="20.7" customHeight="1" x14ac:dyDescent="0.2">
      <c r="AC1189" s="62"/>
      <c r="AD1189" s="62"/>
      <c r="AE1189" s="62"/>
      <c r="AF1189" s="62"/>
      <c r="AG1189" s="62"/>
      <c r="AH1189" s="62"/>
      <c r="AI1189" s="62"/>
      <c r="AJ1189" s="62"/>
    </row>
    <row r="1190" spans="29:36" ht="20.7" customHeight="1" x14ac:dyDescent="0.2">
      <c r="AC1190" s="62"/>
      <c r="AD1190" s="62"/>
      <c r="AE1190" s="62"/>
      <c r="AF1190" s="62"/>
      <c r="AG1190" s="62"/>
      <c r="AH1190" s="62"/>
      <c r="AI1190" s="62"/>
      <c r="AJ1190" s="62"/>
    </row>
    <row r="1191" spans="29:36" ht="20.7" customHeight="1" x14ac:dyDescent="0.2">
      <c r="AC1191" s="62"/>
      <c r="AD1191" s="62"/>
      <c r="AE1191" s="62"/>
      <c r="AF1191" s="62"/>
      <c r="AG1191" s="62"/>
      <c r="AH1191" s="62"/>
      <c r="AI1191" s="62"/>
      <c r="AJ1191" s="62"/>
    </row>
    <row r="1192" spans="29:36" ht="20.7" customHeight="1" x14ac:dyDescent="0.2">
      <c r="AC1192" s="62"/>
      <c r="AD1192" s="62"/>
      <c r="AE1192" s="62"/>
      <c r="AF1192" s="62"/>
      <c r="AG1192" s="62"/>
      <c r="AH1192" s="62"/>
      <c r="AI1192" s="62"/>
      <c r="AJ1192" s="62"/>
    </row>
    <row r="1193" spans="29:36" ht="20.7" customHeight="1" x14ac:dyDescent="0.2">
      <c r="AC1193" s="62"/>
      <c r="AD1193" s="62"/>
      <c r="AE1193" s="62"/>
      <c r="AF1193" s="62"/>
      <c r="AG1193" s="62"/>
      <c r="AH1193" s="62"/>
      <c r="AI1193" s="62"/>
      <c r="AJ1193" s="62"/>
    </row>
    <row r="1194" spans="29:36" ht="20.7" customHeight="1" x14ac:dyDescent="0.2">
      <c r="AC1194" s="62"/>
      <c r="AD1194" s="62"/>
      <c r="AE1194" s="62"/>
      <c r="AF1194" s="62"/>
      <c r="AG1194" s="62"/>
      <c r="AH1194" s="62"/>
      <c r="AI1194" s="62"/>
      <c r="AJ1194" s="62"/>
    </row>
    <row r="1195" spans="29:36" ht="20.7" customHeight="1" x14ac:dyDescent="0.2">
      <c r="AC1195" s="62"/>
      <c r="AD1195" s="62"/>
      <c r="AE1195" s="62"/>
      <c r="AF1195" s="62"/>
      <c r="AG1195" s="62"/>
      <c r="AH1195" s="62"/>
      <c r="AI1195" s="62"/>
      <c r="AJ1195" s="62"/>
    </row>
    <row r="1196" spans="29:36" ht="20.7" customHeight="1" x14ac:dyDescent="0.2">
      <c r="AC1196" s="62"/>
      <c r="AD1196" s="62"/>
      <c r="AE1196" s="62"/>
      <c r="AF1196" s="62"/>
      <c r="AG1196" s="62"/>
      <c r="AH1196" s="62"/>
      <c r="AI1196" s="62"/>
      <c r="AJ1196" s="62"/>
    </row>
    <row r="1197" spans="29:36" ht="20.7" customHeight="1" x14ac:dyDescent="0.2">
      <c r="AC1197" s="62"/>
      <c r="AD1197" s="62"/>
      <c r="AE1197" s="62"/>
      <c r="AF1197" s="62"/>
      <c r="AG1197" s="62"/>
      <c r="AH1197" s="62"/>
      <c r="AI1197" s="62"/>
      <c r="AJ1197" s="62"/>
    </row>
    <row r="1198" spans="29:36" ht="20.7" customHeight="1" x14ac:dyDescent="0.2">
      <c r="AC1198" s="62"/>
      <c r="AD1198" s="62"/>
      <c r="AE1198" s="62"/>
      <c r="AF1198" s="62"/>
      <c r="AG1198" s="62"/>
      <c r="AH1198" s="62"/>
      <c r="AI1198" s="62"/>
      <c r="AJ1198" s="62"/>
    </row>
    <row r="1199" spans="29:36" ht="20.7" customHeight="1" x14ac:dyDescent="0.2">
      <c r="AC1199" s="62"/>
      <c r="AD1199" s="62"/>
      <c r="AE1199" s="62"/>
      <c r="AF1199" s="62"/>
      <c r="AG1199" s="62"/>
      <c r="AH1199" s="62"/>
      <c r="AI1199" s="62"/>
      <c r="AJ1199" s="62"/>
    </row>
    <row r="1200" spans="29:36" ht="20.7" customHeight="1" x14ac:dyDescent="0.2">
      <c r="AC1200" s="62"/>
      <c r="AD1200" s="62"/>
      <c r="AE1200" s="62"/>
      <c r="AF1200" s="62"/>
      <c r="AG1200" s="62"/>
      <c r="AH1200" s="62"/>
      <c r="AI1200" s="62"/>
      <c r="AJ1200" s="62"/>
    </row>
    <row r="1201" spans="29:36" ht="20.7" customHeight="1" x14ac:dyDescent="0.2">
      <c r="AC1201" s="62"/>
      <c r="AD1201" s="62"/>
      <c r="AE1201" s="62"/>
      <c r="AF1201" s="62"/>
      <c r="AG1201" s="62"/>
      <c r="AH1201" s="62"/>
      <c r="AI1201" s="62"/>
      <c r="AJ1201" s="62"/>
    </row>
    <row r="1202" spans="29:36" ht="20.7" customHeight="1" x14ac:dyDescent="0.2">
      <c r="AC1202" s="62"/>
      <c r="AD1202" s="62"/>
      <c r="AE1202" s="62"/>
      <c r="AF1202" s="62"/>
      <c r="AG1202" s="62"/>
      <c r="AH1202" s="62"/>
      <c r="AI1202" s="62"/>
      <c r="AJ1202" s="62"/>
    </row>
    <row r="1203" spans="29:36" ht="20.7" customHeight="1" x14ac:dyDescent="0.2">
      <c r="AC1203" s="62"/>
      <c r="AD1203" s="62"/>
      <c r="AE1203" s="62"/>
      <c r="AF1203" s="62"/>
      <c r="AG1203" s="62"/>
      <c r="AH1203" s="62"/>
      <c r="AI1203" s="62"/>
      <c r="AJ1203" s="62"/>
    </row>
    <row r="1204" spans="29:36" ht="20.7" customHeight="1" x14ac:dyDescent="0.2">
      <c r="AC1204" s="62"/>
      <c r="AD1204" s="62"/>
      <c r="AE1204" s="62"/>
      <c r="AF1204" s="62"/>
      <c r="AG1204" s="62"/>
      <c r="AH1204" s="62"/>
      <c r="AI1204" s="62"/>
      <c r="AJ1204" s="62"/>
    </row>
    <row r="1205" spans="29:36" ht="20.7" customHeight="1" x14ac:dyDescent="0.2">
      <c r="AC1205" s="62"/>
      <c r="AD1205" s="62"/>
      <c r="AE1205" s="62"/>
      <c r="AF1205" s="62"/>
      <c r="AG1205" s="62"/>
      <c r="AH1205" s="62"/>
      <c r="AI1205" s="62"/>
      <c r="AJ1205" s="62"/>
    </row>
    <row r="1206" spans="29:36" ht="20.7" customHeight="1" x14ac:dyDescent="0.2">
      <c r="AC1206" s="62"/>
      <c r="AD1206" s="62"/>
      <c r="AE1206" s="62"/>
      <c r="AF1206" s="62"/>
      <c r="AG1206" s="62"/>
      <c r="AH1206" s="62"/>
      <c r="AI1206" s="62"/>
      <c r="AJ1206" s="62"/>
    </row>
    <row r="1207" spans="29:36" ht="20.7" customHeight="1" x14ac:dyDescent="0.2">
      <c r="AC1207" s="62"/>
      <c r="AD1207" s="62"/>
      <c r="AE1207" s="62"/>
      <c r="AF1207" s="62"/>
      <c r="AG1207" s="62"/>
      <c r="AH1207" s="62"/>
      <c r="AI1207" s="62"/>
      <c r="AJ1207" s="62"/>
    </row>
    <row r="1208" spans="29:36" ht="20.7" customHeight="1" x14ac:dyDescent="0.2">
      <c r="AC1208" s="62"/>
      <c r="AD1208" s="62"/>
      <c r="AE1208" s="62"/>
      <c r="AF1208" s="62"/>
      <c r="AG1208" s="62"/>
      <c r="AH1208" s="62"/>
      <c r="AI1208" s="62"/>
      <c r="AJ1208" s="62"/>
    </row>
    <row r="1209" spans="29:36" ht="20.7" customHeight="1" x14ac:dyDescent="0.2">
      <c r="AC1209" s="62"/>
      <c r="AD1209" s="62"/>
      <c r="AE1209" s="62"/>
      <c r="AF1209" s="62"/>
      <c r="AG1209" s="62"/>
      <c r="AH1209" s="62"/>
      <c r="AI1209" s="62"/>
      <c r="AJ1209" s="62"/>
    </row>
    <row r="1210" spans="29:36" ht="20.7" customHeight="1" x14ac:dyDescent="0.2">
      <c r="AC1210" s="62"/>
      <c r="AD1210" s="62"/>
      <c r="AE1210" s="62"/>
      <c r="AF1210" s="62"/>
      <c r="AG1210" s="62"/>
      <c r="AH1210" s="62"/>
      <c r="AI1210" s="62"/>
      <c r="AJ1210" s="62"/>
    </row>
    <row r="1211" spans="29:36" ht="20.7" customHeight="1" x14ac:dyDescent="0.2">
      <c r="AC1211" s="62"/>
      <c r="AD1211" s="62"/>
      <c r="AE1211" s="62"/>
      <c r="AF1211" s="62"/>
      <c r="AG1211" s="62"/>
      <c r="AH1211" s="62"/>
      <c r="AI1211" s="62"/>
      <c r="AJ1211" s="62"/>
    </row>
    <row r="1212" spans="29:36" ht="20.7" customHeight="1" x14ac:dyDescent="0.2">
      <c r="AC1212" s="62"/>
      <c r="AD1212" s="62"/>
      <c r="AE1212" s="62"/>
      <c r="AF1212" s="62"/>
      <c r="AG1212" s="62"/>
      <c r="AH1212" s="62"/>
      <c r="AI1212" s="62"/>
      <c r="AJ1212" s="62"/>
    </row>
    <row r="1213" spans="29:36" ht="20.7" customHeight="1" x14ac:dyDescent="0.2">
      <c r="AC1213" s="62"/>
      <c r="AD1213" s="62"/>
      <c r="AE1213" s="62"/>
      <c r="AF1213" s="62"/>
      <c r="AG1213" s="62"/>
      <c r="AH1213" s="62"/>
      <c r="AI1213" s="62"/>
      <c r="AJ1213" s="62"/>
    </row>
    <row r="1214" spans="29:36" ht="20.7" customHeight="1" x14ac:dyDescent="0.2">
      <c r="AC1214" s="62"/>
      <c r="AD1214" s="62"/>
      <c r="AE1214" s="62"/>
      <c r="AF1214" s="62"/>
      <c r="AG1214" s="62"/>
      <c r="AH1214" s="62"/>
      <c r="AI1214" s="62"/>
      <c r="AJ1214" s="62"/>
    </row>
    <row r="1215" spans="29:36" ht="20.7" customHeight="1" x14ac:dyDescent="0.2">
      <c r="AC1215" s="62"/>
      <c r="AD1215" s="62"/>
      <c r="AE1215" s="62"/>
      <c r="AF1215" s="62"/>
      <c r="AG1215" s="62"/>
      <c r="AH1215" s="62"/>
      <c r="AI1215" s="62"/>
      <c r="AJ1215" s="62"/>
    </row>
    <row r="1216" spans="29:36" ht="20.7" customHeight="1" x14ac:dyDescent="0.2">
      <c r="AC1216" s="62"/>
      <c r="AD1216" s="62"/>
      <c r="AE1216" s="62"/>
      <c r="AF1216" s="62"/>
      <c r="AG1216" s="62"/>
      <c r="AH1216" s="62"/>
      <c r="AI1216" s="62"/>
      <c r="AJ1216" s="62"/>
    </row>
    <row r="1217" spans="29:36" ht="20.7" customHeight="1" x14ac:dyDescent="0.2">
      <c r="AC1217" s="62"/>
      <c r="AD1217" s="62"/>
      <c r="AE1217" s="62"/>
      <c r="AF1217" s="62"/>
      <c r="AG1217" s="62"/>
      <c r="AH1217" s="62"/>
      <c r="AI1217" s="62"/>
      <c r="AJ1217" s="62"/>
    </row>
    <row r="1218" spans="29:36" ht="20.7" customHeight="1" x14ac:dyDescent="0.2">
      <c r="AC1218" s="62"/>
      <c r="AD1218" s="62"/>
      <c r="AE1218" s="62"/>
      <c r="AF1218" s="62"/>
      <c r="AG1218" s="62"/>
      <c r="AH1218" s="62"/>
      <c r="AI1218" s="62"/>
      <c r="AJ1218" s="62"/>
    </row>
    <row r="1219" spans="29:36" ht="20.7" customHeight="1" x14ac:dyDescent="0.2">
      <c r="AC1219" s="62"/>
      <c r="AD1219" s="62"/>
      <c r="AE1219" s="62"/>
      <c r="AF1219" s="62"/>
      <c r="AG1219" s="62"/>
      <c r="AH1219" s="62"/>
      <c r="AI1219" s="62"/>
      <c r="AJ1219" s="62"/>
    </row>
    <row r="1220" spans="29:36" ht="20.7" customHeight="1" x14ac:dyDescent="0.2">
      <c r="AC1220" s="62"/>
      <c r="AD1220" s="62"/>
      <c r="AE1220" s="62"/>
      <c r="AF1220" s="62"/>
      <c r="AG1220" s="62"/>
      <c r="AH1220" s="62"/>
      <c r="AI1220" s="62"/>
      <c r="AJ1220" s="62"/>
    </row>
    <row r="1221" spans="29:36" ht="20.7" customHeight="1" x14ac:dyDescent="0.2">
      <c r="AC1221" s="62"/>
      <c r="AD1221" s="62"/>
      <c r="AE1221" s="62"/>
      <c r="AF1221" s="62"/>
      <c r="AG1221" s="62"/>
      <c r="AH1221" s="62"/>
      <c r="AI1221" s="62"/>
      <c r="AJ1221" s="62"/>
    </row>
    <row r="1222" spans="29:36" ht="20.7" customHeight="1" x14ac:dyDescent="0.2">
      <c r="AC1222" s="62"/>
      <c r="AD1222" s="62"/>
      <c r="AE1222" s="62"/>
      <c r="AF1222" s="62"/>
      <c r="AG1222" s="62"/>
      <c r="AH1222" s="62"/>
      <c r="AI1222" s="62"/>
      <c r="AJ1222" s="62"/>
    </row>
    <row r="1223" spans="29:36" ht="20.7" customHeight="1" x14ac:dyDescent="0.2">
      <c r="AC1223" s="62"/>
      <c r="AD1223" s="62"/>
      <c r="AE1223" s="62"/>
      <c r="AF1223" s="62"/>
      <c r="AG1223" s="62"/>
      <c r="AH1223" s="62"/>
      <c r="AI1223" s="62"/>
      <c r="AJ1223" s="62"/>
    </row>
    <row r="1224" spans="29:36" ht="20.7" customHeight="1" x14ac:dyDescent="0.2">
      <c r="AC1224" s="62"/>
      <c r="AD1224" s="62"/>
      <c r="AE1224" s="62"/>
      <c r="AF1224" s="62"/>
      <c r="AG1224" s="62"/>
      <c r="AH1224" s="62"/>
      <c r="AI1224" s="62"/>
      <c r="AJ1224" s="62"/>
    </row>
    <row r="1225" spans="29:36" ht="20.7" customHeight="1" x14ac:dyDescent="0.2">
      <c r="AC1225" s="62"/>
      <c r="AD1225" s="62"/>
      <c r="AE1225" s="62"/>
      <c r="AF1225" s="62"/>
      <c r="AG1225" s="62"/>
      <c r="AH1225" s="62"/>
      <c r="AI1225" s="62"/>
      <c r="AJ1225" s="62"/>
    </row>
    <row r="1226" spans="29:36" ht="20.7" customHeight="1" x14ac:dyDescent="0.2">
      <c r="AC1226" s="62"/>
      <c r="AD1226" s="62"/>
      <c r="AE1226" s="62"/>
      <c r="AF1226" s="62"/>
      <c r="AG1226" s="62"/>
      <c r="AH1226" s="62"/>
      <c r="AI1226" s="62"/>
      <c r="AJ1226" s="62"/>
    </row>
    <row r="1227" spans="29:36" ht="20.7" customHeight="1" x14ac:dyDescent="0.2">
      <c r="AC1227" s="62"/>
      <c r="AD1227" s="62"/>
      <c r="AE1227" s="62"/>
      <c r="AF1227" s="62"/>
      <c r="AG1227" s="62"/>
      <c r="AH1227" s="62"/>
      <c r="AI1227" s="62"/>
      <c r="AJ1227" s="62"/>
    </row>
    <row r="1228" spans="29:36" ht="20.7" customHeight="1" x14ac:dyDescent="0.2">
      <c r="AC1228" s="62"/>
      <c r="AD1228" s="62"/>
      <c r="AE1228" s="62"/>
      <c r="AF1228" s="62"/>
      <c r="AG1228" s="62"/>
      <c r="AH1228" s="62"/>
      <c r="AI1228" s="62"/>
      <c r="AJ1228" s="62"/>
    </row>
    <row r="1229" spans="29:36" ht="20.7" customHeight="1" x14ac:dyDescent="0.2">
      <c r="AC1229" s="62"/>
      <c r="AD1229" s="62"/>
      <c r="AE1229" s="62"/>
      <c r="AF1229" s="62"/>
      <c r="AG1229" s="62"/>
      <c r="AH1229" s="62"/>
      <c r="AI1229" s="62"/>
      <c r="AJ1229" s="62"/>
    </row>
    <row r="1230" spans="29:36" ht="20.7" customHeight="1" x14ac:dyDescent="0.2">
      <c r="AC1230" s="62"/>
      <c r="AD1230" s="62"/>
      <c r="AE1230" s="62"/>
      <c r="AF1230" s="62"/>
      <c r="AG1230" s="62"/>
      <c r="AH1230" s="62"/>
      <c r="AI1230" s="62"/>
      <c r="AJ1230" s="62"/>
    </row>
    <row r="1231" spans="29:36" ht="20.7" customHeight="1" x14ac:dyDescent="0.2">
      <c r="AC1231" s="62"/>
      <c r="AD1231" s="62"/>
      <c r="AE1231" s="62"/>
      <c r="AF1231" s="62"/>
      <c r="AG1231" s="62"/>
      <c r="AH1231" s="62"/>
      <c r="AI1231" s="62"/>
      <c r="AJ1231" s="62"/>
    </row>
    <row r="1232" spans="29:36" ht="20.7" customHeight="1" x14ac:dyDescent="0.2">
      <c r="AC1232" s="62"/>
      <c r="AD1232" s="62"/>
      <c r="AE1232" s="62"/>
      <c r="AF1232" s="62"/>
      <c r="AG1232" s="62"/>
      <c r="AH1232" s="62"/>
      <c r="AI1232" s="62"/>
      <c r="AJ1232" s="62"/>
    </row>
    <row r="1233" spans="29:36" ht="20.7" customHeight="1" x14ac:dyDescent="0.2">
      <c r="AC1233" s="62"/>
      <c r="AD1233" s="62"/>
      <c r="AE1233" s="62"/>
      <c r="AF1233" s="62"/>
      <c r="AG1233" s="62"/>
      <c r="AH1233" s="62"/>
      <c r="AI1233" s="62"/>
      <c r="AJ1233" s="62"/>
    </row>
    <row r="1234" spans="29:36" ht="20.7" customHeight="1" x14ac:dyDescent="0.2">
      <c r="AC1234" s="62"/>
      <c r="AD1234" s="62"/>
      <c r="AE1234" s="62"/>
      <c r="AF1234" s="62"/>
      <c r="AG1234" s="62"/>
      <c r="AH1234" s="62"/>
      <c r="AI1234" s="62"/>
      <c r="AJ1234" s="62"/>
    </row>
    <row r="1235" spans="29:36" ht="20.7" customHeight="1" x14ac:dyDescent="0.2">
      <c r="AC1235" s="62"/>
      <c r="AD1235" s="62"/>
      <c r="AE1235" s="62"/>
      <c r="AF1235" s="62"/>
      <c r="AG1235" s="62"/>
      <c r="AH1235" s="62"/>
      <c r="AI1235" s="62"/>
      <c r="AJ1235" s="62"/>
    </row>
    <row r="1236" spans="29:36" ht="20.7" customHeight="1" x14ac:dyDescent="0.2">
      <c r="AC1236" s="62"/>
      <c r="AD1236" s="62"/>
      <c r="AE1236" s="62"/>
      <c r="AF1236" s="62"/>
      <c r="AG1236" s="62"/>
      <c r="AH1236" s="62"/>
      <c r="AI1236" s="62"/>
      <c r="AJ1236" s="62"/>
    </row>
    <row r="1237" spans="29:36" ht="20.7" customHeight="1" x14ac:dyDescent="0.2">
      <c r="AC1237" s="62"/>
      <c r="AD1237" s="62"/>
      <c r="AE1237" s="62"/>
      <c r="AF1237" s="62"/>
      <c r="AG1237" s="62"/>
      <c r="AH1237" s="62"/>
      <c r="AI1237" s="62"/>
      <c r="AJ1237" s="62"/>
    </row>
    <row r="1238" spans="29:36" ht="20.7" customHeight="1" x14ac:dyDescent="0.2">
      <c r="AC1238" s="62"/>
      <c r="AD1238" s="62"/>
      <c r="AE1238" s="62"/>
      <c r="AF1238" s="62"/>
      <c r="AG1238" s="62"/>
      <c r="AH1238" s="62"/>
      <c r="AI1238" s="62"/>
      <c r="AJ1238" s="62"/>
    </row>
    <row r="1239" spans="29:36" ht="20.7" customHeight="1" x14ac:dyDescent="0.2">
      <c r="AC1239" s="62"/>
      <c r="AD1239" s="62"/>
      <c r="AE1239" s="62"/>
      <c r="AF1239" s="62"/>
      <c r="AG1239" s="62"/>
      <c r="AH1239" s="62"/>
      <c r="AI1239" s="62"/>
      <c r="AJ1239" s="62"/>
    </row>
    <row r="1240" spans="29:36" ht="20.7" customHeight="1" x14ac:dyDescent="0.2">
      <c r="AC1240" s="62"/>
      <c r="AD1240" s="62"/>
      <c r="AE1240" s="62"/>
      <c r="AF1240" s="62"/>
      <c r="AG1240" s="62"/>
      <c r="AH1240" s="62"/>
      <c r="AI1240" s="62"/>
      <c r="AJ1240" s="62"/>
    </row>
    <row r="1241" spans="29:36" ht="20.7" customHeight="1" x14ac:dyDescent="0.2">
      <c r="AC1241" s="62"/>
      <c r="AD1241" s="62"/>
      <c r="AE1241" s="62"/>
      <c r="AF1241" s="62"/>
      <c r="AG1241" s="62"/>
      <c r="AH1241" s="62"/>
      <c r="AI1241" s="62"/>
      <c r="AJ1241" s="62"/>
    </row>
    <row r="1242" spans="29:36" ht="20.7" customHeight="1" x14ac:dyDescent="0.2">
      <c r="AC1242" s="62"/>
      <c r="AD1242" s="62"/>
      <c r="AE1242" s="62"/>
      <c r="AF1242" s="62"/>
      <c r="AG1242" s="62"/>
      <c r="AH1242" s="62"/>
      <c r="AI1242" s="62"/>
      <c r="AJ1242" s="62"/>
    </row>
    <row r="1243" spans="29:36" ht="20.7" customHeight="1" x14ac:dyDescent="0.2">
      <c r="AC1243" s="62"/>
      <c r="AD1243" s="62"/>
      <c r="AE1243" s="62"/>
      <c r="AF1243" s="62"/>
      <c r="AG1243" s="62"/>
      <c r="AH1243" s="62"/>
      <c r="AI1243" s="62"/>
      <c r="AJ1243" s="62"/>
    </row>
    <row r="1244" spans="29:36" ht="20.7" customHeight="1" x14ac:dyDescent="0.2">
      <c r="AC1244" s="62"/>
      <c r="AD1244" s="62"/>
      <c r="AE1244" s="62"/>
      <c r="AF1244" s="62"/>
      <c r="AG1244" s="62"/>
      <c r="AH1244" s="62"/>
      <c r="AI1244" s="62"/>
      <c r="AJ1244" s="62"/>
    </row>
    <row r="1245" spans="29:36" ht="20.7" customHeight="1" x14ac:dyDescent="0.2">
      <c r="AC1245" s="62"/>
      <c r="AD1245" s="62"/>
      <c r="AE1245" s="62"/>
      <c r="AF1245" s="62"/>
      <c r="AG1245" s="62"/>
      <c r="AH1245" s="62"/>
      <c r="AI1245" s="62"/>
      <c r="AJ1245" s="62"/>
    </row>
    <row r="1246" spans="29:36" ht="20.7" customHeight="1" x14ac:dyDescent="0.2">
      <c r="AC1246" s="62"/>
      <c r="AD1246" s="62"/>
      <c r="AE1246" s="62"/>
      <c r="AF1246" s="62"/>
      <c r="AG1246" s="62"/>
      <c r="AH1246" s="62"/>
      <c r="AI1246" s="62"/>
      <c r="AJ1246" s="62"/>
    </row>
    <row r="1247" spans="29:36" ht="20.7" customHeight="1" x14ac:dyDescent="0.2">
      <c r="AC1247" s="62"/>
      <c r="AD1247" s="62"/>
      <c r="AE1247" s="62"/>
      <c r="AF1247" s="62"/>
      <c r="AG1247" s="62"/>
      <c r="AH1247" s="62"/>
      <c r="AI1247" s="62"/>
      <c r="AJ1247" s="62"/>
    </row>
    <row r="1248" spans="29:36" ht="20.7" customHeight="1" x14ac:dyDescent="0.2">
      <c r="AC1248" s="62"/>
      <c r="AD1248" s="62"/>
      <c r="AE1248" s="62"/>
      <c r="AF1248" s="62"/>
      <c r="AG1248" s="62"/>
      <c r="AH1248" s="62"/>
      <c r="AI1248" s="62"/>
      <c r="AJ1248" s="62"/>
    </row>
    <row r="1249" spans="29:36" ht="20.7" customHeight="1" x14ac:dyDescent="0.2">
      <c r="AC1249" s="62"/>
      <c r="AD1249" s="62"/>
      <c r="AE1249" s="62"/>
      <c r="AF1249" s="62"/>
      <c r="AG1249" s="62"/>
      <c r="AH1249" s="62"/>
      <c r="AI1249" s="62"/>
      <c r="AJ1249" s="62"/>
    </row>
    <row r="1250" spans="29:36" ht="20.7" customHeight="1" x14ac:dyDescent="0.2">
      <c r="AC1250" s="62"/>
      <c r="AD1250" s="62"/>
      <c r="AE1250" s="62"/>
      <c r="AF1250" s="62"/>
      <c r="AG1250" s="62"/>
      <c r="AH1250" s="62"/>
      <c r="AI1250" s="62"/>
      <c r="AJ1250" s="62"/>
    </row>
    <row r="1251" spans="29:36" ht="20.7" customHeight="1" x14ac:dyDescent="0.2">
      <c r="AC1251" s="62"/>
      <c r="AD1251" s="62"/>
      <c r="AE1251" s="62"/>
      <c r="AF1251" s="62"/>
      <c r="AG1251" s="62"/>
      <c r="AH1251" s="62"/>
      <c r="AI1251" s="62"/>
      <c r="AJ1251" s="62"/>
    </row>
    <row r="1252" spans="29:36" ht="20.7" customHeight="1" x14ac:dyDescent="0.2">
      <c r="AC1252" s="62"/>
      <c r="AD1252" s="62"/>
      <c r="AE1252" s="62"/>
      <c r="AF1252" s="62"/>
      <c r="AG1252" s="62"/>
      <c r="AH1252" s="62"/>
      <c r="AI1252" s="62"/>
      <c r="AJ1252" s="62"/>
    </row>
    <row r="1253" spans="29:36" ht="20.7" customHeight="1" x14ac:dyDescent="0.2">
      <c r="AC1253" s="62"/>
      <c r="AD1253" s="62"/>
      <c r="AE1253" s="62"/>
      <c r="AF1253" s="62"/>
      <c r="AG1253" s="62"/>
      <c r="AH1253" s="62"/>
      <c r="AI1253" s="62"/>
      <c r="AJ1253" s="62"/>
    </row>
    <row r="1254" spans="29:36" ht="20.7" customHeight="1" x14ac:dyDescent="0.2">
      <c r="AC1254" s="62"/>
      <c r="AD1254" s="62"/>
      <c r="AE1254" s="62"/>
      <c r="AF1254" s="62"/>
      <c r="AG1254" s="62"/>
      <c r="AH1254" s="62"/>
      <c r="AI1254" s="62"/>
      <c r="AJ1254" s="62"/>
    </row>
    <row r="1255" spans="29:36" ht="20.7" customHeight="1" x14ac:dyDescent="0.2">
      <c r="AC1255" s="62"/>
      <c r="AD1255" s="62"/>
      <c r="AE1255" s="62"/>
      <c r="AF1255" s="62"/>
      <c r="AG1255" s="62"/>
      <c r="AH1255" s="62"/>
      <c r="AI1255" s="62"/>
      <c r="AJ1255" s="62"/>
    </row>
    <row r="1256" spans="29:36" ht="20.7" customHeight="1" x14ac:dyDescent="0.2">
      <c r="AC1256" s="62"/>
      <c r="AD1256" s="62"/>
      <c r="AE1256" s="62"/>
      <c r="AF1256" s="62"/>
      <c r="AG1256" s="62"/>
      <c r="AH1256" s="62"/>
      <c r="AI1256" s="62"/>
      <c r="AJ1256" s="62"/>
    </row>
    <row r="1257" spans="29:36" ht="20.7" customHeight="1" x14ac:dyDescent="0.2">
      <c r="AC1257" s="62"/>
      <c r="AD1257" s="62"/>
      <c r="AE1257" s="62"/>
      <c r="AF1257" s="62"/>
      <c r="AG1257" s="62"/>
      <c r="AH1257" s="62"/>
      <c r="AI1257" s="62"/>
      <c r="AJ1257" s="62"/>
    </row>
    <row r="1258" spans="29:36" ht="20.7" customHeight="1" x14ac:dyDescent="0.2">
      <c r="AC1258" s="62"/>
      <c r="AD1258" s="62"/>
      <c r="AE1258" s="62"/>
      <c r="AF1258" s="62"/>
      <c r="AG1258" s="62"/>
      <c r="AH1258" s="62"/>
      <c r="AI1258" s="62"/>
      <c r="AJ1258" s="62"/>
    </row>
    <row r="1259" spans="29:36" ht="20.7" customHeight="1" x14ac:dyDescent="0.2">
      <c r="AC1259" s="62"/>
      <c r="AD1259" s="62"/>
      <c r="AE1259" s="62"/>
      <c r="AF1259" s="62"/>
      <c r="AG1259" s="62"/>
      <c r="AH1259" s="62"/>
      <c r="AI1259" s="62"/>
      <c r="AJ1259" s="62"/>
    </row>
    <row r="1260" spans="29:36" ht="20.7" customHeight="1" x14ac:dyDescent="0.2">
      <c r="AC1260" s="62"/>
      <c r="AD1260" s="62"/>
      <c r="AE1260" s="62"/>
      <c r="AF1260" s="62"/>
      <c r="AG1260" s="62"/>
      <c r="AH1260" s="62"/>
      <c r="AI1260" s="62"/>
      <c r="AJ1260" s="62"/>
    </row>
    <row r="1261" spans="29:36" ht="20.7" customHeight="1" x14ac:dyDescent="0.2">
      <c r="AC1261" s="62"/>
      <c r="AD1261" s="62"/>
      <c r="AE1261" s="62"/>
      <c r="AF1261" s="62"/>
      <c r="AG1261" s="62"/>
      <c r="AH1261" s="62"/>
      <c r="AI1261" s="62"/>
      <c r="AJ1261" s="62"/>
    </row>
    <row r="1262" spans="29:36" ht="20.7" customHeight="1" x14ac:dyDescent="0.2">
      <c r="AC1262" s="62"/>
      <c r="AD1262" s="62"/>
      <c r="AE1262" s="62"/>
      <c r="AF1262" s="62"/>
      <c r="AG1262" s="62"/>
      <c r="AH1262" s="62"/>
      <c r="AI1262" s="62"/>
      <c r="AJ1262" s="62"/>
    </row>
    <row r="1263" spans="29:36" ht="20.7" customHeight="1" x14ac:dyDescent="0.2">
      <c r="AC1263" s="62"/>
      <c r="AD1263" s="62"/>
      <c r="AE1263" s="62"/>
      <c r="AF1263" s="62"/>
      <c r="AG1263" s="62"/>
      <c r="AH1263" s="62"/>
      <c r="AI1263" s="62"/>
      <c r="AJ1263" s="62"/>
    </row>
    <row r="1264" spans="29:36" ht="20.7" customHeight="1" x14ac:dyDescent="0.2">
      <c r="AC1264" s="62"/>
      <c r="AD1264" s="62"/>
      <c r="AE1264" s="62"/>
      <c r="AF1264" s="62"/>
      <c r="AG1264" s="62"/>
      <c r="AH1264" s="62"/>
      <c r="AI1264" s="62"/>
      <c r="AJ1264" s="62"/>
    </row>
    <row r="1265" spans="29:36" ht="20.7" customHeight="1" x14ac:dyDescent="0.2">
      <c r="AC1265" s="62"/>
      <c r="AD1265" s="62"/>
      <c r="AE1265" s="62"/>
      <c r="AF1265" s="62"/>
      <c r="AG1265" s="62"/>
      <c r="AH1265" s="62"/>
      <c r="AI1265" s="62"/>
      <c r="AJ1265" s="62"/>
    </row>
    <row r="1266" spans="29:36" ht="20.7" customHeight="1" x14ac:dyDescent="0.2">
      <c r="AC1266" s="62"/>
      <c r="AD1266" s="62"/>
      <c r="AE1266" s="62"/>
      <c r="AF1266" s="62"/>
      <c r="AG1266" s="62"/>
      <c r="AH1266" s="62"/>
      <c r="AI1266" s="62"/>
      <c r="AJ1266" s="62"/>
    </row>
    <row r="1267" spans="29:36" ht="20.7" customHeight="1" x14ac:dyDescent="0.2">
      <c r="AC1267" s="62"/>
      <c r="AD1267" s="62"/>
      <c r="AE1267" s="62"/>
      <c r="AF1267" s="62"/>
      <c r="AG1267" s="62"/>
      <c r="AH1267" s="62"/>
      <c r="AI1267" s="62"/>
      <c r="AJ1267" s="62"/>
    </row>
    <row r="1268" spans="29:36" ht="20.7" customHeight="1" x14ac:dyDescent="0.2">
      <c r="AC1268" s="62"/>
      <c r="AD1268" s="62"/>
      <c r="AE1268" s="62"/>
      <c r="AF1268" s="62"/>
      <c r="AG1268" s="62"/>
      <c r="AH1268" s="62"/>
      <c r="AI1268" s="62"/>
      <c r="AJ1268" s="62"/>
    </row>
    <row r="1269" spans="29:36" ht="20.7" customHeight="1" x14ac:dyDescent="0.2">
      <c r="AC1269" s="62"/>
      <c r="AD1269" s="62"/>
      <c r="AE1269" s="62"/>
      <c r="AF1269" s="62"/>
      <c r="AG1269" s="62"/>
      <c r="AH1269" s="62"/>
      <c r="AI1269" s="62"/>
      <c r="AJ1269" s="62"/>
    </row>
    <row r="1270" spans="29:36" ht="20.7" customHeight="1" x14ac:dyDescent="0.2">
      <c r="AC1270" s="62"/>
      <c r="AD1270" s="62"/>
      <c r="AE1270" s="62"/>
      <c r="AF1270" s="62"/>
      <c r="AG1270" s="62"/>
      <c r="AH1270" s="62"/>
      <c r="AI1270" s="62"/>
      <c r="AJ1270" s="62"/>
    </row>
    <row r="1271" spans="29:36" ht="20.7" customHeight="1" x14ac:dyDescent="0.2">
      <c r="AC1271" s="62"/>
      <c r="AD1271" s="62"/>
      <c r="AE1271" s="62"/>
      <c r="AF1271" s="62"/>
      <c r="AG1271" s="62"/>
      <c r="AH1271" s="62"/>
      <c r="AI1271" s="62"/>
      <c r="AJ1271" s="62"/>
    </row>
    <row r="1272" spans="29:36" ht="20.7" customHeight="1" x14ac:dyDescent="0.2">
      <c r="AC1272" s="62"/>
      <c r="AD1272" s="62"/>
      <c r="AE1272" s="62"/>
      <c r="AF1272" s="62"/>
      <c r="AG1272" s="62"/>
      <c r="AH1272" s="62"/>
      <c r="AI1272" s="62"/>
      <c r="AJ1272" s="62"/>
    </row>
    <row r="1273" spans="29:36" ht="20.7" customHeight="1" x14ac:dyDescent="0.2">
      <c r="AC1273" s="62"/>
      <c r="AD1273" s="62"/>
      <c r="AE1273" s="62"/>
      <c r="AF1273" s="62"/>
      <c r="AG1273" s="62"/>
      <c r="AH1273" s="62"/>
      <c r="AI1273" s="62"/>
      <c r="AJ1273" s="62"/>
    </row>
    <row r="1274" spans="29:36" ht="20.7" customHeight="1" x14ac:dyDescent="0.2">
      <c r="AC1274" s="62"/>
      <c r="AD1274" s="62"/>
      <c r="AE1274" s="62"/>
      <c r="AF1274" s="62"/>
      <c r="AG1274" s="62"/>
      <c r="AH1274" s="62"/>
      <c r="AI1274" s="62"/>
      <c r="AJ1274" s="62"/>
    </row>
    <row r="1275" spans="29:36" ht="20.7" customHeight="1" x14ac:dyDescent="0.2">
      <c r="AC1275" s="62"/>
      <c r="AD1275" s="62"/>
      <c r="AE1275" s="62"/>
      <c r="AF1275" s="62"/>
      <c r="AG1275" s="62"/>
      <c r="AH1275" s="62"/>
      <c r="AI1275" s="62"/>
      <c r="AJ1275" s="62"/>
    </row>
    <row r="1276" spans="29:36" ht="20.7" customHeight="1" x14ac:dyDescent="0.2">
      <c r="AC1276" s="62"/>
      <c r="AD1276" s="62"/>
      <c r="AE1276" s="62"/>
      <c r="AF1276" s="62"/>
      <c r="AG1276" s="62"/>
      <c r="AH1276" s="62"/>
      <c r="AI1276" s="62"/>
      <c r="AJ1276" s="62"/>
    </row>
    <row r="1277" spans="29:36" ht="20.7" customHeight="1" x14ac:dyDescent="0.2">
      <c r="AC1277" s="62"/>
      <c r="AD1277" s="62"/>
      <c r="AE1277" s="62"/>
      <c r="AF1277" s="62"/>
      <c r="AG1277" s="62"/>
      <c r="AH1277" s="62"/>
      <c r="AI1277" s="62"/>
      <c r="AJ1277" s="62"/>
    </row>
    <row r="1278" spans="29:36" ht="20.7" customHeight="1" x14ac:dyDescent="0.2">
      <c r="AC1278" s="62"/>
      <c r="AD1278" s="62"/>
      <c r="AE1278" s="62"/>
      <c r="AF1278" s="62"/>
      <c r="AG1278" s="62"/>
      <c r="AH1278" s="62"/>
      <c r="AI1278" s="62"/>
      <c r="AJ1278" s="62"/>
    </row>
    <row r="1279" spans="29:36" ht="20.7" customHeight="1" x14ac:dyDescent="0.2">
      <c r="AC1279" s="62"/>
      <c r="AD1279" s="62"/>
      <c r="AE1279" s="62"/>
      <c r="AF1279" s="62"/>
      <c r="AG1279" s="62"/>
      <c r="AH1279" s="62"/>
      <c r="AI1279" s="62"/>
      <c r="AJ1279" s="62"/>
    </row>
    <row r="1280" spans="29:36" ht="20.7" customHeight="1" x14ac:dyDescent="0.2">
      <c r="AC1280" s="62"/>
      <c r="AD1280" s="62"/>
      <c r="AE1280" s="62"/>
      <c r="AF1280" s="62"/>
      <c r="AG1280" s="62"/>
      <c r="AH1280" s="62"/>
      <c r="AI1280" s="62"/>
      <c r="AJ1280" s="62"/>
    </row>
    <row r="1281" spans="29:36" ht="20.7" customHeight="1" x14ac:dyDescent="0.2">
      <c r="AC1281" s="62"/>
      <c r="AD1281" s="62"/>
      <c r="AE1281" s="62"/>
      <c r="AF1281" s="62"/>
      <c r="AG1281" s="62"/>
      <c r="AH1281" s="62"/>
      <c r="AI1281" s="62"/>
      <c r="AJ1281" s="62"/>
    </row>
    <row r="1282" spans="29:36" ht="20.7" customHeight="1" x14ac:dyDescent="0.2">
      <c r="AC1282" s="62"/>
      <c r="AD1282" s="62"/>
      <c r="AE1282" s="62"/>
      <c r="AF1282" s="62"/>
      <c r="AG1282" s="62"/>
      <c r="AH1282" s="62"/>
      <c r="AI1282" s="62"/>
      <c r="AJ1282" s="62"/>
    </row>
    <row r="1283" spans="29:36" ht="20.7" customHeight="1" x14ac:dyDescent="0.2">
      <c r="AC1283" s="62"/>
      <c r="AD1283" s="62"/>
      <c r="AE1283" s="62"/>
      <c r="AF1283" s="62"/>
      <c r="AG1283" s="62"/>
      <c r="AH1283" s="62"/>
      <c r="AI1283" s="62"/>
      <c r="AJ1283" s="62"/>
    </row>
    <row r="1284" spans="29:36" ht="20.7" customHeight="1" x14ac:dyDescent="0.2">
      <c r="AC1284" s="62"/>
      <c r="AD1284" s="62"/>
      <c r="AE1284" s="62"/>
      <c r="AF1284" s="62"/>
      <c r="AG1284" s="62"/>
      <c r="AH1284" s="62"/>
      <c r="AI1284" s="62"/>
      <c r="AJ1284" s="62"/>
    </row>
    <row r="1285" spans="29:36" ht="20.7" customHeight="1" x14ac:dyDescent="0.2">
      <c r="AC1285" s="62"/>
      <c r="AD1285" s="62"/>
      <c r="AE1285" s="62"/>
      <c r="AF1285" s="62"/>
      <c r="AG1285" s="62"/>
      <c r="AH1285" s="62"/>
      <c r="AI1285" s="62"/>
      <c r="AJ1285" s="62"/>
    </row>
    <row r="1286" spans="29:36" ht="20.7" customHeight="1" x14ac:dyDescent="0.2">
      <c r="AC1286" s="62"/>
      <c r="AD1286" s="62"/>
      <c r="AE1286" s="62"/>
      <c r="AF1286" s="62"/>
      <c r="AG1286" s="62"/>
      <c r="AH1286" s="62"/>
      <c r="AI1286" s="62"/>
      <c r="AJ1286" s="62"/>
    </row>
    <row r="1287" spans="29:36" ht="20.7" customHeight="1" x14ac:dyDescent="0.2">
      <c r="AC1287" s="62"/>
      <c r="AD1287" s="62"/>
      <c r="AE1287" s="62"/>
      <c r="AF1287" s="62"/>
      <c r="AG1287" s="62"/>
      <c r="AH1287" s="62"/>
      <c r="AI1287" s="62"/>
      <c r="AJ1287" s="62"/>
    </row>
    <row r="1288" spans="29:36" ht="20.7" customHeight="1" x14ac:dyDescent="0.2">
      <c r="AC1288" s="62"/>
      <c r="AD1288" s="62"/>
      <c r="AE1288" s="62"/>
      <c r="AF1288" s="62"/>
      <c r="AG1288" s="62"/>
      <c r="AH1288" s="62"/>
      <c r="AI1288" s="62"/>
      <c r="AJ1288" s="62"/>
    </row>
    <row r="1289" spans="29:36" ht="20.7" customHeight="1" x14ac:dyDescent="0.2">
      <c r="AC1289" s="62"/>
      <c r="AD1289" s="62"/>
      <c r="AE1289" s="62"/>
      <c r="AF1289" s="62"/>
      <c r="AG1289" s="62"/>
      <c r="AH1289" s="62"/>
      <c r="AI1289" s="62"/>
      <c r="AJ1289" s="62"/>
    </row>
    <row r="1290" spans="29:36" ht="20.7" customHeight="1" x14ac:dyDescent="0.2">
      <c r="AC1290" s="62"/>
      <c r="AD1290" s="62"/>
      <c r="AE1290" s="62"/>
      <c r="AF1290" s="62"/>
      <c r="AG1290" s="62"/>
      <c r="AH1290" s="62"/>
      <c r="AI1290" s="62"/>
      <c r="AJ1290" s="62"/>
    </row>
    <row r="1291" spans="29:36" ht="20.7" customHeight="1" x14ac:dyDescent="0.2">
      <c r="AC1291" s="62"/>
      <c r="AD1291" s="62"/>
      <c r="AE1291" s="62"/>
      <c r="AF1291" s="62"/>
      <c r="AG1291" s="62"/>
      <c r="AH1291" s="62"/>
      <c r="AI1291" s="62"/>
      <c r="AJ1291" s="62"/>
    </row>
    <row r="1292" spans="29:36" ht="20.7" customHeight="1" x14ac:dyDescent="0.2">
      <c r="AC1292" s="62"/>
      <c r="AD1292" s="62"/>
      <c r="AE1292" s="62"/>
      <c r="AF1292" s="62"/>
      <c r="AG1292" s="62"/>
      <c r="AH1292" s="62"/>
      <c r="AI1292" s="62"/>
      <c r="AJ1292" s="62"/>
    </row>
    <row r="1293" spans="29:36" ht="20.7" customHeight="1" x14ac:dyDescent="0.2">
      <c r="AC1293" s="62"/>
      <c r="AD1293" s="62"/>
      <c r="AE1293" s="62"/>
      <c r="AF1293" s="62"/>
      <c r="AG1293" s="62"/>
      <c r="AH1293" s="62"/>
      <c r="AI1293" s="62"/>
      <c r="AJ1293" s="62"/>
    </row>
    <row r="1294" spans="29:36" ht="20.7" customHeight="1" x14ac:dyDescent="0.2">
      <c r="AC1294" s="62"/>
      <c r="AD1294" s="62"/>
      <c r="AE1294" s="62"/>
      <c r="AF1294" s="62"/>
      <c r="AG1294" s="62"/>
      <c r="AH1294" s="62"/>
      <c r="AI1294" s="62"/>
      <c r="AJ1294" s="62"/>
    </row>
    <row r="1295" spans="29:36" ht="20.7" customHeight="1" x14ac:dyDescent="0.2">
      <c r="AC1295" s="62"/>
      <c r="AD1295" s="62"/>
      <c r="AE1295" s="62"/>
      <c r="AF1295" s="62"/>
      <c r="AG1295" s="62"/>
      <c r="AH1295" s="62"/>
      <c r="AI1295" s="62"/>
      <c r="AJ1295" s="62"/>
    </row>
    <row r="1296" spans="29:36" ht="20.7" customHeight="1" x14ac:dyDescent="0.2">
      <c r="AC1296" s="62"/>
      <c r="AD1296" s="62"/>
      <c r="AE1296" s="62"/>
      <c r="AF1296" s="62"/>
      <c r="AG1296" s="62"/>
      <c r="AH1296" s="62"/>
      <c r="AI1296" s="62"/>
      <c r="AJ1296" s="62"/>
    </row>
    <row r="1297" spans="29:36" ht="20.7" customHeight="1" x14ac:dyDescent="0.2">
      <c r="AC1297" s="62"/>
      <c r="AD1297" s="62"/>
      <c r="AE1297" s="62"/>
      <c r="AF1297" s="62"/>
      <c r="AG1297" s="62"/>
      <c r="AH1297" s="62"/>
      <c r="AI1297" s="62"/>
      <c r="AJ1297" s="62"/>
    </row>
    <row r="1298" spans="29:36" ht="20.7" customHeight="1" x14ac:dyDescent="0.2">
      <c r="AC1298" s="62"/>
      <c r="AD1298" s="62"/>
      <c r="AE1298" s="62"/>
      <c r="AF1298" s="62"/>
      <c r="AG1298" s="62"/>
      <c r="AH1298" s="62"/>
      <c r="AI1298" s="62"/>
      <c r="AJ1298" s="62"/>
    </row>
    <row r="1299" spans="29:36" ht="20.7" customHeight="1" x14ac:dyDescent="0.2">
      <c r="AC1299" s="62"/>
      <c r="AD1299" s="62"/>
      <c r="AE1299" s="62"/>
      <c r="AF1299" s="62"/>
      <c r="AG1299" s="62"/>
      <c r="AH1299" s="62"/>
      <c r="AI1299" s="62"/>
      <c r="AJ1299" s="62"/>
    </row>
    <row r="1300" spans="29:36" ht="20.7" customHeight="1" x14ac:dyDescent="0.2">
      <c r="AC1300" s="62"/>
      <c r="AD1300" s="62"/>
      <c r="AE1300" s="62"/>
      <c r="AF1300" s="62"/>
      <c r="AG1300" s="62"/>
      <c r="AH1300" s="62"/>
      <c r="AI1300" s="62"/>
      <c r="AJ1300" s="62"/>
    </row>
    <row r="1301" spans="29:36" ht="20.7" customHeight="1" x14ac:dyDescent="0.2">
      <c r="AC1301" s="62"/>
      <c r="AD1301" s="62"/>
      <c r="AE1301" s="62"/>
      <c r="AF1301" s="62"/>
      <c r="AG1301" s="62"/>
      <c r="AH1301" s="62"/>
      <c r="AI1301" s="62"/>
      <c r="AJ1301" s="62"/>
    </row>
    <row r="1302" spans="29:36" ht="20.7" customHeight="1" x14ac:dyDescent="0.2">
      <c r="AC1302" s="62"/>
      <c r="AD1302" s="62"/>
      <c r="AE1302" s="62"/>
      <c r="AF1302" s="62"/>
      <c r="AG1302" s="62"/>
      <c r="AH1302" s="62"/>
      <c r="AI1302" s="62"/>
      <c r="AJ1302" s="62"/>
    </row>
    <row r="1303" spans="29:36" ht="20.7" customHeight="1" x14ac:dyDescent="0.2">
      <c r="AC1303" s="62"/>
      <c r="AD1303" s="62"/>
      <c r="AE1303" s="62"/>
      <c r="AF1303" s="62"/>
      <c r="AG1303" s="62"/>
      <c r="AH1303" s="62"/>
      <c r="AI1303" s="62"/>
      <c r="AJ1303" s="62"/>
    </row>
    <row r="1304" spans="29:36" ht="20.7" customHeight="1" x14ac:dyDescent="0.2">
      <c r="AC1304" s="62"/>
      <c r="AD1304" s="62"/>
      <c r="AE1304" s="62"/>
      <c r="AF1304" s="62"/>
      <c r="AG1304" s="62"/>
      <c r="AH1304" s="62"/>
      <c r="AI1304" s="62"/>
      <c r="AJ1304" s="62"/>
    </row>
    <row r="1305" spans="29:36" ht="20.7" customHeight="1" x14ac:dyDescent="0.2">
      <c r="AC1305" s="62"/>
      <c r="AD1305" s="62"/>
      <c r="AE1305" s="62"/>
      <c r="AF1305" s="62"/>
      <c r="AG1305" s="62"/>
      <c r="AH1305" s="62"/>
      <c r="AI1305" s="62"/>
      <c r="AJ1305" s="62"/>
    </row>
    <row r="1306" spans="29:36" ht="20.7" customHeight="1" x14ac:dyDescent="0.2">
      <c r="AC1306" s="62"/>
      <c r="AD1306" s="62"/>
      <c r="AE1306" s="62"/>
      <c r="AF1306" s="62"/>
      <c r="AG1306" s="62"/>
      <c r="AH1306" s="62"/>
      <c r="AI1306" s="62"/>
      <c r="AJ1306" s="62"/>
    </row>
    <row r="1307" spans="29:36" ht="20.7" customHeight="1" x14ac:dyDescent="0.2">
      <c r="AC1307" s="62"/>
      <c r="AD1307" s="62"/>
      <c r="AE1307" s="62"/>
      <c r="AF1307" s="62"/>
      <c r="AG1307" s="62"/>
      <c r="AH1307" s="62"/>
      <c r="AI1307" s="62"/>
      <c r="AJ1307" s="62"/>
    </row>
    <row r="1308" spans="29:36" ht="20.7" customHeight="1" x14ac:dyDescent="0.2">
      <c r="AC1308" s="62"/>
      <c r="AD1308" s="62"/>
      <c r="AE1308" s="62"/>
      <c r="AF1308" s="62"/>
      <c r="AG1308" s="62"/>
      <c r="AH1308" s="62"/>
      <c r="AI1308" s="62"/>
      <c r="AJ1308" s="62"/>
    </row>
    <row r="1309" spans="29:36" ht="20.7" customHeight="1" x14ac:dyDescent="0.2">
      <c r="AC1309" s="62"/>
      <c r="AD1309" s="62"/>
      <c r="AE1309" s="62"/>
      <c r="AF1309" s="62"/>
      <c r="AG1309" s="62"/>
      <c r="AH1309" s="62"/>
      <c r="AI1309" s="62"/>
      <c r="AJ1309" s="62"/>
    </row>
    <row r="1310" spans="29:36" ht="20.7" customHeight="1" x14ac:dyDescent="0.2">
      <c r="AC1310" s="62"/>
      <c r="AD1310" s="62"/>
      <c r="AE1310" s="62"/>
      <c r="AF1310" s="62"/>
      <c r="AG1310" s="62"/>
      <c r="AH1310" s="62"/>
      <c r="AI1310" s="62"/>
      <c r="AJ1310" s="62"/>
    </row>
    <row r="1311" spans="29:36" ht="20.7" customHeight="1" x14ac:dyDescent="0.2">
      <c r="AC1311" s="62"/>
      <c r="AD1311" s="62"/>
      <c r="AE1311" s="62"/>
      <c r="AF1311" s="62"/>
      <c r="AG1311" s="62"/>
      <c r="AH1311" s="62"/>
      <c r="AI1311" s="62"/>
      <c r="AJ1311" s="62"/>
    </row>
    <row r="1312" spans="29:36" ht="20.7" customHeight="1" x14ac:dyDescent="0.2">
      <c r="AC1312" s="62"/>
      <c r="AD1312" s="62"/>
      <c r="AE1312" s="62"/>
      <c r="AF1312" s="62"/>
      <c r="AG1312" s="62"/>
      <c r="AH1312" s="62"/>
      <c r="AI1312" s="62"/>
      <c r="AJ1312" s="62"/>
    </row>
    <row r="1313" spans="29:36" ht="20.7" customHeight="1" x14ac:dyDescent="0.2">
      <c r="AC1313" s="62"/>
      <c r="AD1313" s="62"/>
      <c r="AE1313" s="62"/>
      <c r="AF1313" s="62"/>
      <c r="AG1313" s="62"/>
      <c r="AH1313" s="62"/>
      <c r="AI1313" s="62"/>
      <c r="AJ1313" s="62"/>
    </row>
    <row r="1314" spans="29:36" ht="20.7" customHeight="1" x14ac:dyDescent="0.2">
      <c r="AC1314" s="62"/>
      <c r="AD1314" s="62"/>
      <c r="AE1314" s="62"/>
      <c r="AF1314" s="62"/>
      <c r="AG1314" s="62"/>
      <c r="AH1314" s="62"/>
      <c r="AI1314" s="62"/>
      <c r="AJ1314" s="62"/>
    </row>
    <row r="1315" spans="29:36" ht="20.7" customHeight="1" x14ac:dyDescent="0.2">
      <c r="AC1315" s="62"/>
      <c r="AD1315" s="62"/>
      <c r="AE1315" s="62"/>
      <c r="AF1315" s="62"/>
      <c r="AG1315" s="62"/>
      <c r="AH1315" s="62"/>
      <c r="AI1315" s="62"/>
      <c r="AJ1315" s="62"/>
    </row>
    <row r="1316" spans="29:36" ht="20.7" customHeight="1" x14ac:dyDescent="0.2">
      <c r="AC1316" s="62"/>
      <c r="AD1316" s="62"/>
      <c r="AE1316" s="62"/>
      <c r="AF1316" s="62"/>
      <c r="AG1316" s="62"/>
      <c r="AH1316" s="62"/>
      <c r="AI1316" s="62"/>
      <c r="AJ1316" s="62"/>
    </row>
    <row r="1317" spans="29:36" ht="20.7" customHeight="1" x14ac:dyDescent="0.2">
      <c r="AC1317" s="62"/>
      <c r="AD1317" s="62"/>
      <c r="AE1317" s="62"/>
      <c r="AF1317" s="62"/>
      <c r="AG1317" s="62"/>
      <c r="AH1317" s="62"/>
      <c r="AI1317" s="62"/>
      <c r="AJ1317" s="62"/>
    </row>
    <row r="1318" spans="29:36" ht="20.7" customHeight="1" x14ac:dyDescent="0.2">
      <c r="AC1318" s="62"/>
      <c r="AD1318" s="62"/>
      <c r="AE1318" s="62"/>
      <c r="AF1318" s="62"/>
      <c r="AG1318" s="62"/>
      <c r="AH1318" s="62"/>
      <c r="AI1318" s="62"/>
      <c r="AJ1318" s="62"/>
    </row>
    <row r="1319" spans="29:36" ht="20.7" customHeight="1" x14ac:dyDescent="0.2">
      <c r="AC1319" s="62"/>
      <c r="AD1319" s="62"/>
      <c r="AE1319" s="62"/>
      <c r="AF1319" s="62"/>
      <c r="AG1319" s="62"/>
      <c r="AH1319" s="62"/>
      <c r="AI1319" s="62"/>
      <c r="AJ1319" s="62"/>
    </row>
    <row r="1320" spans="29:36" ht="20.7" customHeight="1" x14ac:dyDescent="0.2">
      <c r="AC1320" s="62"/>
      <c r="AD1320" s="62"/>
      <c r="AE1320" s="62"/>
      <c r="AF1320" s="62"/>
      <c r="AG1320" s="62"/>
      <c r="AH1320" s="62"/>
      <c r="AI1320" s="62"/>
      <c r="AJ1320" s="62"/>
    </row>
    <row r="1321" spans="29:36" ht="20.7" customHeight="1" x14ac:dyDescent="0.2">
      <c r="AC1321" s="62"/>
      <c r="AD1321" s="62"/>
      <c r="AE1321" s="62"/>
      <c r="AF1321" s="62"/>
      <c r="AG1321" s="62"/>
      <c r="AH1321" s="62"/>
      <c r="AI1321" s="62"/>
      <c r="AJ1321" s="62"/>
    </row>
    <row r="1322" spans="29:36" ht="20.7" customHeight="1" x14ac:dyDescent="0.2">
      <c r="AC1322" s="62"/>
      <c r="AD1322" s="62"/>
      <c r="AE1322" s="62"/>
      <c r="AF1322" s="62"/>
      <c r="AG1322" s="62"/>
      <c r="AH1322" s="62"/>
      <c r="AI1322" s="62"/>
      <c r="AJ1322" s="62"/>
    </row>
    <row r="1323" spans="29:36" ht="20.7" customHeight="1" x14ac:dyDescent="0.2">
      <c r="AC1323" s="62"/>
      <c r="AD1323" s="62"/>
      <c r="AE1323" s="62"/>
      <c r="AF1323" s="62"/>
      <c r="AG1323" s="62"/>
      <c r="AH1323" s="62"/>
      <c r="AI1323" s="62"/>
      <c r="AJ1323" s="62"/>
    </row>
    <row r="1324" spans="29:36" ht="20.7" customHeight="1" x14ac:dyDescent="0.2">
      <c r="AC1324" s="62"/>
      <c r="AD1324" s="62"/>
      <c r="AE1324" s="62"/>
      <c r="AF1324" s="62"/>
      <c r="AG1324" s="62"/>
      <c r="AH1324" s="62"/>
      <c r="AI1324" s="62"/>
      <c r="AJ1324" s="62"/>
    </row>
    <row r="1325" spans="29:36" ht="20.7" customHeight="1" x14ac:dyDescent="0.2">
      <c r="AC1325" s="62"/>
      <c r="AD1325" s="62"/>
      <c r="AE1325" s="62"/>
      <c r="AF1325" s="62"/>
      <c r="AG1325" s="62"/>
      <c r="AH1325" s="62"/>
      <c r="AI1325" s="62"/>
      <c r="AJ1325" s="62"/>
    </row>
    <row r="1326" spans="29:36" ht="20.7" customHeight="1" x14ac:dyDescent="0.2">
      <c r="AC1326" s="62"/>
      <c r="AD1326" s="62"/>
      <c r="AE1326" s="62"/>
      <c r="AF1326" s="62"/>
      <c r="AG1326" s="62"/>
      <c r="AH1326" s="62"/>
      <c r="AI1326" s="62"/>
      <c r="AJ1326" s="62"/>
    </row>
    <row r="1327" spans="29:36" ht="20.7" customHeight="1" x14ac:dyDescent="0.2">
      <c r="AC1327" s="62"/>
      <c r="AD1327" s="62"/>
      <c r="AE1327" s="62"/>
      <c r="AF1327" s="62"/>
      <c r="AG1327" s="62"/>
      <c r="AH1327" s="62"/>
      <c r="AI1327" s="62"/>
      <c r="AJ1327" s="62"/>
    </row>
    <row r="1328" spans="29:36" ht="20.7" customHeight="1" x14ac:dyDescent="0.2">
      <c r="AC1328" s="62"/>
      <c r="AD1328" s="62"/>
      <c r="AE1328" s="62"/>
      <c r="AF1328" s="62"/>
      <c r="AG1328" s="62"/>
      <c r="AH1328" s="62"/>
      <c r="AI1328" s="62"/>
      <c r="AJ1328" s="62"/>
    </row>
    <row r="1329" spans="29:36" ht="20.7" customHeight="1" x14ac:dyDescent="0.2">
      <c r="AC1329" s="62"/>
      <c r="AD1329" s="62"/>
      <c r="AE1329" s="62"/>
      <c r="AF1329" s="62"/>
      <c r="AG1329" s="62"/>
      <c r="AH1329" s="62"/>
      <c r="AI1329" s="62"/>
      <c r="AJ1329" s="62"/>
    </row>
    <row r="1330" spans="29:36" ht="20.7" customHeight="1" x14ac:dyDescent="0.2">
      <c r="AC1330" s="62"/>
      <c r="AD1330" s="62"/>
      <c r="AE1330" s="62"/>
      <c r="AF1330" s="62"/>
      <c r="AG1330" s="62"/>
      <c r="AH1330" s="62"/>
      <c r="AI1330" s="62"/>
      <c r="AJ1330" s="62"/>
    </row>
    <row r="1331" spans="29:36" ht="20.7" customHeight="1" x14ac:dyDescent="0.2">
      <c r="AC1331" s="62"/>
      <c r="AD1331" s="62"/>
      <c r="AE1331" s="62"/>
      <c r="AF1331" s="62"/>
      <c r="AG1331" s="62"/>
      <c r="AH1331" s="62"/>
      <c r="AI1331" s="62"/>
      <c r="AJ1331" s="62"/>
    </row>
    <row r="1332" spans="29:36" ht="20.7" customHeight="1" x14ac:dyDescent="0.2">
      <c r="AC1332" s="62"/>
      <c r="AD1332" s="62"/>
      <c r="AE1332" s="62"/>
      <c r="AF1332" s="62"/>
      <c r="AG1332" s="62"/>
      <c r="AH1332" s="62"/>
      <c r="AI1332" s="62"/>
      <c r="AJ1332" s="62"/>
    </row>
    <row r="1333" spans="29:36" ht="20.7" customHeight="1" x14ac:dyDescent="0.2">
      <c r="AC1333" s="62"/>
      <c r="AD1333" s="62"/>
      <c r="AE1333" s="62"/>
      <c r="AF1333" s="62"/>
      <c r="AG1333" s="62"/>
      <c r="AH1333" s="62"/>
      <c r="AI1333" s="62"/>
      <c r="AJ1333" s="62"/>
    </row>
    <row r="1334" spans="29:36" ht="20.7" customHeight="1" x14ac:dyDescent="0.2">
      <c r="AC1334" s="62"/>
      <c r="AD1334" s="62"/>
      <c r="AE1334" s="62"/>
      <c r="AF1334" s="62"/>
      <c r="AG1334" s="62"/>
      <c r="AH1334" s="62"/>
      <c r="AI1334" s="62"/>
      <c r="AJ1334" s="62"/>
    </row>
    <row r="1335" spans="29:36" ht="20.7" customHeight="1" x14ac:dyDescent="0.2">
      <c r="AC1335" s="62"/>
      <c r="AD1335" s="62"/>
      <c r="AE1335" s="62"/>
      <c r="AF1335" s="62"/>
      <c r="AG1335" s="62"/>
      <c r="AH1335" s="62"/>
      <c r="AI1335" s="62"/>
      <c r="AJ1335" s="62"/>
    </row>
    <row r="1336" spans="29:36" ht="20.7" customHeight="1" x14ac:dyDescent="0.2">
      <c r="AC1336" s="62"/>
      <c r="AD1336" s="62"/>
      <c r="AE1336" s="62"/>
      <c r="AF1336" s="62"/>
      <c r="AG1336" s="62"/>
      <c r="AH1336" s="62"/>
      <c r="AI1336" s="62"/>
      <c r="AJ1336" s="62"/>
    </row>
    <row r="1337" spans="29:36" ht="20.7" customHeight="1" x14ac:dyDescent="0.2">
      <c r="AC1337" s="62"/>
      <c r="AD1337" s="62"/>
      <c r="AE1337" s="62"/>
      <c r="AF1337" s="62"/>
      <c r="AG1337" s="62"/>
      <c r="AH1337" s="62"/>
      <c r="AI1337" s="62"/>
      <c r="AJ1337" s="62"/>
    </row>
    <row r="1338" spans="29:36" ht="20.7" customHeight="1" x14ac:dyDescent="0.2">
      <c r="AC1338" s="62"/>
      <c r="AD1338" s="62"/>
      <c r="AE1338" s="62"/>
      <c r="AF1338" s="62"/>
      <c r="AG1338" s="62"/>
      <c r="AH1338" s="62"/>
      <c r="AI1338" s="62"/>
      <c r="AJ1338" s="62"/>
    </row>
    <row r="1339" spans="29:36" ht="20.7" customHeight="1" x14ac:dyDescent="0.2">
      <c r="AC1339" s="62"/>
      <c r="AD1339" s="62"/>
      <c r="AE1339" s="62"/>
      <c r="AF1339" s="62"/>
      <c r="AG1339" s="62"/>
      <c r="AH1339" s="62"/>
      <c r="AI1339" s="62"/>
      <c r="AJ1339" s="62"/>
    </row>
    <row r="1340" spans="29:36" ht="20.7" customHeight="1" x14ac:dyDescent="0.2">
      <c r="AC1340" s="62"/>
      <c r="AD1340" s="62"/>
      <c r="AE1340" s="62"/>
      <c r="AF1340" s="62"/>
      <c r="AG1340" s="62"/>
      <c r="AH1340" s="62"/>
      <c r="AI1340" s="62"/>
      <c r="AJ1340" s="62"/>
    </row>
    <row r="1341" spans="29:36" ht="20.7" customHeight="1" x14ac:dyDescent="0.2">
      <c r="AC1341" s="62"/>
      <c r="AD1341" s="62"/>
      <c r="AE1341" s="62"/>
      <c r="AF1341" s="62"/>
      <c r="AG1341" s="62"/>
      <c r="AH1341" s="62"/>
      <c r="AI1341" s="62"/>
      <c r="AJ1341" s="62"/>
    </row>
    <row r="1342" spans="29:36" ht="20.7" customHeight="1" x14ac:dyDescent="0.2">
      <c r="AC1342" s="62"/>
      <c r="AD1342" s="62"/>
      <c r="AE1342" s="62"/>
      <c r="AF1342" s="62"/>
      <c r="AG1342" s="62"/>
      <c r="AH1342" s="62"/>
      <c r="AI1342" s="62"/>
      <c r="AJ1342" s="62"/>
    </row>
    <row r="1343" spans="29:36" ht="20.7" customHeight="1" x14ac:dyDescent="0.2">
      <c r="AC1343" s="62"/>
      <c r="AD1343" s="62"/>
      <c r="AE1343" s="62"/>
      <c r="AF1343" s="62"/>
      <c r="AG1343" s="62"/>
      <c r="AH1343" s="62"/>
      <c r="AI1343" s="62"/>
      <c r="AJ1343" s="62"/>
    </row>
    <row r="1344" spans="29:36" ht="20.7" customHeight="1" x14ac:dyDescent="0.2">
      <c r="AC1344" s="62"/>
      <c r="AD1344" s="62"/>
      <c r="AE1344" s="62"/>
      <c r="AF1344" s="62"/>
      <c r="AG1344" s="62"/>
      <c r="AH1344" s="62"/>
      <c r="AI1344" s="62"/>
      <c r="AJ1344" s="62"/>
    </row>
    <row r="1345" spans="29:36" ht="20.7" customHeight="1" x14ac:dyDescent="0.2">
      <c r="AC1345" s="62"/>
      <c r="AD1345" s="62"/>
      <c r="AE1345" s="62"/>
      <c r="AF1345" s="62"/>
      <c r="AG1345" s="62"/>
      <c r="AH1345" s="62"/>
      <c r="AI1345" s="62"/>
      <c r="AJ1345" s="62"/>
    </row>
    <row r="1346" spans="29:36" ht="20.7" customHeight="1" x14ac:dyDescent="0.2">
      <c r="AC1346" s="62"/>
      <c r="AD1346" s="62"/>
      <c r="AE1346" s="62"/>
      <c r="AF1346" s="62"/>
      <c r="AG1346" s="62"/>
      <c r="AH1346" s="62"/>
      <c r="AI1346" s="62"/>
      <c r="AJ1346" s="62"/>
    </row>
    <row r="1347" spans="29:36" ht="20.7" customHeight="1" x14ac:dyDescent="0.2">
      <c r="AC1347" s="62"/>
      <c r="AD1347" s="62"/>
      <c r="AE1347" s="62"/>
      <c r="AF1347" s="62"/>
      <c r="AG1347" s="62"/>
      <c r="AH1347" s="62"/>
      <c r="AI1347" s="62"/>
      <c r="AJ1347" s="62"/>
    </row>
    <row r="1348" spans="29:36" ht="20.7" customHeight="1" x14ac:dyDescent="0.2">
      <c r="AC1348" s="62"/>
      <c r="AD1348" s="62"/>
      <c r="AE1348" s="62"/>
      <c r="AF1348" s="62"/>
      <c r="AG1348" s="62"/>
      <c r="AH1348" s="62"/>
      <c r="AI1348" s="62"/>
      <c r="AJ1348" s="62"/>
    </row>
    <row r="1349" spans="29:36" ht="20.7" customHeight="1" x14ac:dyDescent="0.2">
      <c r="AC1349" s="62"/>
      <c r="AD1349" s="62"/>
      <c r="AE1349" s="62"/>
      <c r="AF1349" s="62"/>
      <c r="AG1349" s="62"/>
      <c r="AH1349" s="62"/>
      <c r="AI1349" s="62"/>
      <c r="AJ1349" s="62"/>
    </row>
    <row r="1350" spans="29:36" ht="20.7" customHeight="1" x14ac:dyDescent="0.2">
      <c r="AC1350" s="62"/>
      <c r="AD1350" s="62"/>
      <c r="AE1350" s="62"/>
      <c r="AF1350" s="62"/>
      <c r="AG1350" s="62"/>
      <c r="AH1350" s="62"/>
      <c r="AI1350" s="62"/>
      <c r="AJ1350" s="62"/>
    </row>
    <row r="1351" spans="29:36" ht="20.7" customHeight="1" x14ac:dyDescent="0.2">
      <c r="AC1351" s="62"/>
      <c r="AD1351" s="62"/>
      <c r="AE1351" s="62"/>
      <c r="AF1351" s="62"/>
      <c r="AG1351" s="62"/>
      <c r="AH1351" s="62"/>
      <c r="AI1351" s="62"/>
      <c r="AJ1351" s="62"/>
    </row>
    <row r="1352" spans="29:36" ht="20.7" customHeight="1" x14ac:dyDescent="0.2">
      <c r="AC1352" s="62"/>
      <c r="AD1352" s="62"/>
      <c r="AE1352" s="62"/>
      <c r="AF1352" s="62"/>
      <c r="AG1352" s="62"/>
      <c r="AH1352" s="62"/>
      <c r="AI1352" s="62"/>
      <c r="AJ1352" s="62"/>
    </row>
    <row r="1353" spans="29:36" ht="20.7" customHeight="1" x14ac:dyDescent="0.2">
      <c r="AC1353" s="62"/>
      <c r="AD1353" s="62"/>
      <c r="AE1353" s="62"/>
      <c r="AF1353" s="62"/>
      <c r="AG1353" s="62"/>
      <c r="AH1353" s="62"/>
      <c r="AI1353" s="62"/>
      <c r="AJ1353" s="62"/>
    </row>
    <row r="1354" spans="29:36" ht="20.7" customHeight="1" x14ac:dyDescent="0.2">
      <c r="AC1354" s="62"/>
      <c r="AD1354" s="62"/>
      <c r="AE1354" s="62"/>
      <c r="AF1354" s="62"/>
      <c r="AG1354" s="62"/>
      <c r="AH1354" s="62"/>
      <c r="AI1354" s="62"/>
      <c r="AJ1354" s="62"/>
    </row>
    <row r="1355" spans="29:36" ht="20.7" customHeight="1" x14ac:dyDescent="0.2">
      <c r="AC1355" s="62"/>
      <c r="AD1355" s="62"/>
      <c r="AE1355" s="62"/>
      <c r="AF1355" s="62"/>
      <c r="AG1355" s="62"/>
      <c r="AH1355" s="62"/>
      <c r="AI1355" s="62"/>
      <c r="AJ1355" s="62"/>
    </row>
    <row r="1356" spans="29:36" ht="20.7" customHeight="1" x14ac:dyDescent="0.2">
      <c r="AC1356" s="62"/>
      <c r="AD1356" s="62"/>
      <c r="AE1356" s="62"/>
      <c r="AF1356" s="62"/>
      <c r="AG1356" s="62"/>
      <c r="AH1356" s="62"/>
      <c r="AI1356" s="62"/>
      <c r="AJ1356" s="62"/>
    </row>
    <row r="1357" spans="29:36" ht="20.7" customHeight="1" x14ac:dyDescent="0.2">
      <c r="AC1357" s="62"/>
      <c r="AD1357" s="62"/>
      <c r="AE1357" s="62"/>
      <c r="AF1357" s="62"/>
      <c r="AG1357" s="62"/>
      <c r="AH1357" s="62"/>
      <c r="AI1357" s="62"/>
      <c r="AJ1357" s="62"/>
    </row>
    <row r="1358" spans="29:36" ht="20.7" customHeight="1" x14ac:dyDescent="0.2">
      <c r="AC1358" s="62"/>
      <c r="AD1358" s="62"/>
      <c r="AE1358" s="62"/>
      <c r="AF1358" s="62"/>
      <c r="AG1358" s="62"/>
      <c r="AH1358" s="62"/>
      <c r="AI1358" s="62"/>
      <c r="AJ1358" s="62"/>
    </row>
    <row r="1359" spans="29:36" ht="20.7" customHeight="1" x14ac:dyDescent="0.2">
      <c r="AC1359" s="62"/>
      <c r="AD1359" s="62"/>
      <c r="AE1359" s="62"/>
      <c r="AF1359" s="62"/>
      <c r="AG1359" s="62"/>
      <c r="AH1359" s="62"/>
      <c r="AI1359" s="62"/>
      <c r="AJ1359" s="62"/>
    </row>
    <row r="1360" spans="29:36" ht="20.7" customHeight="1" x14ac:dyDescent="0.2">
      <c r="AC1360" s="62"/>
      <c r="AD1360" s="62"/>
      <c r="AE1360" s="62"/>
      <c r="AF1360" s="62"/>
      <c r="AG1360" s="62"/>
      <c r="AH1360" s="62"/>
      <c r="AI1360" s="62"/>
      <c r="AJ1360" s="62"/>
    </row>
    <row r="1361" spans="29:36" ht="20.7" customHeight="1" x14ac:dyDescent="0.2">
      <c r="AC1361" s="62"/>
      <c r="AD1361" s="62"/>
      <c r="AE1361" s="62"/>
      <c r="AF1361" s="62"/>
      <c r="AG1361" s="62"/>
      <c r="AH1361" s="62"/>
      <c r="AI1361" s="62"/>
      <c r="AJ1361" s="62"/>
    </row>
    <row r="1362" spans="29:36" ht="20.7" customHeight="1" x14ac:dyDescent="0.2">
      <c r="AC1362" s="62"/>
      <c r="AD1362" s="62"/>
      <c r="AE1362" s="62"/>
      <c r="AF1362" s="62"/>
      <c r="AG1362" s="62"/>
      <c r="AH1362" s="62"/>
      <c r="AI1362" s="62"/>
      <c r="AJ1362" s="62"/>
    </row>
    <row r="1363" spans="29:36" ht="20.7" customHeight="1" x14ac:dyDescent="0.2">
      <c r="AC1363" s="62"/>
      <c r="AD1363" s="62"/>
      <c r="AE1363" s="62"/>
      <c r="AF1363" s="62"/>
      <c r="AG1363" s="62"/>
      <c r="AH1363" s="62"/>
      <c r="AI1363" s="62"/>
      <c r="AJ1363" s="62"/>
    </row>
    <row r="1364" spans="29:36" ht="20.7" customHeight="1" x14ac:dyDescent="0.2">
      <c r="AC1364" s="62"/>
      <c r="AD1364" s="62"/>
      <c r="AE1364" s="62"/>
      <c r="AF1364" s="62"/>
      <c r="AG1364" s="62"/>
      <c r="AH1364" s="62"/>
      <c r="AI1364" s="62"/>
      <c r="AJ1364" s="62"/>
    </row>
    <row r="1365" spans="29:36" ht="20.7" customHeight="1" x14ac:dyDescent="0.2">
      <c r="AC1365" s="62"/>
      <c r="AD1365" s="62"/>
      <c r="AE1365" s="62"/>
      <c r="AF1365" s="62"/>
      <c r="AG1365" s="62"/>
      <c r="AH1365" s="62"/>
      <c r="AI1365" s="62"/>
      <c r="AJ1365" s="62"/>
    </row>
    <row r="1366" spans="29:36" ht="20.7" customHeight="1" x14ac:dyDescent="0.2">
      <c r="AC1366" s="62"/>
      <c r="AD1366" s="62"/>
      <c r="AE1366" s="62"/>
      <c r="AF1366" s="62"/>
      <c r="AG1366" s="62"/>
      <c r="AH1366" s="62"/>
      <c r="AI1366" s="62"/>
      <c r="AJ1366" s="62"/>
    </row>
    <row r="1367" spans="29:36" ht="20.7" customHeight="1" x14ac:dyDescent="0.2">
      <c r="AC1367" s="62"/>
      <c r="AD1367" s="62"/>
      <c r="AE1367" s="62"/>
      <c r="AF1367" s="62"/>
      <c r="AG1367" s="62"/>
      <c r="AH1367" s="62"/>
      <c r="AI1367" s="62"/>
      <c r="AJ1367" s="62"/>
    </row>
    <row r="1368" spans="29:36" ht="20.7" customHeight="1" x14ac:dyDescent="0.2">
      <c r="AC1368" s="62"/>
      <c r="AD1368" s="62"/>
      <c r="AE1368" s="62"/>
      <c r="AF1368" s="62"/>
      <c r="AG1368" s="62"/>
      <c r="AH1368" s="62"/>
      <c r="AI1368" s="62"/>
      <c r="AJ1368" s="62"/>
    </row>
    <row r="1369" spans="29:36" ht="20.7" customHeight="1" x14ac:dyDescent="0.2">
      <c r="AC1369" s="62"/>
      <c r="AD1369" s="62"/>
      <c r="AE1369" s="62"/>
      <c r="AF1369" s="62"/>
      <c r="AG1369" s="62"/>
      <c r="AH1369" s="62"/>
      <c r="AI1369" s="62"/>
      <c r="AJ1369" s="62"/>
    </row>
    <row r="1370" spans="29:36" ht="20.7" customHeight="1" x14ac:dyDescent="0.2">
      <c r="AC1370" s="62"/>
      <c r="AD1370" s="62"/>
      <c r="AE1370" s="62"/>
      <c r="AF1370" s="62"/>
      <c r="AG1370" s="62"/>
      <c r="AH1370" s="62"/>
      <c r="AI1370" s="62"/>
      <c r="AJ1370" s="62"/>
    </row>
    <row r="1371" spans="29:36" ht="20.7" customHeight="1" x14ac:dyDescent="0.2">
      <c r="AC1371" s="62"/>
      <c r="AD1371" s="62"/>
      <c r="AE1371" s="62"/>
      <c r="AF1371" s="62"/>
      <c r="AG1371" s="62"/>
      <c r="AH1371" s="62"/>
      <c r="AI1371" s="62"/>
      <c r="AJ1371" s="62"/>
    </row>
    <row r="1372" spans="29:36" ht="20.7" customHeight="1" x14ac:dyDescent="0.2">
      <c r="AC1372" s="62"/>
      <c r="AD1372" s="62"/>
      <c r="AE1372" s="62"/>
      <c r="AF1372" s="62"/>
      <c r="AG1372" s="62"/>
      <c r="AH1372" s="62"/>
      <c r="AI1372" s="62"/>
      <c r="AJ1372" s="62"/>
    </row>
    <row r="1373" spans="29:36" ht="20.7" customHeight="1" x14ac:dyDescent="0.2">
      <c r="AC1373" s="62"/>
      <c r="AD1373" s="62"/>
      <c r="AE1373" s="62"/>
      <c r="AF1373" s="62"/>
      <c r="AG1373" s="62"/>
      <c r="AH1373" s="62"/>
      <c r="AI1373" s="62"/>
      <c r="AJ1373" s="62"/>
    </row>
    <row r="1374" spans="29:36" ht="20.7" customHeight="1" x14ac:dyDescent="0.2">
      <c r="AC1374" s="62"/>
      <c r="AD1374" s="62"/>
      <c r="AE1374" s="62"/>
      <c r="AF1374" s="62"/>
      <c r="AG1374" s="62"/>
      <c r="AH1374" s="62"/>
      <c r="AI1374" s="62"/>
      <c r="AJ1374" s="62"/>
    </row>
    <row r="1375" spans="29:36" ht="20.7" customHeight="1" x14ac:dyDescent="0.2">
      <c r="AC1375" s="62"/>
      <c r="AD1375" s="62"/>
      <c r="AE1375" s="62"/>
      <c r="AF1375" s="62"/>
      <c r="AG1375" s="62"/>
      <c r="AH1375" s="62"/>
      <c r="AI1375" s="62"/>
      <c r="AJ1375" s="62"/>
    </row>
    <row r="1376" spans="29:36" ht="20.7" customHeight="1" x14ac:dyDescent="0.2">
      <c r="AC1376" s="62"/>
      <c r="AD1376" s="62"/>
      <c r="AE1376" s="62"/>
      <c r="AF1376" s="62"/>
      <c r="AG1376" s="62"/>
      <c r="AH1376" s="62"/>
      <c r="AI1376" s="62"/>
      <c r="AJ1376" s="62"/>
    </row>
    <row r="1377" spans="29:36" ht="20.7" customHeight="1" x14ac:dyDescent="0.2">
      <c r="AC1377" s="62"/>
      <c r="AD1377" s="62"/>
      <c r="AE1377" s="62"/>
      <c r="AF1377" s="62"/>
      <c r="AG1377" s="62"/>
      <c r="AH1377" s="62"/>
      <c r="AI1377" s="62"/>
      <c r="AJ1377" s="62"/>
    </row>
    <row r="1378" spans="29:36" ht="20.7" customHeight="1" x14ac:dyDescent="0.2">
      <c r="AC1378" s="62"/>
      <c r="AD1378" s="62"/>
      <c r="AE1378" s="62"/>
      <c r="AF1378" s="62"/>
      <c r="AG1378" s="62"/>
      <c r="AH1378" s="62"/>
      <c r="AI1378" s="62"/>
      <c r="AJ1378" s="62"/>
    </row>
    <row r="1379" spans="29:36" ht="20.7" customHeight="1" x14ac:dyDescent="0.2">
      <c r="AC1379" s="62"/>
      <c r="AD1379" s="62"/>
      <c r="AE1379" s="62"/>
      <c r="AF1379" s="62"/>
      <c r="AG1379" s="62"/>
      <c r="AH1379" s="62"/>
      <c r="AI1379" s="62"/>
      <c r="AJ1379" s="62"/>
    </row>
    <row r="1380" spans="29:36" ht="20.7" customHeight="1" x14ac:dyDescent="0.2">
      <c r="AC1380" s="62"/>
      <c r="AD1380" s="62"/>
      <c r="AE1380" s="62"/>
      <c r="AF1380" s="62"/>
      <c r="AG1380" s="62"/>
      <c r="AH1380" s="62"/>
      <c r="AI1380" s="62"/>
      <c r="AJ1380" s="62"/>
    </row>
    <row r="1381" spans="29:36" ht="20.7" customHeight="1" x14ac:dyDescent="0.2">
      <c r="AC1381" s="62"/>
      <c r="AD1381" s="62"/>
      <c r="AE1381" s="62"/>
      <c r="AF1381" s="62"/>
      <c r="AG1381" s="62"/>
      <c r="AH1381" s="62"/>
      <c r="AI1381" s="62"/>
      <c r="AJ1381" s="62"/>
    </row>
    <row r="1382" spans="29:36" ht="20.7" customHeight="1" x14ac:dyDescent="0.2">
      <c r="AC1382" s="62"/>
      <c r="AD1382" s="62"/>
      <c r="AE1382" s="62"/>
      <c r="AF1382" s="62"/>
      <c r="AG1382" s="62"/>
      <c r="AH1382" s="62"/>
      <c r="AI1382" s="62"/>
      <c r="AJ1382" s="62"/>
    </row>
    <row r="1383" spans="29:36" ht="20.7" customHeight="1" x14ac:dyDescent="0.2">
      <c r="AC1383" s="62"/>
      <c r="AD1383" s="62"/>
      <c r="AE1383" s="62"/>
      <c r="AF1383" s="62"/>
      <c r="AG1383" s="62"/>
      <c r="AH1383" s="62"/>
      <c r="AI1383" s="62"/>
      <c r="AJ1383" s="62"/>
    </row>
    <row r="1384" spans="29:36" ht="20.7" customHeight="1" x14ac:dyDescent="0.2">
      <c r="AC1384" s="62"/>
      <c r="AD1384" s="62"/>
      <c r="AE1384" s="62"/>
      <c r="AF1384" s="62"/>
      <c r="AG1384" s="62"/>
      <c r="AH1384" s="62"/>
      <c r="AI1384" s="62"/>
      <c r="AJ1384" s="62"/>
    </row>
    <row r="1385" spans="29:36" ht="20.7" customHeight="1" x14ac:dyDescent="0.2">
      <c r="AC1385" s="62"/>
      <c r="AD1385" s="62"/>
      <c r="AE1385" s="62"/>
      <c r="AF1385" s="62"/>
      <c r="AG1385" s="62"/>
      <c r="AH1385" s="62"/>
      <c r="AI1385" s="62"/>
      <c r="AJ1385" s="62"/>
    </row>
    <row r="1386" spans="29:36" ht="20.7" customHeight="1" x14ac:dyDescent="0.2">
      <c r="AC1386" s="62"/>
      <c r="AD1386" s="62"/>
      <c r="AE1386" s="62"/>
      <c r="AF1386" s="62"/>
      <c r="AG1386" s="62"/>
      <c r="AH1386" s="62"/>
      <c r="AI1386" s="62"/>
      <c r="AJ1386" s="62"/>
    </row>
    <row r="1387" spans="29:36" ht="20.7" customHeight="1" x14ac:dyDescent="0.2">
      <c r="AC1387" s="62"/>
      <c r="AD1387" s="62"/>
      <c r="AE1387" s="62"/>
      <c r="AF1387" s="62"/>
      <c r="AG1387" s="62"/>
      <c r="AH1387" s="62"/>
      <c r="AI1387" s="62"/>
      <c r="AJ1387" s="62"/>
    </row>
    <row r="1388" spans="29:36" ht="20.7" customHeight="1" x14ac:dyDescent="0.2">
      <c r="AC1388" s="62"/>
      <c r="AD1388" s="62"/>
      <c r="AE1388" s="62"/>
      <c r="AF1388" s="62"/>
      <c r="AG1388" s="62"/>
      <c r="AH1388" s="62"/>
      <c r="AI1388" s="62"/>
      <c r="AJ1388" s="62"/>
    </row>
    <row r="1389" spans="29:36" ht="20.7" customHeight="1" x14ac:dyDescent="0.2">
      <c r="AC1389" s="62"/>
      <c r="AD1389" s="62"/>
      <c r="AE1389" s="62"/>
      <c r="AF1389" s="62"/>
      <c r="AG1389" s="62"/>
      <c r="AH1389" s="62"/>
      <c r="AI1389" s="62"/>
      <c r="AJ1389" s="62"/>
    </row>
    <row r="1390" spans="29:36" ht="20.7" customHeight="1" x14ac:dyDescent="0.2">
      <c r="AC1390" s="62"/>
      <c r="AD1390" s="62"/>
      <c r="AE1390" s="62"/>
      <c r="AF1390" s="62"/>
      <c r="AG1390" s="62"/>
      <c r="AH1390" s="62"/>
      <c r="AI1390" s="62"/>
      <c r="AJ1390" s="62"/>
    </row>
    <row r="1391" spans="29:36" ht="20.7" customHeight="1" x14ac:dyDescent="0.2">
      <c r="AC1391" s="62"/>
      <c r="AD1391" s="62"/>
      <c r="AE1391" s="62"/>
      <c r="AF1391" s="62"/>
      <c r="AG1391" s="62"/>
      <c r="AH1391" s="62"/>
      <c r="AI1391" s="62"/>
      <c r="AJ1391" s="62"/>
    </row>
    <row r="1392" spans="29:36" ht="20.7" customHeight="1" x14ac:dyDescent="0.2">
      <c r="AC1392" s="62"/>
      <c r="AD1392" s="62"/>
      <c r="AE1392" s="62"/>
      <c r="AF1392" s="62"/>
      <c r="AG1392" s="62"/>
      <c r="AH1392" s="62"/>
      <c r="AI1392" s="62"/>
      <c r="AJ1392" s="62"/>
    </row>
    <row r="1393" spans="29:36" ht="20.7" customHeight="1" x14ac:dyDescent="0.2">
      <c r="AC1393" s="62"/>
      <c r="AD1393" s="62"/>
      <c r="AE1393" s="62"/>
      <c r="AF1393" s="62"/>
      <c r="AG1393" s="62"/>
      <c r="AH1393" s="62"/>
      <c r="AI1393" s="62"/>
      <c r="AJ1393" s="62"/>
    </row>
    <row r="1394" spans="29:36" ht="20.7" customHeight="1" x14ac:dyDescent="0.2">
      <c r="AC1394" s="62"/>
      <c r="AD1394" s="62"/>
      <c r="AE1394" s="62"/>
      <c r="AF1394" s="62"/>
      <c r="AG1394" s="62"/>
      <c r="AH1394" s="62"/>
      <c r="AI1394" s="62"/>
      <c r="AJ1394" s="62"/>
    </row>
    <row r="1395" spans="29:36" ht="20.7" customHeight="1" x14ac:dyDescent="0.2">
      <c r="AC1395" s="62"/>
      <c r="AD1395" s="62"/>
      <c r="AE1395" s="62"/>
      <c r="AF1395" s="62"/>
      <c r="AG1395" s="62"/>
      <c r="AH1395" s="62"/>
      <c r="AI1395" s="62"/>
      <c r="AJ1395" s="62"/>
    </row>
    <row r="1396" spans="29:36" ht="20.7" customHeight="1" x14ac:dyDescent="0.2">
      <c r="AC1396" s="62"/>
      <c r="AD1396" s="62"/>
      <c r="AE1396" s="62"/>
      <c r="AF1396" s="62"/>
      <c r="AG1396" s="62"/>
      <c r="AH1396" s="62"/>
      <c r="AI1396" s="62"/>
      <c r="AJ1396" s="62"/>
    </row>
    <row r="1397" spans="29:36" ht="20.7" customHeight="1" x14ac:dyDescent="0.2">
      <c r="AC1397" s="62"/>
      <c r="AD1397" s="62"/>
      <c r="AE1397" s="62"/>
      <c r="AF1397" s="62"/>
      <c r="AG1397" s="62"/>
      <c r="AH1397" s="62"/>
      <c r="AI1397" s="62"/>
      <c r="AJ1397" s="62"/>
    </row>
    <row r="1398" spans="29:36" ht="20.7" customHeight="1" x14ac:dyDescent="0.2">
      <c r="AC1398" s="62"/>
      <c r="AD1398" s="62"/>
      <c r="AE1398" s="62"/>
      <c r="AF1398" s="62"/>
      <c r="AG1398" s="62"/>
      <c r="AH1398" s="62"/>
      <c r="AI1398" s="62"/>
      <c r="AJ1398" s="62"/>
    </row>
    <row r="1399" spans="29:36" ht="20.7" customHeight="1" x14ac:dyDescent="0.2">
      <c r="AC1399" s="62"/>
      <c r="AD1399" s="62"/>
      <c r="AE1399" s="62"/>
      <c r="AF1399" s="62"/>
      <c r="AG1399" s="62"/>
      <c r="AH1399" s="62"/>
      <c r="AI1399" s="62"/>
      <c r="AJ1399" s="62"/>
    </row>
    <row r="1400" spans="29:36" ht="20.7" customHeight="1" x14ac:dyDescent="0.2">
      <c r="AC1400" s="62"/>
      <c r="AD1400" s="62"/>
      <c r="AE1400" s="62"/>
      <c r="AF1400" s="62"/>
      <c r="AG1400" s="62"/>
      <c r="AH1400" s="62"/>
      <c r="AI1400" s="62"/>
      <c r="AJ1400" s="62"/>
    </row>
    <row r="1401" spans="29:36" ht="20.7" customHeight="1" x14ac:dyDescent="0.2">
      <c r="AC1401" s="62"/>
      <c r="AD1401" s="62"/>
      <c r="AE1401" s="62"/>
      <c r="AF1401" s="62"/>
      <c r="AG1401" s="62"/>
      <c r="AH1401" s="62"/>
      <c r="AI1401" s="62"/>
      <c r="AJ1401" s="62"/>
    </row>
    <row r="1402" spans="29:36" ht="20.7" customHeight="1" x14ac:dyDescent="0.2">
      <c r="AC1402" s="62"/>
      <c r="AD1402" s="62"/>
      <c r="AE1402" s="62"/>
      <c r="AF1402" s="62"/>
      <c r="AG1402" s="62"/>
      <c r="AH1402" s="62"/>
      <c r="AI1402" s="62"/>
      <c r="AJ1402" s="62"/>
    </row>
    <row r="1403" spans="29:36" ht="20.7" customHeight="1" x14ac:dyDescent="0.2">
      <c r="AC1403" s="62"/>
      <c r="AD1403" s="62"/>
      <c r="AE1403" s="62"/>
      <c r="AF1403" s="62"/>
      <c r="AG1403" s="62"/>
      <c r="AH1403" s="62"/>
      <c r="AI1403" s="62"/>
      <c r="AJ1403" s="62"/>
    </row>
    <row r="1404" spans="29:36" ht="20.7" customHeight="1" x14ac:dyDescent="0.2">
      <c r="AC1404" s="62"/>
      <c r="AD1404" s="62"/>
      <c r="AE1404" s="62"/>
      <c r="AF1404" s="62"/>
      <c r="AG1404" s="62"/>
      <c r="AH1404" s="62"/>
      <c r="AI1404" s="62"/>
      <c r="AJ1404" s="62"/>
    </row>
    <row r="1405" spans="29:36" ht="20.7" customHeight="1" x14ac:dyDescent="0.2">
      <c r="AC1405" s="62"/>
      <c r="AD1405" s="62"/>
      <c r="AE1405" s="62"/>
      <c r="AF1405" s="62"/>
      <c r="AG1405" s="62"/>
      <c r="AH1405" s="62"/>
      <c r="AI1405" s="62"/>
      <c r="AJ1405" s="62"/>
    </row>
    <row r="1406" spans="29:36" ht="20.7" customHeight="1" x14ac:dyDescent="0.2">
      <c r="AC1406" s="62"/>
      <c r="AD1406" s="62"/>
      <c r="AE1406" s="62"/>
      <c r="AF1406" s="62"/>
      <c r="AG1406" s="62"/>
      <c r="AH1406" s="62"/>
      <c r="AI1406" s="62"/>
      <c r="AJ1406" s="62"/>
    </row>
    <row r="1407" spans="29:36" ht="20.7" customHeight="1" x14ac:dyDescent="0.2">
      <c r="AC1407" s="62"/>
      <c r="AD1407" s="62"/>
      <c r="AE1407" s="62"/>
      <c r="AF1407" s="62"/>
      <c r="AG1407" s="62"/>
      <c r="AH1407" s="62"/>
      <c r="AI1407" s="62"/>
      <c r="AJ1407" s="62"/>
    </row>
    <row r="1408" spans="29:36" ht="20.7" customHeight="1" x14ac:dyDescent="0.2">
      <c r="AC1408" s="62"/>
      <c r="AD1408" s="62"/>
      <c r="AE1408" s="62"/>
      <c r="AF1408" s="62"/>
      <c r="AG1408" s="62"/>
      <c r="AH1408" s="62"/>
      <c r="AI1408" s="62"/>
      <c r="AJ1408" s="62"/>
    </row>
    <row r="1409" spans="29:36" ht="20.7" customHeight="1" x14ac:dyDescent="0.2">
      <c r="AC1409" s="62"/>
      <c r="AD1409" s="62"/>
      <c r="AE1409" s="62"/>
      <c r="AF1409" s="62"/>
      <c r="AG1409" s="62"/>
      <c r="AH1409" s="62"/>
      <c r="AI1409" s="62"/>
      <c r="AJ1409" s="62"/>
    </row>
    <row r="1410" spans="29:36" ht="20.7" customHeight="1" x14ac:dyDescent="0.2">
      <c r="AC1410" s="62"/>
      <c r="AD1410" s="62"/>
      <c r="AE1410" s="62"/>
      <c r="AF1410" s="62"/>
      <c r="AG1410" s="62"/>
      <c r="AH1410" s="62"/>
      <c r="AI1410" s="62"/>
      <c r="AJ1410" s="62"/>
    </row>
    <row r="1411" spans="29:36" ht="20.7" customHeight="1" x14ac:dyDescent="0.2">
      <c r="AC1411" s="62"/>
      <c r="AD1411" s="62"/>
      <c r="AE1411" s="62"/>
      <c r="AF1411" s="62"/>
      <c r="AG1411" s="62"/>
      <c r="AH1411" s="62"/>
      <c r="AI1411" s="62"/>
      <c r="AJ1411" s="62"/>
    </row>
    <row r="1412" spans="29:36" ht="20.7" customHeight="1" x14ac:dyDescent="0.2">
      <c r="AC1412" s="62"/>
      <c r="AD1412" s="62"/>
      <c r="AE1412" s="62"/>
      <c r="AF1412" s="62"/>
      <c r="AG1412" s="62"/>
      <c r="AH1412" s="62"/>
      <c r="AI1412" s="62"/>
      <c r="AJ1412" s="62"/>
    </row>
    <row r="1413" spans="29:36" ht="20.7" customHeight="1" x14ac:dyDescent="0.2">
      <c r="AC1413" s="62"/>
      <c r="AD1413" s="62"/>
      <c r="AE1413" s="62"/>
      <c r="AF1413" s="62"/>
      <c r="AG1413" s="62"/>
      <c r="AH1413" s="62"/>
      <c r="AI1413" s="62"/>
      <c r="AJ1413" s="62"/>
    </row>
    <row r="1414" spans="29:36" ht="20.7" customHeight="1" x14ac:dyDescent="0.2">
      <c r="AC1414" s="62"/>
      <c r="AD1414" s="62"/>
      <c r="AE1414" s="62"/>
      <c r="AF1414" s="62"/>
      <c r="AG1414" s="62"/>
      <c r="AH1414" s="62"/>
      <c r="AI1414" s="62"/>
      <c r="AJ1414" s="62"/>
    </row>
    <row r="1415" spans="29:36" ht="20.7" customHeight="1" x14ac:dyDescent="0.2">
      <c r="AC1415" s="62"/>
      <c r="AD1415" s="62"/>
      <c r="AE1415" s="62"/>
      <c r="AF1415" s="62"/>
      <c r="AG1415" s="62"/>
      <c r="AH1415" s="62"/>
      <c r="AI1415" s="62"/>
      <c r="AJ1415" s="62"/>
    </row>
    <row r="1416" spans="29:36" ht="20.7" customHeight="1" x14ac:dyDescent="0.2">
      <c r="AC1416" s="62"/>
      <c r="AD1416" s="62"/>
      <c r="AE1416" s="62"/>
      <c r="AF1416" s="62"/>
      <c r="AG1416" s="62"/>
      <c r="AH1416" s="62"/>
      <c r="AI1416" s="62"/>
      <c r="AJ1416" s="62"/>
    </row>
    <row r="1417" spans="29:36" ht="20.7" customHeight="1" x14ac:dyDescent="0.2">
      <c r="AC1417" s="62"/>
      <c r="AD1417" s="62"/>
      <c r="AE1417" s="62"/>
      <c r="AF1417" s="62"/>
      <c r="AG1417" s="62"/>
      <c r="AH1417" s="62"/>
      <c r="AI1417" s="62"/>
      <c r="AJ1417" s="62"/>
    </row>
    <row r="1418" spans="29:36" ht="20.7" customHeight="1" x14ac:dyDescent="0.2">
      <c r="AC1418" s="62"/>
      <c r="AD1418" s="62"/>
      <c r="AE1418" s="62"/>
      <c r="AF1418" s="62"/>
      <c r="AG1418" s="62"/>
      <c r="AH1418" s="62"/>
      <c r="AI1418" s="62"/>
      <c r="AJ1418" s="62"/>
    </row>
    <row r="1419" spans="29:36" ht="20.7" customHeight="1" x14ac:dyDescent="0.2">
      <c r="AC1419" s="62"/>
      <c r="AD1419" s="62"/>
      <c r="AE1419" s="62"/>
      <c r="AF1419" s="62"/>
      <c r="AG1419" s="62"/>
      <c r="AH1419" s="62"/>
      <c r="AI1419" s="62"/>
      <c r="AJ1419" s="62"/>
    </row>
    <row r="1420" spans="29:36" ht="20.7" customHeight="1" x14ac:dyDescent="0.2">
      <c r="AC1420" s="62"/>
      <c r="AD1420" s="62"/>
      <c r="AE1420" s="62"/>
      <c r="AF1420" s="62"/>
      <c r="AG1420" s="62"/>
      <c r="AH1420" s="62"/>
      <c r="AI1420" s="62"/>
      <c r="AJ1420" s="62"/>
    </row>
    <row r="1421" spans="29:36" ht="20.7" customHeight="1" x14ac:dyDescent="0.2">
      <c r="AC1421" s="62"/>
      <c r="AD1421" s="62"/>
      <c r="AE1421" s="62"/>
      <c r="AF1421" s="62"/>
      <c r="AG1421" s="62"/>
      <c r="AH1421" s="62"/>
      <c r="AI1421" s="62"/>
      <c r="AJ1421" s="62"/>
    </row>
    <row r="1422" spans="29:36" ht="20.7" customHeight="1" x14ac:dyDescent="0.2">
      <c r="AC1422" s="62"/>
      <c r="AD1422" s="62"/>
      <c r="AE1422" s="62"/>
      <c r="AF1422" s="62"/>
      <c r="AG1422" s="62"/>
      <c r="AH1422" s="62"/>
      <c r="AI1422" s="62"/>
      <c r="AJ1422" s="62"/>
    </row>
    <row r="1423" spans="29:36" ht="20.7" customHeight="1" x14ac:dyDescent="0.2">
      <c r="AC1423" s="62"/>
      <c r="AD1423" s="62"/>
      <c r="AE1423" s="62"/>
      <c r="AF1423" s="62"/>
      <c r="AG1423" s="62"/>
      <c r="AH1423" s="62"/>
      <c r="AI1423" s="62"/>
      <c r="AJ1423" s="62"/>
    </row>
    <row r="1424" spans="29:36" ht="20.7" customHeight="1" x14ac:dyDescent="0.2">
      <c r="AC1424" s="62"/>
      <c r="AD1424" s="62"/>
      <c r="AE1424" s="62"/>
      <c r="AF1424" s="62"/>
      <c r="AG1424" s="62"/>
      <c r="AH1424" s="62"/>
      <c r="AI1424" s="62"/>
      <c r="AJ1424" s="62"/>
    </row>
    <row r="1425" spans="29:36" ht="20.7" customHeight="1" x14ac:dyDescent="0.2">
      <c r="AC1425" s="62"/>
      <c r="AD1425" s="62"/>
      <c r="AE1425" s="62"/>
      <c r="AF1425" s="62"/>
      <c r="AG1425" s="62"/>
      <c r="AH1425" s="62"/>
      <c r="AI1425" s="62"/>
      <c r="AJ1425" s="62"/>
    </row>
    <row r="1426" spans="29:36" ht="20.7" customHeight="1" x14ac:dyDescent="0.2">
      <c r="AC1426" s="62"/>
      <c r="AD1426" s="62"/>
      <c r="AE1426" s="62"/>
      <c r="AF1426" s="62"/>
      <c r="AG1426" s="62"/>
      <c r="AH1426" s="62"/>
      <c r="AI1426" s="62"/>
      <c r="AJ1426" s="62"/>
    </row>
    <row r="1427" spans="29:36" ht="20.7" customHeight="1" x14ac:dyDescent="0.2">
      <c r="AC1427" s="62"/>
      <c r="AD1427" s="62"/>
      <c r="AE1427" s="62"/>
      <c r="AF1427" s="62"/>
      <c r="AG1427" s="62"/>
      <c r="AH1427" s="62"/>
      <c r="AI1427" s="62"/>
      <c r="AJ1427" s="62"/>
    </row>
    <row r="1428" spans="29:36" ht="20.7" customHeight="1" x14ac:dyDescent="0.2">
      <c r="AC1428" s="62"/>
      <c r="AD1428" s="62"/>
      <c r="AE1428" s="62"/>
      <c r="AF1428" s="62"/>
      <c r="AG1428" s="62"/>
      <c r="AH1428" s="62"/>
      <c r="AI1428" s="62"/>
      <c r="AJ1428" s="62"/>
    </row>
    <row r="1429" spans="29:36" ht="20.7" customHeight="1" x14ac:dyDescent="0.2">
      <c r="AC1429" s="62"/>
      <c r="AD1429" s="62"/>
      <c r="AE1429" s="62"/>
      <c r="AF1429" s="62"/>
      <c r="AG1429" s="62"/>
      <c r="AH1429" s="62"/>
      <c r="AI1429" s="62"/>
      <c r="AJ1429" s="62"/>
    </row>
    <row r="1430" spans="29:36" ht="20.7" customHeight="1" x14ac:dyDescent="0.2">
      <c r="AC1430" s="62"/>
      <c r="AD1430" s="62"/>
      <c r="AE1430" s="62"/>
      <c r="AF1430" s="62"/>
      <c r="AG1430" s="62"/>
      <c r="AH1430" s="62"/>
      <c r="AI1430" s="62"/>
      <c r="AJ1430" s="62"/>
    </row>
    <row r="1431" spans="29:36" ht="20.7" customHeight="1" x14ac:dyDescent="0.2">
      <c r="AC1431" s="62"/>
      <c r="AD1431" s="62"/>
      <c r="AE1431" s="62"/>
      <c r="AF1431" s="62"/>
      <c r="AG1431" s="62"/>
      <c r="AH1431" s="62"/>
      <c r="AI1431" s="62"/>
      <c r="AJ1431" s="62"/>
    </row>
    <row r="1432" spans="29:36" ht="20.7" customHeight="1" x14ac:dyDescent="0.2">
      <c r="AC1432" s="62"/>
      <c r="AD1432" s="62"/>
      <c r="AE1432" s="62"/>
      <c r="AF1432" s="62"/>
      <c r="AG1432" s="62"/>
      <c r="AH1432" s="62"/>
      <c r="AI1432" s="62"/>
      <c r="AJ1432" s="62"/>
    </row>
    <row r="1433" spans="29:36" ht="20.7" customHeight="1" x14ac:dyDescent="0.2">
      <c r="AC1433" s="62"/>
      <c r="AD1433" s="62"/>
      <c r="AE1433" s="62"/>
      <c r="AF1433" s="62"/>
      <c r="AG1433" s="62"/>
      <c r="AH1433" s="62"/>
      <c r="AI1433" s="62"/>
      <c r="AJ1433" s="62"/>
    </row>
    <row r="1434" spans="29:36" ht="20.7" customHeight="1" x14ac:dyDescent="0.2">
      <c r="AC1434" s="62"/>
      <c r="AD1434" s="62"/>
      <c r="AE1434" s="62"/>
      <c r="AF1434" s="62"/>
      <c r="AG1434" s="62"/>
      <c r="AH1434" s="62"/>
      <c r="AI1434" s="62"/>
      <c r="AJ1434" s="62"/>
    </row>
    <row r="1435" spans="29:36" ht="20.7" customHeight="1" x14ac:dyDescent="0.2">
      <c r="AC1435" s="62"/>
      <c r="AD1435" s="62"/>
      <c r="AE1435" s="62"/>
      <c r="AF1435" s="62"/>
      <c r="AG1435" s="62"/>
      <c r="AH1435" s="62"/>
      <c r="AI1435" s="62"/>
      <c r="AJ1435" s="62"/>
    </row>
    <row r="1436" spans="29:36" ht="20.7" customHeight="1" x14ac:dyDescent="0.2">
      <c r="AC1436" s="62"/>
      <c r="AD1436" s="62"/>
      <c r="AE1436" s="62"/>
      <c r="AF1436" s="62"/>
      <c r="AG1436" s="62"/>
      <c r="AH1436" s="62"/>
      <c r="AI1436" s="62"/>
      <c r="AJ1436" s="62"/>
    </row>
    <row r="1437" spans="29:36" ht="20.7" customHeight="1" x14ac:dyDescent="0.2">
      <c r="AC1437" s="62"/>
      <c r="AD1437" s="62"/>
      <c r="AE1437" s="62"/>
      <c r="AF1437" s="62"/>
      <c r="AG1437" s="62"/>
      <c r="AH1437" s="62"/>
      <c r="AI1437" s="62"/>
      <c r="AJ1437" s="62"/>
    </row>
    <row r="1438" spans="29:36" ht="20.7" customHeight="1" x14ac:dyDescent="0.2">
      <c r="AC1438" s="62"/>
      <c r="AD1438" s="62"/>
      <c r="AE1438" s="62"/>
      <c r="AF1438" s="62"/>
      <c r="AG1438" s="62"/>
      <c r="AH1438" s="62"/>
      <c r="AI1438" s="62"/>
      <c r="AJ1438" s="62"/>
    </row>
    <row r="1439" spans="29:36" ht="20.7" customHeight="1" x14ac:dyDescent="0.2">
      <c r="AC1439" s="62"/>
      <c r="AD1439" s="62"/>
      <c r="AE1439" s="62"/>
      <c r="AF1439" s="62"/>
      <c r="AG1439" s="62"/>
      <c r="AH1439" s="62"/>
      <c r="AI1439" s="62"/>
      <c r="AJ1439" s="62"/>
    </row>
    <row r="1440" spans="29:36" ht="20.7" customHeight="1" x14ac:dyDescent="0.2">
      <c r="AC1440" s="62"/>
      <c r="AD1440" s="62"/>
      <c r="AE1440" s="62"/>
      <c r="AF1440" s="62"/>
      <c r="AG1440" s="62"/>
      <c r="AH1440" s="62"/>
      <c r="AI1440" s="62"/>
      <c r="AJ1440" s="62"/>
    </row>
    <row r="1441" spans="29:36" ht="20.7" customHeight="1" x14ac:dyDescent="0.2">
      <c r="AC1441" s="62"/>
      <c r="AD1441" s="62"/>
      <c r="AE1441" s="62"/>
      <c r="AF1441" s="62"/>
      <c r="AG1441" s="62"/>
      <c r="AH1441" s="62"/>
      <c r="AI1441" s="62"/>
      <c r="AJ1441" s="62"/>
    </row>
    <row r="1442" spans="29:36" ht="20.7" customHeight="1" x14ac:dyDescent="0.2">
      <c r="AC1442" s="62"/>
      <c r="AD1442" s="62"/>
      <c r="AE1442" s="62"/>
      <c r="AF1442" s="62"/>
      <c r="AG1442" s="62"/>
      <c r="AH1442" s="62"/>
      <c r="AI1442" s="62"/>
      <c r="AJ1442" s="62"/>
    </row>
    <row r="1443" spans="29:36" ht="20.7" customHeight="1" x14ac:dyDescent="0.2">
      <c r="AC1443" s="62"/>
      <c r="AD1443" s="62"/>
      <c r="AE1443" s="62"/>
      <c r="AF1443" s="62"/>
      <c r="AG1443" s="62"/>
      <c r="AH1443" s="62"/>
      <c r="AI1443" s="62"/>
      <c r="AJ1443" s="62"/>
    </row>
    <row r="1444" spans="29:36" ht="20.7" customHeight="1" x14ac:dyDescent="0.2">
      <c r="AC1444" s="62"/>
      <c r="AD1444" s="62"/>
      <c r="AE1444" s="62"/>
      <c r="AF1444" s="62"/>
      <c r="AG1444" s="62"/>
      <c r="AH1444" s="62"/>
      <c r="AI1444" s="62"/>
      <c r="AJ1444" s="62"/>
    </row>
    <row r="1445" spans="29:36" ht="20.7" customHeight="1" x14ac:dyDescent="0.2">
      <c r="AC1445" s="62"/>
      <c r="AD1445" s="62"/>
      <c r="AE1445" s="62"/>
      <c r="AF1445" s="62"/>
      <c r="AG1445" s="62"/>
      <c r="AH1445" s="62"/>
      <c r="AI1445" s="62"/>
      <c r="AJ1445" s="62"/>
    </row>
    <row r="1446" spans="29:36" ht="20.7" customHeight="1" x14ac:dyDescent="0.2">
      <c r="AC1446" s="62"/>
      <c r="AD1446" s="62"/>
      <c r="AE1446" s="62"/>
      <c r="AF1446" s="62"/>
      <c r="AG1446" s="62"/>
      <c r="AH1446" s="62"/>
      <c r="AI1446" s="62"/>
      <c r="AJ1446" s="62"/>
    </row>
    <row r="1447" spans="29:36" ht="20.7" customHeight="1" x14ac:dyDescent="0.2">
      <c r="AC1447" s="62"/>
      <c r="AD1447" s="62"/>
      <c r="AE1447" s="62"/>
      <c r="AF1447" s="62"/>
      <c r="AG1447" s="62"/>
      <c r="AH1447" s="62"/>
      <c r="AI1447" s="62"/>
      <c r="AJ1447" s="62"/>
    </row>
    <row r="1448" spans="29:36" ht="20.7" customHeight="1" x14ac:dyDescent="0.2">
      <c r="AC1448" s="62"/>
      <c r="AD1448" s="62"/>
      <c r="AE1448" s="62"/>
      <c r="AF1448" s="62"/>
      <c r="AG1448" s="62"/>
      <c r="AH1448" s="62"/>
      <c r="AI1448" s="62"/>
      <c r="AJ1448" s="62"/>
    </row>
    <row r="1449" spans="29:36" ht="20.7" customHeight="1" x14ac:dyDescent="0.2">
      <c r="AC1449" s="62"/>
      <c r="AD1449" s="62"/>
      <c r="AE1449" s="62"/>
      <c r="AF1449" s="62"/>
      <c r="AG1449" s="62"/>
      <c r="AH1449" s="62"/>
      <c r="AI1449" s="62"/>
      <c r="AJ1449" s="62"/>
    </row>
    <row r="1450" spans="29:36" ht="20.7" customHeight="1" x14ac:dyDescent="0.2">
      <c r="AC1450" s="62"/>
      <c r="AD1450" s="62"/>
      <c r="AE1450" s="62"/>
      <c r="AF1450" s="62"/>
      <c r="AG1450" s="62"/>
      <c r="AH1450" s="62"/>
      <c r="AI1450" s="62"/>
      <c r="AJ1450" s="62"/>
    </row>
    <row r="1451" spans="29:36" ht="20.7" customHeight="1" x14ac:dyDescent="0.2">
      <c r="AC1451" s="62"/>
      <c r="AD1451" s="62"/>
      <c r="AE1451" s="62"/>
      <c r="AF1451" s="62"/>
      <c r="AG1451" s="62"/>
      <c r="AH1451" s="62"/>
      <c r="AI1451" s="62"/>
      <c r="AJ1451" s="62"/>
    </row>
    <row r="1452" spans="29:36" ht="20.7" customHeight="1" x14ac:dyDescent="0.2">
      <c r="AC1452" s="62"/>
      <c r="AD1452" s="62"/>
      <c r="AE1452" s="62"/>
      <c r="AF1452" s="62"/>
      <c r="AG1452" s="62"/>
      <c r="AH1452" s="62"/>
      <c r="AI1452" s="62"/>
      <c r="AJ1452" s="62"/>
    </row>
    <row r="1453" spans="29:36" ht="20.7" customHeight="1" x14ac:dyDescent="0.2">
      <c r="AC1453" s="62"/>
      <c r="AD1453" s="62"/>
      <c r="AE1453" s="62"/>
      <c r="AF1453" s="62"/>
      <c r="AG1453" s="62"/>
      <c r="AH1453" s="62"/>
      <c r="AI1453" s="62"/>
      <c r="AJ1453" s="62"/>
    </row>
    <row r="1454" spans="29:36" ht="20.7" customHeight="1" x14ac:dyDescent="0.2">
      <c r="AC1454" s="62"/>
      <c r="AD1454" s="62"/>
      <c r="AE1454" s="62"/>
      <c r="AF1454" s="62"/>
      <c r="AG1454" s="62"/>
      <c r="AH1454" s="62"/>
      <c r="AI1454" s="62"/>
      <c r="AJ1454" s="62"/>
    </row>
    <row r="1455" spans="29:36" ht="20.7" customHeight="1" x14ac:dyDescent="0.2">
      <c r="AC1455" s="62"/>
      <c r="AD1455" s="62"/>
      <c r="AE1455" s="62"/>
      <c r="AF1455" s="62"/>
      <c r="AG1455" s="62"/>
      <c r="AH1455" s="62"/>
      <c r="AI1455" s="62"/>
      <c r="AJ1455" s="62"/>
    </row>
    <row r="1456" spans="29:36" ht="20.7" customHeight="1" x14ac:dyDescent="0.2">
      <c r="AC1456" s="62"/>
      <c r="AD1456" s="62"/>
      <c r="AE1456" s="62"/>
      <c r="AF1456" s="62"/>
      <c r="AG1456" s="62"/>
      <c r="AH1456" s="62"/>
      <c r="AI1456" s="62"/>
      <c r="AJ1456" s="62"/>
    </row>
    <row r="1457" spans="29:36" ht="20.7" customHeight="1" x14ac:dyDescent="0.2">
      <c r="AC1457" s="62"/>
      <c r="AD1457" s="62"/>
      <c r="AE1457" s="62"/>
      <c r="AF1457" s="62"/>
      <c r="AG1457" s="62"/>
      <c r="AH1457" s="62"/>
      <c r="AI1457" s="62"/>
      <c r="AJ1457" s="62"/>
    </row>
    <row r="1458" spans="29:36" ht="20.7" customHeight="1" x14ac:dyDescent="0.2">
      <c r="AC1458" s="62"/>
      <c r="AD1458" s="62"/>
      <c r="AE1458" s="62"/>
      <c r="AF1458" s="62"/>
      <c r="AG1458" s="62"/>
      <c r="AH1458" s="62"/>
      <c r="AI1458" s="62"/>
      <c r="AJ1458" s="62"/>
    </row>
    <row r="1459" spans="29:36" ht="20.7" customHeight="1" x14ac:dyDescent="0.2">
      <c r="AC1459" s="62"/>
      <c r="AD1459" s="62"/>
      <c r="AE1459" s="62"/>
      <c r="AF1459" s="62"/>
      <c r="AG1459" s="62"/>
      <c r="AH1459" s="62"/>
      <c r="AI1459" s="62"/>
      <c r="AJ1459" s="62"/>
    </row>
    <row r="1460" spans="29:36" ht="20.7" customHeight="1" x14ac:dyDescent="0.2">
      <c r="AC1460" s="62"/>
      <c r="AD1460" s="62"/>
      <c r="AE1460" s="62"/>
      <c r="AF1460" s="62"/>
      <c r="AG1460" s="62"/>
      <c r="AH1460" s="62"/>
      <c r="AI1460" s="62"/>
      <c r="AJ1460" s="62"/>
    </row>
    <row r="1461" spans="29:36" ht="20.7" customHeight="1" x14ac:dyDescent="0.2">
      <c r="AC1461" s="62"/>
      <c r="AD1461" s="62"/>
      <c r="AE1461" s="62"/>
      <c r="AF1461" s="62"/>
      <c r="AG1461" s="62"/>
      <c r="AH1461" s="62"/>
      <c r="AI1461" s="62"/>
      <c r="AJ1461" s="62"/>
    </row>
    <row r="1462" spans="29:36" ht="20.7" customHeight="1" x14ac:dyDescent="0.2">
      <c r="AC1462" s="62"/>
      <c r="AD1462" s="62"/>
      <c r="AE1462" s="62"/>
      <c r="AF1462" s="62"/>
      <c r="AG1462" s="62"/>
      <c r="AH1462" s="62"/>
      <c r="AI1462" s="62"/>
      <c r="AJ1462" s="62"/>
    </row>
    <row r="1463" spans="29:36" ht="20.7" customHeight="1" x14ac:dyDescent="0.2">
      <c r="AC1463" s="62"/>
      <c r="AD1463" s="62"/>
      <c r="AE1463" s="62"/>
      <c r="AF1463" s="62"/>
      <c r="AG1463" s="62"/>
      <c r="AH1463" s="62"/>
      <c r="AI1463" s="62"/>
      <c r="AJ1463" s="62"/>
    </row>
    <row r="1464" spans="29:36" ht="20.7" customHeight="1" x14ac:dyDescent="0.2">
      <c r="AC1464" s="62"/>
      <c r="AD1464" s="62"/>
      <c r="AE1464" s="62"/>
      <c r="AF1464" s="62"/>
      <c r="AG1464" s="62"/>
      <c r="AH1464" s="62"/>
      <c r="AI1464" s="62"/>
      <c r="AJ1464" s="62"/>
    </row>
    <row r="1465" spans="29:36" ht="20.7" customHeight="1" x14ac:dyDescent="0.2">
      <c r="AC1465" s="62"/>
      <c r="AD1465" s="62"/>
      <c r="AE1465" s="62"/>
      <c r="AF1465" s="62"/>
      <c r="AG1465" s="62"/>
      <c r="AH1465" s="62"/>
      <c r="AI1465" s="62"/>
      <c r="AJ1465" s="62"/>
    </row>
    <row r="1466" spans="29:36" ht="20.7" customHeight="1" x14ac:dyDescent="0.2">
      <c r="AC1466" s="62"/>
      <c r="AD1466" s="62"/>
      <c r="AE1466" s="62"/>
      <c r="AF1466" s="62"/>
      <c r="AG1466" s="62"/>
      <c r="AH1466" s="62"/>
      <c r="AI1466" s="62"/>
      <c r="AJ1466" s="62"/>
    </row>
    <row r="1467" spans="29:36" ht="20.7" customHeight="1" x14ac:dyDescent="0.2">
      <c r="AC1467" s="62"/>
      <c r="AD1467" s="62"/>
      <c r="AE1467" s="62"/>
      <c r="AF1467" s="62"/>
      <c r="AG1467" s="62"/>
      <c r="AH1467" s="62"/>
      <c r="AI1467" s="62"/>
      <c r="AJ1467" s="62"/>
    </row>
    <row r="1468" spans="29:36" ht="20.7" customHeight="1" x14ac:dyDescent="0.2">
      <c r="AC1468" s="62"/>
      <c r="AD1468" s="62"/>
      <c r="AE1468" s="62"/>
      <c r="AF1468" s="62"/>
      <c r="AG1468" s="62"/>
      <c r="AH1468" s="62"/>
      <c r="AI1468" s="62"/>
      <c r="AJ1468" s="62"/>
    </row>
    <row r="1469" spans="29:36" ht="20.7" customHeight="1" x14ac:dyDescent="0.2">
      <c r="AC1469" s="62"/>
      <c r="AD1469" s="62"/>
      <c r="AE1469" s="62"/>
      <c r="AF1469" s="62"/>
      <c r="AG1469" s="62"/>
      <c r="AH1469" s="62"/>
      <c r="AI1469" s="62"/>
      <c r="AJ1469" s="62"/>
    </row>
    <row r="1470" spans="29:36" ht="20.7" customHeight="1" x14ac:dyDescent="0.2">
      <c r="AC1470" s="62"/>
      <c r="AD1470" s="62"/>
      <c r="AE1470" s="62"/>
      <c r="AF1470" s="62"/>
      <c r="AG1470" s="62"/>
      <c r="AH1470" s="62"/>
      <c r="AI1470" s="62"/>
      <c r="AJ1470" s="62"/>
    </row>
    <row r="1471" spans="29:36" ht="20.7" customHeight="1" x14ac:dyDescent="0.2">
      <c r="AC1471" s="62"/>
      <c r="AD1471" s="62"/>
      <c r="AE1471" s="62"/>
      <c r="AF1471" s="62"/>
      <c r="AG1471" s="62"/>
      <c r="AH1471" s="62"/>
      <c r="AI1471" s="62"/>
      <c r="AJ1471" s="62"/>
    </row>
    <row r="1472" spans="29:36" ht="20.7" customHeight="1" x14ac:dyDescent="0.2">
      <c r="AC1472" s="62"/>
      <c r="AD1472" s="62"/>
      <c r="AE1472" s="62"/>
      <c r="AF1472" s="62"/>
      <c r="AG1472" s="62"/>
      <c r="AH1472" s="62"/>
      <c r="AI1472" s="62"/>
      <c r="AJ1472" s="62"/>
    </row>
    <row r="1473" spans="29:36" ht="20.7" customHeight="1" x14ac:dyDescent="0.2">
      <c r="AC1473" s="62"/>
      <c r="AD1473" s="62"/>
      <c r="AE1473" s="62"/>
      <c r="AF1473" s="62"/>
      <c r="AG1473" s="62"/>
      <c r="AH1473" s="62"/>
      <c r="AI1473" s="62"/>
      <c r="AJ1473" s="62"/>
    </row>
    <row r="1474" spans="29:36" ht="20.7" customHeight="1" x14ac:dyDescent="0.2">
      <c r="AC1474" s="62"/>
      <c r="AD1474" s="62"/>
      <c r="AE1474" s="62"/>
      <c r="AF1474" s="62"/>
      <c r="AG1474" s="62"/>
      <c r="AH1474" s="62"/>
      <c r="AI1474" s="62"/>
      <c r="AJ1474" s="62"/>
    </row>
    <row r="1475" spans="29:36" ht="20.7" customHeight="1" x14ac:dyDescent="0.2">
      <c r="AC1475" s="62"/>
      <c r="AD1475" s="62"/>
      <c r="AE1475" s="62"/>
      <c r="AF1475" s="62"/>
      <c r="AG1475" s="62"/>
      <c r="AH1475" s="62"/>
      <c r="AI1475" s="62"/>
      <c r="AJ1475" s="62"/>
    </row>
    <row r="1476" spans="29:36" ht="20.7" customHeight="1" x14ac:dyDescent="0.2">
      <c r="AC1476" s="62"/>
      <c r="AD1476" s="62"/>
      <c r="AE1476" s="62"/>
      <c r="AF1476" s="62"/>
      <c r="AG1476" s="62"/>
      <c r="AH1476" s="62"/>
      <c r="AI1476" s="62"/>
      <c r="AJ1476" s="62"/>
    </row>
    <row r="1477" spans="29:36" ht="20.7" customHeight="1" x14ac:dyDescent="0.2">
      <c r="AC1477" s="62"/>
      <c r="AD1477" s="62"/>
      <c r="AE1477" s="62"/>
      <c r="AF1477" s="62"/>
      <c r="AG1477" s="62"/>
      <c r="AH1477" s="62"/>
      <c r="AI1477" s="62"/>
      <c r="AJ1477" s="62"/>
    </row>
    <row r="1478" spans="29:36" ht="20.7" customHeight="1" x14ac:dyDescent="0.2">
      <c r="AC1478" s="62"/>
      <c r="AD1478" s="62"/>
      <c r="AE1478" s="62"/>
      <c r="AF1478" s="62"/>
      <c r="AG1478" s="62"/>
      <c r="AH1478" s="62"/>
      <c r="AI1478" s="62"/>
      <c r="AJ1478" s="62"/>
    </row>
    <row r="1479" spans="29:36" ht="20.7" customHeight="1" x14ac:dyDescent="0.2">
      <c r="AC1479" s="62"/>
      <c r="AD1479" s="62"/>
      <c r="AE1479" s="62"/>
      <c r="AF1479" s="62"/>
      <c r="AG1479" s="62"/>
      <c r="AH1479" s="62"/>
      <c r="AI1479" s="62"/>
      <c r="AJ1479" s="62"/>
    </row>
    <row r="1480" spans="29:36" ht="20.7" customHeight="1" x14ac:dyDescent="0.2">
      <c r="AC1480" s="62"/>
      <c r="AD1480" s="62"/>
      <c r="AE1480" s="62"/>
      <c r="AF1480" s="62"/>
      <c r="AG1480" s="62"/>
      <c r="AH1480" s="62"/>
      <c r="AI1480" s="62"/>
      <c r="AJ1480" s="62"/>
    </row>
    <row r="1481" spans="29:36" ht="20.7" customHeight="1" x14ac:dyDescent="0.2">
      <c r="AC1481" s="62"/>
      <c r="AD1481" s="62"/>
      <c r="AE1481" s="62"/>
      <c r="AF1481" s="62"/>
      <c r="AG1481" s="62"/>
      <c r="AH1481" s="62"/>
      <c r="AI1481" s="62"/>
      <c r="AJ1481" s="62"/>
    </row>
    <row r="1482" spans="29:36" ht="20.7" customHeight="1" x14ac:dyDescent="0.2">
      <c r="AC1482" s="62"/>
      <c r="AD1482" s="62"/>
      <c r="AE1482" s="62"/>
      <c r="AF1482" s="62"/>
      <c r="AG1482" s="62"/>
      <c r="AH1482" s="62"/>
      <c r="AI1482" s="62"/>
      <c r="AJ1482" s="62"/>
    </row>
    <row r="1483" spans="29:36" ht="20.7" customHeight="1" x14ac:dyDescent="0.2">
      <c r="AC1483" s="62"/>
      <c r="AD1483" s="62"/>
      <c r="AE1483" s="62"/>
      <c r="AF1483" s="62"/>
      <c r="AG1483" s="62"/>
      <c r="AH1483" s="62"/>
      <c r="AI1483" s="62"/>
      <c r="AJ1483" s="62"/>
    </row>
    <row r="1484" spans="29:36" ht="20.7" customHeight="1" x14ac:dyDescent="0.2">
      <c r="AC1484" s="62"/>
      <c r="AD1484" s="62"/>
      <c r="AE1484" s="62"/>
      <c r="AF1484" s="62"/>
      <c r="AG1484" s="62"/>
      <c r="AH1484" s="62"/>
      <c r="AI1484" s="62"/>
      <c r="AJ1484" s="62"/>
    </row>
    <row r="1485" spans="29:36" ht="20.7" customHeight="1" x14ac:dyDescent="0.2">
      <c r="AC1485" s="62"/>
      <c r="AD1485" s="62"/>
      <c r="AE1485" s="62"/>
      <c r="AF1485" s="62"/>
      <c r="AG1485" s="62"/>
      <c r="AH1485" s="62"/>
      <c r="AI1485" s="62"/>
      <c r="AJ1485" s="62"/>
    </row>
    <row r="1486" spans="29:36" ht="20.7" customHeight="1" x14ac:dyDescent="0.2">
      <c r="AC1486" s="62"/>
      <c r="AD1486" s="62"/>
      <c r="AE1486" s="62"/>
      <c r="AF1486" s="62"/>
      <c r="AG1486" s="62"/>
      <c r="AH1486" s="62"/>
      <c r="AI1486" s="62"/>
      <c r="AJ1486" s="62"/>
    </row>
    <row r="1487" spans="29:36" ht="20.7" customHeight="1" x14ac:dyDescent="0.2">
      <c r="AC1487" s="62"/>
      <c r="AD1487" s="62"/>
      <c r="AE1487" s="62"/>
      <c r="AF1487" s="62"/>
      <c r="AG1487" s="62"/>
      <c r="AH1487" s="62"/>
      <c r="AI1487" s="62"/>
      <c r="AJ1487" s="62"/>
    </row>
    <row r="1488" spans="29:36" ht="20.7" customHeight="1" x14ac:dyDescent="0.2">
      <c r="AC1488" s="62"/>
      <c r="AD1488" s="62"/>
      <c r="AE1488" s="62"/>
      <c r="AF1488" s="62"/>
      <c r="AG1488" s="62"/>
      <c r="AH1488" s="62"/>
      <c r="AI1488" s="62"/>
      <c r="AJ1488" s="62"/>
    </row>
    <row r="1489" spans="29:36" ht="20.7" customHeight="1" x14ac:dyDescent="0.2">
      <c r="AC1489" s="62"/>
      <c r="AD1489" s="62"/>
      <c r="AE1489" s="62"/>
      <c r="AF1489" s="62"/>
      <c r="AG1489" s="62"/>
      <c r="AH1489" s="62"/>
      <c r="AI1489" s="62"/>
      <c r="AJ1489" s="62"/>
    </row>
    <row r="1490" spans="29:36" ht="20.7" customHeight="1" x14ac:dyDescent="0.2">
      <c r="AC1490" s="62"/>
      <c r="AD1490" s="62"/>
      <c r="AE1490" s="62"/>
      <c r="AF1490" s="62"/>
      <c r="AG1490" s="62"/>
      <c r="AH1490" s="62"/>
      <c r="AI1490" s="62"/>
      <c r="AJ1490" s="62"/>
    </row>
    <row r="1491" spans="29:36" ht="20.7" customHeight="1" x14ac:dyDescent="0.2">
      <c r="AC1491" s="62"/>
      <c r="AD1491" s="62"/>
      <c r="AE1491" s="62"/>
      <c r="AF1491" s="62"/>
      <c r="AG1491" s="62"/>
      <c r="AH1491" s="62"/>
      <c r="AI1491" s="62"/>
      <c r="AJ1491" s="62"/>
    </row>
    <row r="1492" spans="29:36" ht="20.7" customHeight="1" x14ac:dyDescent="0.2">
      <c r="AC1492" s="62"/>
      <c r="AD1492" s="62"/>
      <c r="AE1492" s="62"/>
      <c r="AF1492" s="62"/>
      <c r="AG1492" s="62"/>
      <c r="AH1492" s="62"/>
      <c r="AI1492" s="62"/>
      <c r="AJ1492" s="62"/>
    </row>
    <row r="1493" spans="29:36" ht="20.7" customHeight="1" x14ac:dyDescent="0.2">
      <c r="AC1493" s="62"/>
      <c r="AD1493" s="62"/>
      <c r="AE1493" s="62"/>
      <c r="AF1493" s="62"/>
      <c r="AG1493" s="62"/>
      <c r="AH1493" s="62"/>
      <c r="AI1493" s="62"/>
      <c r="AJ1493" s="62"/>
    </row>
    <row r="1494" spans="29:36" ht="20.7" customHeight="1" x14ac:dyDescent="0.2">
      <c r="AC1494" s="62"/>
      <c r="AD1494" s="62"/>
      <c r="AE1494" s="62"/>
      <c r="AF1494" s="62"/>
      <c r="AG1494" s="62"/>
      <c r="AH1494" s="62"/>
      <c r="AI1494" s="62"/>
      <c r="AJ1494" s="62"/>
    </row>
    <row r="1495" spans="29:36" ht="20.7" customHeight="1" x14ac:dyDescent="0.2">
      <c r="AC1495" s="62"/>
      <c r="AD1495" s="62"/>
      <c r="AE1495" s="62"/>
      <c r="AF1495" s="62"/>
      <c r="AG1495" s="62"/>
      <c r="AH1495" s="62"/>
      <c r="AI1495" s="62"/>
      <c r="AJ1495" s="62"/>
    </row>
    <row r="1496" spans="29:36" ht="20.7" customHeight="1" x14ac:dyDescent="0.2">
      <c r="AC1496" s="62"/>
      <c r="AD1496" s="62"/>
      <c r="AE1496" s="62"/>
      <c r="AF1496" s="62"/>
      <c r="AG1496" s="62"/>
      <c r="AH1496" s="62"/>
      <c r="AI1496" s="62"/>
      <c r="AJ1496" s="62"/>
    </row>
    <row r="1497" spans="29:36" ht="20.7" customHeight="1" x14ac:dyDescent="0.2">
      <c r="AC1497" s="62"/>
      <c r="AD1497" s="62"/>
      <c r="AE1497" s="62"/>
      <c r="AF1497" s="62"/>
      <c r="AG1497" s="62"/>
      <c r="AH1497" s="62"/>
      <c r="AI1497" s="62"/>
      <c r="AJ1497" s="62"/>
    </row>
    <row r="1498" spans="29:36" ht="20.7" customHeight="1" x14ac:dyDescent="0.2">
      <c r="AC1498" s="62"/>
      <c r="AD1498" s="62"/>
      <c r="AE1498" s="62"/>
      <c r="AF1498" s="62"/>
      <c r="AG1498" s="62"/>
      <c r="AH1498" s="62"/>
      <c r="AI1498" s="62"/>
      <c r="AJ1498" s="62"/>
    </row>
    <row r="1499" spans="29:36" ht="20.7" customHeight="1" x14ac:dyDescent="0.2">
      <c r="AC1499" s="62"/>
      <c r="AD1499" s="62"/>
      <c r="AE1499" s="62"/>
      <c r="AF1499" s="62"/>
      <c r="AG1499" s="62"/>
      <c r="AH1499" s="62"/>
      <c r="AI1499" s="62"/>
      <c r="AJ1499" s="62"/>
    </row>
    <row r="1500" spans="29:36" ht="20.7" customHeight="1" x14ac:dyDescent="0.2">
      <c r="AC1500" s="62"/>
      <c r="AD1500" s="62"/>
      <c r="AE1500" s="62"/>
      <c r="AF1500" s="62"/>
      <c r="AG1500" s="62"/>
      <c r="AH1500" s="62"/>
      <c r="AI1500" s="62"/>
      <c r="AJ1500" s="62"/>
    </row>
    <row r="1501" spans="29:36" ht="20.7" customHeight="1" x14ac:dyDescent="0.2">
      <c r="AC1501" s="62"/>
      <c r="AD1501" s="62"/>
      <c r="AE1501" s="62"/>
      <c r="AF1501" s="62"/>
      <c r="AG1501" s="62"/>
      <c r="AH1501" s="62"/>
      <c r="AI1501" s="62"/>
      <c r="AJ1501" s="62"/>
    </row>
    <row r="1502" spans="29:36" ht="20.7" customHeight="1" x14ac:dyDescent="0.2">
      <c r="AC1502" s="62"/>
      <c r="AD1502" s="62"/>
      <c r="AE1502" s="62"/>
      <c r="AF1502" s="62"/>
      <c r="AG1502" s="62"/>
      <c r="AH1502" s="62"/>
      <c r="AI1502" s="62"/>
      <c r="AJ1502" s="62"/>
    </row>
    <row r="1503" spans="29:36" ht="20.7" customHeight="1" x14ac:dyDescent="0.2">
      <c r="AC1503" s="62"/>
      <c r="AD1503" s="62"/>
      <c r="AE1503" s="62"/>
      <c r="AF1503" s="62"/>
      <c r="AG1503" s="62"/>
      <c r="AH1503" s="62"/>
      <c r="AI1503" s="62"/>
      <c r="AJ1503" s="62"/>
    </row>
    <row r="1504" spans="29:36" ht="20.7" customHeight="1" x14ac:dyDescent="0.2">
      <c r="AC1504" s="62"/>
      <c r="AD1504" s="62"/>
      <c r="AE1504" s="62"/>
      <c r="AF1504" s="62"/>
      <c r="AG1504" s="62"/>
      <c r="AH1504" s="62"/>
      <c r="AI1504" s="62"/>
      <c r="AJ1504" s="62"/>
    </row>
    <row r="1505" spans="29:36" ht="20.7" customHeight="1" x14ac:dyDescent="0.2">
      <c r="AC1505" s="62"/>
      <c r="AD1505" s="62"/>
      <c r="AE1505" s="62"/>
      <c r="AF1505" s="62"/>
      <c r="AG1505" s="62"/>
      <c r="AH1505" s="62"/>
      <c r="AI1505" s="62"/>
      <c r="AJ1505" s="62"/>
    </row>
    <row r="1506" spans="29:36" ht="20.7" customHeight="1" x14ac:dyDescent="0.2">
      <c r="AC1506" s="62"/>
      <c r="AD1506" s="62"/>
      <c r="AE1506" s="62"/>
      <c r="AF1506" s="62"/>
      <c r="AG1506" s="62"/>
      <c r="AH1506" s="62"/>
      <c r="AI1506" s="62"/>
      <c r="AJ1506" s="62"/>
    </row>
    <row r="1507" spans="29:36" ht="20.7" customHeight="1" x14ac:dyDescent="0.2">
      <c r="AC1507" s="62"/>
      <c r="AD1507" s="62"/>
      <c r="AE1507" s="62"/>
      <c r="AF1507" s="62"/>
      <c r="AG1507" s="62"/>
      <c r="AH1507" s="62"/>
      <c r="AI1507" s="62"/>
      <c r="AJ1507" s="62"/>
    </row>
    <row r="1508" spans="29:36" ht="20.7" customHeight="1" x14ac:dyDescent="0.2">
      <c r="AC1508" s="62"/>
      <c r="AD1508" s="62"/>
      <c r="AE1508" s="62"/>
      <c r="AF1508" s="62"/>
      <c r="AG1508" s="62"/>
      <c r="AH1508" s="62"/>
      <c r="AI1508" s="62"/>
      <c r="AJ1508" s="62"/>
    </row>
    <row r="1509" spans="29:36" ht="20.7" customHeight="1" x14ac:dyDescent="0.2">
      <c r="AC1509" s="62"/>
      <c r="AD1509" s="62"/>
      <c r="AE1509" s="62"/>
      <c r="AF1509" s="62"/>
      <c r="AG1509" s="62"/>
      <c r="AH1509" s="62"/>
      <c r="AI1509" s="62"/>
      <c r="AJ1509" s="62"/>
    </row>
    <row r="1510" spans="29:36" ht="20.7" customHeight="1" x14ac:dyDescent="0.2">
      <c r="AC1510" s="62"/>
      <c r="AD1510" s="62"/>
      <c r="AE1510" s="62"/>
      <c r="AF1510" s="62"/>
      <c r="AG1510" s="62"/>
      <c r="AH1510" s="62"/>
      <c r="AI1510" s="62"/>
      <c r="AJ1510" s="62"/>
    </row>
    <row r="1511" spans="29:36" ht="20.7" customHeight="1" x14ac:dyDescent="0.2">
      <c r="AC1511" s="62"/>
      <c r="AD1511" s="62"/>
      <c r="AE1511" s="62"/>
      <c r="AF1511" s="62"/>
      <c r="AG1511" s="62"/>
      <c r="AH1511" s="62"/>
      <c r="AI1511" s="62"/>
      <c r="AJ1511" s="62"/>
    </row>
    <row r="1512" spans="29:36" ht="20.7" customHeight="1" x14ac:dyDescent="0.2">
      <c r="AC1512" s="62"/>
      <c r="AD1512" s="62"/>
      <c r="AE1512" s="62"/>
      <c r="AF1512" s="62"/>
      <c r="AG1512" s="62"/>
      <c r="AH1512" s="62"/>
      <c r="AI1512" s="62"/>
      <c r="AJ1512" s="62"/>
    </row>
    <row r="1513" spans="29:36" ht="20.7" customHeight="1" x14ac:dyDescent="0.2">
      <c r="AC1513" s="62"/>
      <c r="AD1513" s="62"/>
      <c r="AE1513" s="62"/>
      <c r="AF1513" s="62"/>
      <c r="AG1513" s="62"/>
      <c r="AH1513" s="62"/>
      <c r="AI1513" s="62"/>
      <c r="AJ1513" s="62"/>
    </row>
    <row r="1514" spans="29:36" ht="20.7" customHeight="1" x14ac:dyDescent="0.2">
      <c r="AC1514" s="62"/>
      <c r="AD1514" s="62"/>
      <c r="AE1514" s="62"/>
      <c r="AF1514" s="62"/>
      <c r="AG1514" s="62"/>
      <c r="AH1514" s="62"/>
      <c r="AI1514" s="62"/>
      <c r="AJ1514" s="62"/>
    </row>
    <row r="1515" spans="29:36" ht="20.7" customHeight="1" x14ac:dyDescent="0.2">
      <c r="AC1515" s="62"/>
      <c r="AD1515" s="62"/>
      <c r="AE1515" s="62"/>
      <c r="AF1515" s="62"/>
      <c r="AG1515" s="62"/>
      <c r="AH1515" s="62"/>
      <c r="AI1515" s="62"/>
      <c r="AJ1515" s="62"/>
    </row>
    <row r="1516" spans="29:36" ht="20.7" customHeight="1" x14ac:dyDescent="0.2">
      <c r="AC1516" s="62"/>
      <c r="AD1516" s="62"/>
      <c r="AE1516" s="62"/>
      <c r="AF1516" s="62"/>
      <c r="AG1516" s="62"/>
      <c r="AH1516" s="62"/>
      <c r="AI1516" s="62"/>
      <c r="AJ1516" s="62"/>
    </row>
    <row r="1517" spans="29:36" ht="20.7" customHeight="1" x14ac:dyDescent="0.2">
      <c r="AC1517" s="62"/>
      <c r="AD1517" s="62"/>
      <c r="AE1517" s="62"/>
      <c r="AF1517" s="62"/>
      <c r="AG1517" s="62"/>
      <c r="AH1517" s="62"/>
      <c r="AI1517" s="62"/>
      <c r="AJ1517" s="62"/>
    </row>
    <row r="1518" spans="29:36" ht="20.7" customHeight="1" x14ac:dyDescent="0.2">
      <c r="AC1518" s="62"/>
      <c r="AD1518" s="62"/>
      <c r="AE1518" s="62"/>
      <c r="AF1518" s="62"/>
      <c r="AG1518" s="62"/>
      <c r="AH1518" s="62"/>
      <c r="AI1518" s="62"/>
      <c r="AJ1518" s="62"/>
    </row>
    <row r="1519" spans="29:36" ht="20.7" customHeight="1" x14ac:dyDescent="0.2">
      <c r="AC1519" s="62"/>
      <c r="AD1519" s="62"/>
      <c r="AE1519" s="62"/>
      <c r="AF1519" s="62"/>
      <c r="AG1519" s="62"/>
      <c r="AH1519" s="62"/>
      <c r="AI1519" s="62"/>
      <c r="AJ1519" s="62"/>
    </row>
    <row r="1520" spans="29:36" ht="20.7" customHeight="1" x14ac:dyDescent="0.2">
      <c r="AC1520" s="62"/>
      <c r="AD1520" s="62"/>
      <c r="AE1520" s="62"/>
      <c r="AF1520" s="62"/>
      <c r="AG1520" s="62"/>
      <c r="AH1520" s="62"/>
      <c r="AI1520" s="62"/>
      <c r="AJ1520" s="62"/>
    </row>
    <row r="1521" spans="29:36" ht="20.7" customHeight="1" x14ac:dyDescent="0.2">
      <c r="AC1521" s="62"/>
      <c r="AD1521" s="62"/>
      <c r="AE1521" s="62"/>
      <c r="AF1521" s="62"/>
      <c r="AG1521" s="62"/>
      <c r="AH1521" s="62"/>
      <c r="AI1521" s="62"/>
      <c r="AJ1521" s="62"/>
    </row>
    <row r="1522" spans="29:36" ht="20.7" customHeight="1" x14ac:dyDescent="0.2">
      <c r="AC1522" s="62"/>
      <c r="AD1522" s="62"/>
      <c r="AE1522" s="62"/>
      <c r="AF1522" s="62"/>
      <c r="AG1522" s="62"/>
      <c r="AH1522" s="62"/>
      <c r="AI1522" s="62"/>
      <c r="AJ1522" s="62"/>
    </row>
    <row r="1523" spans="29:36" ht="20.7" customHeight="1" x14ac:dyDescent="0.2">
      <c r="AC1523" s="62"/>
      <c r="AD1523" s="62"/>
      <c r="AE1523" s="62"/>
      <c r="AF1523" s="62"/>
      <c r="AG1523" s="62"/>
      <c r="AH1523" s="62"/>
      <c r="AI1523" s="62"/>
      <c r="AJ1523" s="62"/>
    </row>
    <row r="1524" spans="29:36" ht="20.7" customHeight="1" x14ac:dyDescent="0.2">
      <c r="AC1524" s="62"/>
      <c r="AD1524" s="62"/>
      <c r="AE1524" s="62"/>
      <c r="AF1524" s="62"/>
      <c r="AG1524" s="62"/>
      <c r="AH1524" s="62"/>
      <c r="AI1524" s="62"/>
      <c r="AJ1524" s="62"/>
    </row>
    <row r="1525" spans="29:36" ht="20.7" customHeight="1" x14ac:dyDescent="0.2">
      <c r="AC1525" s="62"/>
      <c r="AD1525" s="62"/>
      <c r="AE1525" s="62"/>
      <c r="AF1525" s="62"/>
      <c r="AG1525" s="62"/>
      <c r="AH1525" s="62"/>
      <c r="AI1525" s="62"/>
      <c r="AJ1525" s="62"/>
    </row>
    <row r="1526" spans="29:36" ht="20.7" customHeight="1" x14ac:dyDescent="0.2">
      <c r="AC1526" s="62"/>
      <c r="AD1526" s="62"/>
      <c r="AE1526" s="62"/>
      <c r="AF1526" s="62"/>
      <c r="AG1526" s="62"/>
      <c r="AH1526" s="62"/>
      <c r="AI1526" s="62"/>
      <c r="AJ1526" s="62"/>
    </row>
    <row r="1527" spans="29:36" ht="20.7" customHeight="1" x14ac:dyDescent="0.2">
      <c r="AC1527" s="62"/>
      <c r="AD1527" s="62"/>
      <c r="AE1527" s="62"/>
      <c r="AF1527" s="62"/>
      <c r="AG1527" s="62"/>
      <c r="AH1527" s="62"/>
      <c r="AI1527" s="62"/>
      <c r="AJ1527" s="62"/>
    </row>
    <row r="1528" spans="29:36" ht="20.7" customHeight="1" x14ac:dyDescent="0.2">
      <c r="AC1528" s="62"/>
      <c r="AD1528" s="62"/>
      <c r="AE1528" s="62"/>
      <c r="AF1528" s="62"/>
      <c r="AG1528" s="62"/>
      <c r="AH1528" s="62"/>
      <c r="AI1528" s="62"/>
      <c r="AJ1528" s="62"/>
    </row>
    <row r="1529" spans="29:36" ht="20.7" customHeight="1" x14ac:dyDescent="0.2">
      <c r="AC1529" s="62"/>
      <c r="AD1529" s="62"/>
      <c r="AE1529" s="62"/>
      <c r="AF1529" s="62"/>
      <c r="AG1529" s="62"/>
      <c r="AH1529" s="62"/>
      <c r="AI1529" s="62"/>
      <c r="AJ1529" s="62"/>
    </row>
    <row r="1530" spans="29:36" ht="20.7" customHeight="1" x14ac:dyDescent="0.2">
      <c r="AC1530" s="62"/>
      <c r="AD1530" s="62"/>
      <c r="AE1530" s="62"/>
      <c r="AF1530" s="62"/>
      <c r="AG1530" s="62"/>
      <c r="AH1530" s="62"/>
      <c r="AI1530" s="62"/>
      <c r="AJ1530" s="62"/>
    </row>
    <row r="1531" spans="29:36" ht="20.7" customHeight="1" x14ac:dyDescent="0.2">
      <c r="AC1531" s="62"/>
      <c r="AD1531" s="62"/>
      <c r="AE1531" s="62"/>
      <c r="AF1531" s="62"/>
      <c r="AG1531" s="62"/>
      <c r="AH1531" s="62"/>
      <c r="AI1531" s="62"/>
      <c r="AJ1531" s="62"/>
    </row>
    <row r="1532" spans="29:36" ht="20.7" customHeight="1" x14ac:dyDescent="0.2">
      <c r="AC1532" s="62"/>
      <c r="AD1532" s="62"/>
      <c r="AE1532" s="62"/>
      <c r="AF1532" s="62"/>
      <c r="AG1532" s="62"/>
      <c r="AH1532" s="62"/>
      <c r="AI1532" s="62"/>
      <c r="AJ1532" s="62"/>
    </row>
    <row r="1533" spans="29:36" ht="20.7" customHeight="1" x14ac:dyDescent="0.2">
      <c r="AC1533" s="62"/>
      <c r="AD1533" s="62"/>
      <c r="AE1533" s="62"/>
      <c r="AF1533" s="62"/>
      <c r="AG1533" s="62"/>
      <c r="AH1533" s="62"/>
      <c r="AI1533" s="62"/>
      <c r="AJ1533" s="62"/>
    </row>
    <row r="1534" spans="29:36" ht="20.7" customHeight="1" x14ac:dyDescent="0.2">
      <c r="AC1534" s="62"/>
      <c r="AD1534" s="62"/>
      <c r="AE1534" s="62"/>
      <c r="AF1534" s="62"/>
      <c r="AG1534" s="62"/>
      <c r="AH1534" s="62"/>
      <c r="AI1534" s="62"/>
      <c r="AJ1534" s="62"/>
    </row>
    <row r="1535" spans="29:36" ht="20.7" customHeight="1" x14ac:dyDescent="0.2">
      <c r="AC1535" s="62"/>
      <c r="AD1535" s="62"/>
      <c r="AE1535" s="62"/>
      <c r="AF1535" s="62"/>
      <c r="AG1535" s="62"/>
      <c r="AH1535" s="62"/>
      <c r="AI1535" s="62"/>
      <c r="AJ1535" s="62"/>
    </row>
    <row r="1536" spans="29:36" ht="20.7" customHeight="1" x14ac:dyDescent="0.2">
      <c r="AC1536" s="62"/>
      <c r="AD1536" s="62"/>
      <c r="AE1536" s="62"/>
      <c r="AF1536" s="62"/>
      <c r="AG1536" s="62"/>
      <c r="AH1536" s="62"/>
      <c r="AI1536" s="62"/>
      <c r="AJ1536" s="62"/>
    </row>
    <row r="1537" spans="29:36" ht="20.7" customHeight="1" x14ac:dyDescent="0.2">
      <c r="AC1537" s="62"/>
      <c r="AD1537" s="62"/>
      <c r="AE1537" s="62"/>
      <c r="AF1537" s="62"/>
      <c r="AG1537" s="62"/>
      <c r="AH1537" s="62"/>
      <c r="AI1537" s="62"/>
      <c r="AJ1537" s="62"/>
    </row>
    <row r="1538" spans="29:36" ht="20.7" customHeight="1" x14ac:dyDescent="0.2">
      <c r="AC1538" s="62"/>
      <c r="AD1538" s="62"/>
      <c r="AE1538" s="62"/>
      <c r="AF1538" s="62"/>
      <c r="AG1538" s="62"/>
      <c r="AH1538" s="62"/>
      <c r="AI1538" s="62"/>
      <c r="AJ1538" s="62"/>
    </row>
    <row r="1539" spans="29:36" ht="20.7" customHeight="1" x14ac:dyDescent="0.2">
      <c r="AC1539" s="62"/>
      <c r="AD1539" s="62"/>
      <c r="AE1539" s="62"/>
      <c r="AF1539" s="62"/>
      <c r="AG1539" s="62"/>
      <c r="AH1539" s="62"/>
      <c r="AI1539" s="62"/>
      <c r="AJ1539" s="62"/>
    </row>
    <row r="1540" spans="29:36" ht="20.7" customHeight="1" x14ac:dyDescent="0.2">
      <c r="AC1540" s="62"/>
      <c r="AD1540" s="62"/>
      <c r="AE1540" s="62"/>
      <c r="AF1540" s="62"/>
      <c r="AG1540" s="62"/>
      <c r="AH1540" s="62"/>
      <c r="AI1540" s="62"/>
      <c r="AJ1540" s="62"/>
    </row>
    <row r="1541" spans="29:36" ht="20.7" customHeight="1" x14ac:dyDescent="0.2">
      <c r="AC1541" s="62"/>
      <c r="AD1541" s="62"/>
      <c r="AE1541" s="62"/>
      <c r="AF1541" s="62"/>
      <c r="AG1541" s="62"/>
      <c r="AH1541" s="62"/>
      <c r="AI1541" s="62"/>
      <c r="AJ1541" s="62"/>
    </row>
    <row r="1542" spans="29:36" ht="20.7" customHeight="1" x14ac:dyDescent="0.2">
      <c r="AC1542" s="62"/>
      <c r="AD1542" s="62"/>
      <c r="AE1542" s="62"/>
      <c r="AF1542" s="62"/>
      <c r="AG1542" s="62"/>
      <c r="AH1542" s="62"/>
      <c r="AI1542" s="62"/>
      <c r="AJ1542" s="62"/>
    </row>
    <row r="1543" spans="29:36" ht="20.7" customHeight="1" x14ac:dyDescent="0.2">
      <c r="AC1543" s="62"/>
      <c r="AD1543" s="62"/>
      <c r="AE1543" s="62"/>
      <c r="AF1543" s="62"/>
      <c r="AG1543" s="62"/>
      <c r="AH1543" s="62"/>
      <c r="AI1543" s="62"/>
      <c r="AJ1543" s="62"/>
    </row>
    <row r="1544" spans="29:36" ht="20.7" customHeight="1" x14ac:dyDescent="0.2">
      <c r="AC1544" s="62"/>
      <c r="AD1544" s="62"/>
      <c r="AE1544" s="62"/>
      <c r="AF1544" s="62"/>
      <c r="AG1544" s="62"/>
      <c r="AH1544" s="62"/>
      <c r="AI1544" s="62"/>
      <c r="AJ1544" s="62"/>
    </row>
    <row r="1545" spans="29:36" ht="20.7" customHeight="1" x14ac:dyDescent="0.2">
      <c r="AC1545" s="62"/>
      <c r="AD1545" s="62"/>
      <c r="AE1545" s="62"/>
      <c r="AF1545" s="62"/>
      <c r="AG1545" s="62"/>
      <c r="AH1545" s="62"/>
      <c r="AI1545" s="62"/>
      <c r="AJ1545" s="62"/>
    </row>
    <row r="1546" spans="29:36" ht="20.7" customHeight="1" x14ac:dyDescent="0.2">
      <c r="AC1546" s="62"/>
      <c r="AD1546" s="62"/>
      <c r="AE1546" s="62"/>
      <c r="AF1546" s="62"/>
      <c r="AG1546" s="62"/>
      <c r="AH1546" s="62"/>
      <c r="AI1546" s="62"/>
      <c r="AJ1546" s="62"/>
    </row>
    <row r="1547" spans="29:36" ht="20.7" customHeight="1" x14ac:dyDescent="0.2">
      <c r="AC1547" s="62"/>
      <c r="AD1547" s="62"/>
      <c r="AE1547" s="62"/>
      <c r="AF1547" s="62"/>
      <c r="AG1547" s="62"/>
      <c r="AH1547" s="62"/>
      <c r="AI1547" s="62"/>
      <c r="AJ1547" s="62"/>
    </row>
    <row r="1548" spans="29:36" ht="20.7" customHeight="1" x14ac:dyDescent="0.2">
      <c r="AC1548" s="62"/>
      <c r="AD1548" s="62"/>
      <c r="AE1548" s="62"/>
      <c r="AF1548" s="62"/>
      <c r="AG1548" s="62"/>
      <c r="AH1548" s="62"/>
      <c r="AI1548" s="62"/>
      <c r="AJ1548" s="62"/>
    </row>
    <row r="1549" spans="29:36" ht="20.7" customHeight="1" x14ac:dyDescent="0.2">
      <c r="AC1549" s="62"/>
      <c r="AD1549" s="62"/>
      <c r="AE1549" s="62"/>
      <c r="AF1549" s="62"/>
      <c r="AG1549" s="62"/>
      <c r="AH1549" s="62"/>
      <c r="AI1549" s="62"/>
      <c r="AJ1549" s="62"/>
    </row>
    <row r="1550" spans="29:36" ht="20.7" customHeight="1" x14ac:dyDescent="0.2">
      <c r="AC1550" s="62"/>
      <c r="AD1550" s="62"/>
      <c r="AE1550" s="62"/>
      <c r="AF1550" s="62"/>
      <c r="AG1550" s="62"/>
      <c r="AH1550" s="62"/>
      <c r="AI1550" s="62"/>
      <c r="AJ1550" s="62"/>
    </row>
    <row r="1551" spans="29:36" ht="20.7" customHeight="1" x14ac:dyDescent="0.2">
      <c r="AC1551" s="62"/>
      <c r="AD1551" s="62"/>
      <c r="AE1551" s="62"/>
      <c r="AF1551" s="62"/>
      <c r="AG1551" s="62"/>
      <c r="AH1551" s="62"/>
      <c r="AI1551" s="62"/>
      <c r="AJ1551" s="62"/>
    </row>
    <row r="1552" spans="29:36" ht="20.7" customHeight="1" x14ac:dyDescent="0.2">
      <c r="AC1552" s="62"/>
      <c r="AD1552" s="62"/>
      <c r="AE1552" s="62"/>
      <c r="AF1552" s="62"/>
      <c r="AG1552" s="62"/>
      <c r="AH1552" s="62"/>
      <c r="AI1552" s="62"/>
      <c r="AJ1552" s="62"/>
    </row>
    <row r="1553" spans="29:36" ht="20.7" customHeight="1" x14ac:dyDescent="0.2">
      <c r="AC1553" s="62"/>
      <c r="AD1553" s="62"/>
      <c r="AE1553" s="62"/>
      <c r="AF1553" s="62"/>
      <c r="AG1553" s="62"/>
      <c r="AH1553" s="62"/>
      <c r="AI1553" s="62"/>
      <c r="AJ1553" s="62"/>
    </row>
    <row r="1554" spans="29:36" ht="20.7" customHeight="1" x14ac:dyDescent="0.2">
      <c r="AC1554" s="62"/>
      <c r="AD1554" s="62"/>
      <c r="AE1554" s="62"/>
      <c r="AF1554" s="62"/>
      <c r="AG1554" s="62"/>
      <c r="AH1554" s="62"/>
      <c r="AI1554" s="62"/>
      <c r="AJ1554" s="62"/>
    </row>
    <row r="1555" spans="29:36" ht="20.7" customHeight="1" x14ac:dyDescent="0.2">
      <c r="AC1555" s="62"/>
      <c r="AD1555" s="62"/>
      <c r="AE1555" s="62"/>
      <c r="AF1555" s="62"/>
      <c r="AG1555" s="62"/>
      <c r="AH1555" s="62"/>
      <c r="AI1555" s="62"/>
      <c r="AJ1555" s="62"/>
    </row>
    <row r="1556" spans="29:36" ht="20.7" customHeight="1" x14ac:dyDescent="0.2">
      <c r="AC1556" s="62"/>
      <c r="AD1556" s="62"/>
      <c r="AE1556" s="62"/>
      <c r="AF1556" s="62"/>
      <c r="AG1556" s="62"/>
      <c r="AH1556" s="62"/>
      <c r="AI1556" s="62"/>
      <c r="AJ1556" s="62"/>
    </row>
    <row r="1557" spans="29:36" ht="20.7" customHeight="1" x14ac:dyDescent="0.2">
      <c r="AC1557" s="62"/>
      <c r="AD1557" s="62"/>
      <c r="AE1557" s="62"/>
      <c r="AF1557" s="62"/>
      <c r="AG1557" s="62"/>
      <c r="AH1557" s="62"/>
      <c r="AI1557" s="62"/>
      <c r="AJ1557" s="62"/>
    </row>
    <row r="1558" spans="29:36" ht="20.7" customHeight="1" x14ac:dyDescent="0.2">
      <c r="AC1558" s="62"/>
      <c r="AD1558" s="62"/>
      <c r="AE1558" s="62"/>
      <c r="AF1558" s="62"/>
      <c r="AG1558" s="62"/>
      <c r="AH1558" s="62"/>
      <c r="AI1558" s="62"/>
      <c r="AJ1558" s="62"/>
    </row>
    <row r="1559" spans="29:36" ht="20.7" customHeight="1" x14ac:dyDescent="0.2">
      <c r="AC1559" s="62"/>
      <c r="AD1559" s="62"/>
      <c r="AE1559" s="62"/>
      <c r="AF1559" s="62"/>
      <c r="AG1559" s="62"/>
      <c r="AH1559" s="62"/>
      <c r="AI1559" s="62"/>
      <c r="AJ1559" s="62"/>
    </row>
    <row r="1560" spans="29:36" ht="20.7" customHeight="1" x14ac:dyDescent="0.2">
      <c r="AC1560" s="62"/>
      <c r="AD1560" s="62"/>
      <c r="AE1560" s="62"/>
      <c r="AF1560" s="62"/>
      <c r="AG1560" s="62"/>
      <c r="AH1560" s="62"/>
      <c r="AI1560" s="62"/>
      <c r="AJ1560" s="62"/>
    </row>
    <row r="1561" spans="29:36" ht="20.7" customHeight="1" x14ac:dyDescent="0.2">
      <c r="AC1561" s="62"/>
      <c r="AD1561" s="62"/>
      <c r="AE1561" s="62"/>
      <c r="AF1561" s="62"/>
      <c r="AG1561" s="62"/>
      <c r="AH1561" s="62"/>
      <c r="AI1561" s="62"/>
      <c r="AJ1561" s="62"/>
    </row>
    <row r="1562" spans="29:36" ht="20.7" customHeight="1" x14ac:dyDescent="0.2">
      <c r="AC1562" s="62"/>
      <c r="AD1562" s="62"/>
      <c r="AE1562" s="62"/>
      <c r="AF1562" s="62"/>
      <c r="AG1562" s="62"/>
      <c r="AH1562" s="62"/>
      <c r="AI1562" s="62"/>
      <c r="AJ1562" s="62"/>
    </row>
    <row r="1563" spans="29:36" ht="20.7" customHeight="1" x14ac:dyDescent="0.2">
      <c r="AC1563" s="62"/>
      <c r="AD1563" s="62"/>
      <c r="AE1563" s="62"/>
      <c r="AF1563" s="62"/>
      <c r="AG1563" s="62"/>
      <c r="AH1563" s="62"/>
      <c r="AI1563" s="62"/>
      <c r="AJ1563" s="62"/>
    </row>
    <row r="1564" spans="29:36" ht="20.7" customHeight="1" x14ac:dyDescent="0.2">
      <c r="AC1564" s="62"/>
      <c r="AD1564" s="62"/>
      <c r="AE1564" s="62"/>
      <c r="AF1564" s="62"/>
      <c r="AG1564" s="62"/>
      <c r="AH1564" s="62"/>
      <c r="AI1564" s="62"/>
      <c r="AJ1564" s="62"/>
    </row>
    <row r="1565" spans="29:36" ht="20.7" customHeight="1" x14ac:dyDescent="0.2">
      <c r="AC1565" s="62"/>
      <c r="AD1565" s="62"/>
      <c r="AE1565" s="62"/>
      <c r="AF1565" s="62"/>
      <c r="AG1565" s="62"/>
      <c r="AH1565" s="62"/>
      <c r="AI1565" s="62"/>
      <c r="AJ1565" s="62"/>
    </row>
    <row r="1566" spans="29:36" ht="20.7" customHeight="1" x14ac:dyDescent="0.2">
      <c r="AC1566" s="62"/>
      <c r="AD1566" s="62"/>
      <c r="AE1566" s="62"/>
      <c r="AF1566" s="62"/>
      <c r="AG1566" s="62"/>
      <c r="AH1566" s="62"/>
      <c r="AI1566" s="62"/>
      <c r="AJ1566" s="62"/>
    </row>
    <row r="1567" spans="29:36" ht="20.7" customHeight="1" x14ac:dyDescent="0.2">
      <c r="AC1567" s="62"/>
      <c r="AD1567" s="62"/>
      <c r="AE1567" s="62"/>
      <c r="AF1567" s="62"/>
      <c r="AG1567" s="62"/>
      <c r="AH1567" s="62"/>
      <c r="AI1567" s="62"/>
      <c r="AJ1567" s="62"/>
    </row>
    <row r="1568" spans="29:36" ht="20.7" customHeight="1" x14ac:dyDescent="0.2">
      <c r="AC1568" s="62"/>
      <c r="AD1568" s="62"/>
      <c r="AE1568" s="62"/>
      <c r="AF1568" s="62"/>
      <c r="AG1568" s="62"/>
      <c r="AH1568" s="62"/>
      <c r="AI1568" s="62"/>
      <c r="AJ1568" s="62"/>
    </row>
    <row r="1569" spans="29:36" ht="20.7" customHeight="1" x14ac:dyDescent="0.2">
      <c r="AC1569" s="62"/>
      <c r="AD1569" s="62"/>
      <c r="AE1569" s="62"/>
      <c r="AF1569" s="62"/>
      <c r="AG1569" s="62"/>
      <c r="AH1569" s="62"/>
      <c r="AI1569" s="62"/>
      <c r="AJ1569" s="62"/>
    </row>
    <row r="1570" spans="29:36" ht="20.7" customHeight="1" x14ac:dyDescent="0.2">
      <c r="AC1570" s="62"/>
      <c r="AD1570" s="62"/>
      <c r="AE1570" s="62"/>
      <c r="AF1570" s="62"/>
      <c r="AG1570" s="62"/>
      <c r="AH1570" s="62"/>
      <c r="AI1570" s="62"/>
      <c r="AJ1570" s="62"/>
    </row>
    <row r="1571" spans="29:36" ht="20.7" customHeight="1" x14ac:dyDescent="0.2">
      <c r="AC1571" s="62"/>
      <c r="AD1571" s="62"/>
      <c r="AE1571" s="62"/>
      <c r="AF1571" s="62"/>
      <c r="AG1571" s="62"/>
      <c r="AH1571" s="62"/>
      <c r="AI1571" s="62"/>
      <c r="AJ1571" s="62"/>
    </row>
    <row r="1572" spans="29:36" ht="20.7" customHeight="1" x14ac:dyDescent="0.2">
      <c r="AC1572" s="62"/>
      <c r="AD1572" s="62"/>
      <c r="AE1572" s="62"/>
      <c r="AF1572" s="62"/>
      <c r="AG1572" s="62"/>
      <c r="AH1572" s="62"/>
      <c r="AI1572" s="62"/>
      <c r="AJ1572" s="62"/>
    </row>
    <row r="1573" spans="29:36" ht="20.7" customHeight="1" x14ac:dyDescent="0.2">
      <c r="AC1573" s="62"/>
      <c r="AD1573" s="62"/>
      <c r="AE1573" s="62"/>
      <c r="AF1573" s="62"/>
      <c r="AG1573" s="62"/>
      <c r="AH1573" s="62"/>
      <c r="AI1573" s="62"/>
      <c r="AJ1573" s="62"/>
    </row>
    <row r="1574" spans="29:36" ht="20.7" customHeight="1" x14ac:dyDescent="0.2">
      <c r="AC1574" s="62"/>
      <c r="AD1574" s="62"/>
      <c r="AE1574" s="62"/>
      <c r="AF1574" s="62"/>
      <c r="AG1574" s="62"/>
      <c r="AH1574" s="62"/>
      <c r="AI1574" s="62"/>
      <c r="AJ1574" s="62"/>
    </row>
    <row r="1575" spans="29:36" ht="20.7" customHeight="1" x14ac:dyDescent="0.2">
      <c r="AC1575" s="62"/>
      <c r="AD1575" s="62"/>
      <c r="AE1575" s="62"/>
      <c r="AF1575" s="62"/>
      <c r="AG1575" s="62"/>
      <c r="AH1575" s="62"/>
      <c r="AI1575" s="62"/>
      <c r="AJ1575" s="62"/>
    </row>
    <row r="1576" spans="29:36" ht="20.7" customHeight="1" x14ac:dyDescent="0.2">
      <c r="AC1576" s="62"/>
      <c r="AD1576" s="62"/>
      <c r="AE1576" s="62"/>
      <c r="AF1576" s="62"/>
      <c r="AG1576" s="62"/>
      <c r="AH1576" s="62"/>
      <c r="AI1576" s="62"/>
      <c r="AJ1576" s="62"/>
    </row>
    <row r="1577" spans="29:36" ht="20.7" customHeight="1" x14ac:dyDescent="0.2">
      <c r="AC1577" s="62"/>
      <c r="AD1577" s="62"/>
      <c r="AE1577" s="62"/>
      <c r="AF1577" s="62"/>
      <c r="AG1577" s="62"/>
      <c r="AH1577" s="62"/>
      <c r="AI1577" s="62"/>
      <c r="AJ1577" s="62"/>
    </row>
    <row r="1578" spans="29:36" ht="20.7" customHeight="1" x14ac:dyDescent="0.2">
      <c r="AC1578" s="62"/>
      <c r="AD1578" s="62"/>
      <c r="AE1578" s="62"/>
      <c r="AF1578" s="62"/>
      <c r="AG1578" s="62"/>
      <c r="AH1578" s="62"/>
      <c r="AI1578" s="62"/>
      <c r="AJ1578" s="62"/>
    </row>
    <row r="1579" spans="29:36" ht="20.7" customHeight="1" x14ac:dyDescent="0.2">
      <c r="AC1579" s="62"/>
      <c r="AD1579" s="62"/>
      <c r="AE1579" s="62"/>
      <c r="AF1579" s="62"/>
      <c r="AG1579" s="62"/>
      <c r="AH1579" s="62"/>
      <c r="AI1579" s="62"/>
      <c r="AJ1579" s="62"/>
    </row>
    <row r="1580" spans="29:36" ht="20.7" customHeight="1" x14ac:dyDescent="0.2">
      <c r="AC1580" s="62"/>
      <c r="AD1580" s="62"/>
      <c r="AE1580" s="62"/>
      <c r="AF1580" s="62"/>
      <c r="AG1580" s="62"/>
      <c r="AH1580" s="62"/>
      <c r="AI1580" s="62"/>
      <c r="AJ1580" s="62"/>
    </row>
    <row r="1581" spans="29:36" ht="20.7" customHeight="1" x14ac:dyDescent="0.2">
      <c r="AC1581" s="62"/>
      <c r="AD1581" s="62"/>
      <c r="AE1581" s="62"/>
      <c r="AF1581" s="62"/>
      <c r="AG1581" s="62"/>
      <c r="AH1581" s="62"/>
      <c r="AI1581" s="62"/>
      <c r="AJ1581" s="62"/>
    </row>
    <row r="1582" spans="29:36" ht="20.7" customHeight="1" x14ac:dyDescent="0.2">
      <c r="AC1582" s="62"/>
      <c r="AD1582" s="62"/>
      <c r="AE1582" s="62"/>
      <c r="AF1582" s="62"/>
      <c r="AG1582" s="62"/>
      <c r="AH1582" s="62"/>
      <c r="AI1582" s="62"/>
      <c r="AJ1582" s="62"/>
    </row>
    <row r="1583" spans="29:36" ht="20.7" customHeight="1" x14ac:dyDescent="0.2">
      <c r="AC1583" s="62"/>
      <c r="AD1583" s="62"/>
      <c r="AE1583" s="62"/>
      <c r="AF1583" s="62"/>
      <c r="AG1583" s="62"/>
      <c r="AH1583" s="62"/>
      <c r="AI1583" s="62"/>
      <c r="AJ1583" s="62"/>
    </row>
    <row r="1584" spans="29:36" ht="20.7" customHeight="1" x14ac:dyDescent="0.2">
      <c r="AC1584" s="62"/>
      <c r="AD1584" s="62"/>
      <c r="AE1584" s="62"/>
      <c r="AF1584" s="62"/>
      <c r="AG1584" s="62"/>
      <c r="AH1584" s="62"/>
      <c r="AI1584" s="62"/>
      <c r="AJ1584" s="62"/>
    </row>
    <row r="1585" spans="29:36" ht="20.7" customHeight="1" x14ac:dyDescent="0.2">
      <c r="AC1585" s="62"/>
      <c r="AD1585" s="62"/>
      <c r="AE1585" s="62"/>
      <c r="AF1585" s="62"/>
      <c r="AG1585" s="62"/>
      <c r="AH1585" s="62"/>
      <c r="AI1585" s="62"/>
      <c r="AJ1585" s="62"/>
    </row>
    <row r="1586" spans="29:36" ht="20.7" customHeight="1" x14ac:dyDescent="0.2">
      <c r="AC1586" s="62"/>
      <c r="AD1586" s="62"/>
      <c r="AE1586" s="62"/>
      <c r="AF1586" s="62"/>
      <c r="AG1586" s="62"/>
      <c r="AH1586" s="62"/>
      <c r="AI1586" s="62"/>
      <c r="AJ1586" s="62"/>
    </row>
    <row r="1587" spans="29:36" ht="20.7" customHeight="1" x14ac:dyDescent="0.2">
      <c r="AC1587" s="62"/>
      <c r="AD1587" s="62"/>
      <c r="AE1587" s="62"/>
      <c r="AF1587" s="62"/>
      <c r="AG1587" s="62"/>
      <c r="AH1587" s="62"/>
      <c r="AI1587" s="62"/>
      <c r="AJ1587" s="62"/>
    </row>
    <row r="1588" spans="29:36" ht="20.7" customHeight="1" x14ac:dyDescent="0.2">
      <c r="AC1588" s="62"/>
      <c r="AD1588" s="62"/>
      <c r="AE1588" s="62"/>
      <c r="AF1588" s="62"/>
      <c r="AG1588" s="62"/>
      <c r="AH1588" s="62"/>
      <c r="AI1588" s="62"/>
      <c r="AJ1588" s="62"/>
    </row>
    <row r="1589" spans="29:36" ht="20.7" customHeight="1" x14ac:dyDescent="0.2">
      <c r="AC1589" s="62"/>
      <c r="AD1589" s="62"/>
      <c r="AE1589" s="62"/>
      <c r="AF1589" s="62"/>
      <c r="AG1589" s="62"/>
      <c r="AH1589" s="62"/>
      <c r="AI1589" s="62"/>
      <c r="AJ1589" s="62"/>
    </row>
    <row r="1590" spans="29:36" ht="20.7" customHeight="1" x14ac:dyDescent="0.2">
      <c r="AC1590" s="62"/>
      <c r="AD1590" s="62"/>
      <c r="AE1590" s="62"/>
      <c r="AF1590" s="62"/>
      <c r="AG1590" s="62"/>
      <c r="AH1590" s="62"/>
      <c r="AI1590" s="62"/>
      <c r="AJ1590" s="62"/>
    </row>
    <row r="1591" spans="29:36" ht="20.7" customHeight="1" x14ac:dyDescent="0.2">
      <c r="AC1591" s="62"/>
      <c r="AD1591" s="62"/>
      <c r="AE1591" s="62"/>
      <c r="AF1591" s="62"/>
      <c r="AG1591" s="62"/>
      <c r="AH1591" s="62"/>
      <c r="AI1591" s="62"/>
      <c r="AJ1591" s="62"/>
    </row>
    <row r="1592" spans="29:36" ht="20.7" customHeight="1" x14ac:dyDescent="0.2">
      <c r="AC1592" s="62"/>
      <c r="AD1592" s="62"/>
      <c r="AE1592" s="62"/>
      <c r="AF1592" s="62"/>
      <c r="AG1592" s="62"/>
      <c r="AH1592" s="62"/>
      <c r="AI1592" s="62"/>
      <c r="AJ1592" s="62"/>
    </row>
    <row r="1593" spans="29:36" ht="20.7" customHeight="1" x14ac:dyDescent="0.2">
      <c r="AC1593" s="62"/>
      <c r="AD1593" s="62"/>
      <c r="AE1593" s="62"/>
      <c r="AF1593" s="62"/>
      <c r="AG1593" s="62"/>
      <c r="AH1593" s="62"/>
      <c r="AI1593" s="62"/>
      <c r="AJ1593" s="62"/>
    </row>
    <row r="1594" spans="29:36" ht="20.7" customHeight="1" x14ac:dyDescent="0.2">
      <c r="AC1594" s="62"/>
      <c r="AD1594" s="62"/>
      <c r="AE1594" s="62"/>
      <c r="AF1594" s="62"/>
      <c r="AG1594" s="62"/>
      <c r="AH1594" s="62"/>
      <c r="AI1594" s="62"/>
      <c r="AJ1594" s="62"/>
    </row>
    <row r="1595" spans="29:36" ht="20.7" customHeight="1" x14ac:dyDescent="0.2">
      <c r="AC1595" s="62"/>
      <c r="AD1595" s="62"/>
      <c r="AE1595" s="62"/>
      <c r="AF1595" s="62"/>
      <c r="AG1595" s="62"/>
      <c r="AH1595" s="62"/>
      <c r="AI1595" s="62"/>
      <c r="AJ1595" s="62"/>
    </row>
    <row r="1596" spans="29:36" ht="20.7" customHeight="1" x14ac:dyDescent="0.2">
      <c r="AC1596" s="62"/>
      <c r="AD1596" s="62"/>
      <c r="AE1596" s="62"/>
      <c r="AF1596" s="62"/>
      <c r="AG1596" s="62"/>
      <c r="AH1596" s="62"/>
      <c r="AI1596" s="62"/>
      <c r="AJ1596" s="62"/>
    </row>
    <row r="1597" spans="29:36" ht="20.7" customHeight="1" x14ac:dyDescent="0.2">
      <c r="AC1597" s="62"/>
      <c r="AD1597" s="62"/>
      <c r="AE1597" s="62"/>
      <c r="AF1597" s="62"/>
      <c r="AG1597" s="62"/>
      <c r="AH1597" s="62"/>
      <c r="AI1597" s="62"/>
      <c r="AJ1597" s="62"/>
    </row>
    <row r="1598" spans="29:36" ht="20.7" customHeight="1" x14ac:dyDescent="0.2">
      <c r="AC1598" s="62"/>
      <c r="AD1598" s="62"/>
      <c r="AE1598" s="62"/>
      <c r="AF1598" s="62"/>
      <c r="AG1598" s="62"/>
      <c r="AH1598" s="62"/>
      <c r="AI1598" s="62"/>
      <c r="AJ1598" s="62"/>
    </row>
    <row r="1599" spans="29:36" ht="20.7" customHeight="1" x14ac:dyDescent="0.2">
      <c r="AC1599" s="62"/>
      <c r="AD1599" s="62"/>
      <c r="AE1599" s="62"/>
      <c r="AF1599" s="62"/>
      <c r="AG1599" s="62"/>
      <c r="AH1599" s="62"/>
      <c r="AI1599" s="62"/>
      <c r="AJ1599" s="62"/>
    </row>
    <row r="1600" spans="29:36" ht="20.7" customHeight="1" x14ac:dyDescent="0.2">
      <c r="AC1600" s="62"/>
      <c r="AD1600" s="62"/>
      <c r="AE1600" s="62"/>
      <c r="AF1600" s="62"/>
      <c r="AG1600" s="62"/>
      <c r="AH1600" s="62"/>
      <c r="AI1600" s="62"/>
      <c r="AJ1600" s="62"/>
    </row>
    <row r="1601" spans="29:36" ht="20.7" customHeight="1" x14ac:dyDescent="0.2">
      <c r="AC1601" s="62"/>
      <c r="AD1601" s="62"/>
      <c r="AE1601" s="62"/>
      <c r="AF1601" s="62"/>
      <c r="AG1601" s="62"/>
      <c r="AH1601" s="62"/>
      <c r="AI1601" s="62"/>
      <c r="AJ1601" s="62"/>
    </row>
    <row r="1602" spans="29:36" ht="20.7" customHeight="1" x14ac:dyDescent="0.2">
      <c r="AC1602" s="62"/>
      <c r="AD1602" s="62"/>
      <c r="AE1602" s="62"/>
      <c r="AF1602" s="62"/>
      <c r="AG1602" s="62"/>
      <c r="AH1602" s="62"/>
      <c r="AI1602" s="62"/>
      <c r="AJ1602" s="62"/>
    </row>
    <row r="1603" spans="29:36" ht="20.7" customHeight="1" x14ac:dyDescent="0.2">
      <c r="AC1603" s="62"/>
      <c r="AD1603" s="62"/>
      <c r="AE1603" s="62"/>
      <c r="AF1603" s="62"/>
      <c r="AG1603" s="62"/>
      <c r="AH1603" s="62"/>
      <c r="AI1603" s="62"/>
      <c r="AJ1603" s="62"/>
    </row>
    <row r="1604" spans="29:36" ht="20.7" customHeight="1" x14ac:dyDescent="0.2">
      <c r="AC1604" s="62"/>
      <c r="AD1604" s="62"/>
      <c r="AE1604" s="62"/>
      <c r="AF1604" s="62"/>
      <c r="AG1604" s="62"/>
      <c r="AH1604" s="62"/>
      <c r="AI1604" s="62"/>
      <c r="AJ1604" s="62"/>
    </row>
    <row r="1605" spans="29:36" ht="20.7" customHeight="1" x14ac:dyDescent="0.2">
      <c r="AC1605" s="62"/>
      <c r="AD1605" s="62"/>
      <c r="AE1605" s="62"/>
      <c r="AF1605" s="62"/>
      <c r="AG1605" s="62"/>
      <c r="AH1605" s="62"/>
      <c r="AI1605" s="62"/>
      <c r="AJ1605" s="62"/>
    </row>
    <row r="1606" spans="29:36" ht="20.7" customHeight="1" x14ac:dyDescent="0.2">
      <c r="AC1606" s="62"/>
      <c r="AD1606" s="62"/>
      <c r="AE1606" s="62"/>
      <c r="AF1606" s="62"/>
      <c r="AG1606" s="62"/>
      <c r="AH1606" s="62"/>
      <c r="AI1606" s="62"/>
      <c r="AJ1606" s="62"/>
    </row>
    <row r="1607" spans="29:36" ht="20.7" customHeight="1" x14ac:dyDescent="0.2">
      <c r="AC1607" s="62"/>
      <c r="AD1607" s="62"/>
      <c r="AE1607" s="62"/>
      <c r="AF1607" s="62"/>
      <c r="AG1607" s="62"/>
      <c r="AH1607" s="62"/>
      <c r="AI1607" s="62"/>
      <c r="AJ1607" s="62"/>
    </row>
    <row r="1608" spans="29:36" ht="20.7" customHeight="1" x14ac:dyDescent="0.2">
      <c r="AC1608" s="62"/>
      <c r="AD1608" s="62"/>
      <c r="AE1608" s="62"/>
      <c r="AF1608" s="62"/>
      <c r="AG1608" s="62"/>
      <c r="AH1608" s="62"/>
      <c r="AI1608" s="62"/>
      <c r="AJ1608" s="62"/>
    </row>
    <row r="1609" spans="29:36" ht="20.7" customHeight="1" x14ac:dyDescent="0.2">
      <c r="AC1609" s="62"/>
      <c r="AD1609" s="62"/>
      <c r="AE1609" s="62"/>
      <c r="AF1609" s="62"/>
      <c r="AG1609" s="62"/>
      <c r="AH1609" s="62"/>
      <c r="AI1609" s="62"/>
      <c r="AJ1609" s="62"/>
    </row>
    <row r="1610" spans="29:36" ht="20.7" customHeight="1" x14ac:dyDescent="0.2">
      <c r="AC1610" s="62"/>
      <c r="AD1610" s="62"/>
      <c r="AE1610" s="62"/>
      <c r="AF1610" s="62"/>
      <c r="AG1610" s="62"/>
      <c r="AH1610" s="62"/>
      <c r="AI1610" s="62"/>
      <c r="AJ1610" s="62"/>
    </row>
    <row r="1611" spans="29:36" ht="20.7" customHeight="1" x14ac:dyDescent="0.2">
      <c r="AC1611" s="62"/>
      <c r="AD1611" s="62"/>
      <c r="AE1611" s="62"/>
      <c r="AF1611" s="62"/>
      <c r="AG1611" s="62"/>
      <c r="AH1611" s="62"/>
      <c r="AI1611" s="62"/>
      <c r="AJ1611" s="62"/>
    </row>
    <row r="1612" spans="29:36" ht="20.7" customHeight="1" x14ac:dyDescent="0.2">
      <c r="AC1612" s="62"/>
      <c r="AD1612" s="62"/>
      <c r="AE1612" s="62"/>
      <c r="AF1612" s="62"/>
      <c r="AG1612" s="62"/>
      <c r="AH1612" s="62"/>
      <c r="AI1612" s="62"/>
      <c r="AJ1612" s="62"/>
    </row>
    <row r="1613" spans="29:36" ht="20.7" customHeight="1" x14ac:dyDescent="0.2">
      <c r="AC1613" s="62"/>
      <c r="AD1613" s="62"/>
      <c r="AE1613" s="62"/>
      <c r="AF1613" s="62"/>
      <c r="AG1613" s="62"/>
      <c r="AH1613" s="62"/>
      <c r="AI1613" s="62"/>
      <c r="AJ1613" s="62"/>
    </row>
    <row r="1614" spans="29:36" ht="20.7" customHeight="1" x14ac:dyDescent="0.2">
      <c r="AC1614" s="62"/>
      <c r="AD1614" s="62"/>
      <c r="AE1614" s="62"/>
      <c r="AF1614" s="62"/>
      <c r="AG1614" s="62"/>
      <c r="AH1614" s="62"/>
      <c r="AI1614" s="62"/>
      <c r="AJ1614" s="62"/>
    </row>
    <row r="1615" spans="29:36" ht="20.7" customHeight="1" x14ac:dyDescent="0.2">
      <c r="AC1615" s="62"/>
      <c r="AD1615" s="62"/>
      <c r="AE1615" s="62"/>
      <c r="AF1615" s="62"/>
      <c r="AG1615" s="62"/>
      <c r="AH1615" s="62"/>
      <c r="AI1615" s="62"/>
      <c r="AJ1615" s="62"/>
    </row>
    <row r="1616" spans="29:36" ht="20.7" customHeight="1" x14ac:dyDescent="0.2">
      <c r="AC1616" s="62"/>
      <c r="AD1616" s="62"/>
      <c r="AE1616" s="62"/>
      <c r="AF1616" s="62"/>
      <c r="AG1616" s="62"/>
      <c r="AH1616" s="62"/>
      <c r="AI1616" s="62"/>
      <c r="AJ1616" s="62"/>
    </row>
    <row r="1617" spans="29:36" ht="20.7" customHeight="1" x14ac:dyDescent="0.2">
      <c r="AC1617" s="62"/>
      <c r="AD1617" s="62"/>
      <c r="AE1617" s="62"/>
      <c r="AF1617" s="62"/>
      <c r="AG1617" s="62"/>
      <c r="AH1617" s="62"/>
      <c r="AI1617" s="62"/>
      <c r="AJ1617" s="62"/>
    </row>
    <row r="1618" spans="29:36" ht="20.7" customHeight="1" x14ac:dyDescent="0.2">
      <c r="AC1618" s="62"/>
      <c r="AD1618" s="62"/>
      <c r="AE1618" s="62"/>
      <c r="AF1618" s="62"/>
      <c r="AG1618" s="62"/>
      <c r="AH1618" s="62"/>
      <c r="AI1618" s="62"/>
      <c r="AJ1618" s="62"/>
    </row>
    <row r="1619" spans="29:36" ht="20.7" customHeight="1" x14ac:dyDescent="0.2">
      <c r="AC1619" s="62"/>
      <c r="AD1619" s="62"/>
      <c r="AE1619" s="62"/>
      <c r="AF1619" s="62"/>
      <c r="AG1619" s="62"/>
      <c r="AH1619" s="62"/>
      <c r="AI1619" s="62"/>
      <c r="AJ1619" s="62"/>
    </row>
    <row r="1620" spans="29:36" ht="20.7" customHeight="1" x14ac:dyDescent="0.2">
      <c r="AC1620" s="62"/>
      <c r="AD1620" s="62"/>
      <c r="AE1620" s="62"/>
      <c r="AF1620" s="62"/>
      <c r="AG1620" s="62"/>
      <c r="AH1620" s="62"/>
      <c r="AI1620" s="62"/>
      <c r="AJ1620" s="62"/>
    </row>
    <row r="1621" spans="29:36" ht="20.7" customHeight="1" x14ac:dyDescent="0.2">
      <c r="AC1621" s="62"/>
      <c r="AD1621" s="62"/>
      <c r="AE1621" s="62"/>
      <c r="AF1621" s="62"/>
      <c r="AG1621" s="62"/>
      <c r="AH1621" s="62"/>
      <c r="AI1621" s="62"/>
      <c r="AJ1621" s="62"/>
    </row>
    <row r="1622" spans="29:36" ht="20.7" customHeight="1" x14ac:dyDescent="0.2">
      <c r="AC1622" s="62"/>
      <c r="AD1622" s="62"/>
      <c r="AE1622" s="62"/>
      <c r="AF1622" s="62"/>
      <c r="AG1622" s="62"/>
      <c r="AH1622" s="62"/>
      <c r="AI1622" s="62"/>
      <c r="AJ1622" s="62"/>
    </row>
    <row r="1623" spans="29:36" ht="20.7" customHeight="1" x14ac:dyDescent="0.2">
      <c r="AC1623" s="62"/>
      <c r="AD1623" s="62"/>
      <c r="AE1623" s="62"/>
      <c r="AF1623" s="62"/>
      <c r="AG1623" s="62"/>
      <c r="AH1623" s="62"/>
      <c r="AI1623" s="62"/>
      <c r="AJ1623" s="62"/>
    </row>
    <row r="1624" spans="29:36" ht="20.7" customHeight="1" x14ac:dyDescent="0.2">
      <c r="AC1624" s="62"/>
      <c r="AD1624" s="62"/>
      <c r="AE1624" s="62"/>
      <c r="AF1624" s="62"/>
      <c r="AG1624" s="62"/>
      <c r="AH1624" s="62"/>
      <c r="AI1624" s="62"/>
      <c r="AJ1624" s="62"/>
    </row>
    <row r="1625" spans="29:36" ht="20.7" customHeight="1" x14ac:dyDescent="0.2">
      <c r="AC1625" s="62"/>
      <c r="AD1625" s="62"/>
      <c r="AE1625" s="62"/>
      <c r="AF1625" s="62"/>
      <c r="AG1625" s="62"/>
      <c r="AH1625" s="62"/>
      <c r="AI1625" s="62"/>
      <c r="AJ1625" s="62"/>
    </row>
    <row r="1626" spans="29:36" ht="20.7" customHeight="1" x14ac:dyDescent="0.2">
      <c r="AC1626" s="62"/>
      <c r="AD1626" s="62"/>
      <c r="AE1626" s="62"/>
      <c r="AF1626" s="62"/>
      <c r="AG1626" s="62"/>
      <c r="AH1626" s="62"/>
      <c r="AI1626" s="62"/>
      <c r="AJ1626" s="62"/>
    </row>
    <row r="1627" spans="29:36" ht="20.7" customHeight="1" x14ac:dyDescent="0.2">
      <c r="AC1627" s="62"/>
      <c r="AD1627" s="62"/>
      <c r="AE1627" s="62"/>
      <c r="AF1627" s="62"/>
      <c r="AG1627" s="62"/>
      <c r="AH1627" s="62"/>
      <c r="AI1627" s="62"/>
      <c r="AJ1627" s="62"/>
    </row>
    <row r="1628" spans="29:36" ht="20.7" customHeight="1" x14ac:dyDescent="0.2">
      <c r="AC1628" s="62"/>
      <c r="AD1628" s="62"/>
      <c r="AE1628" s="62"/>
      <c r="AF1628" s="62"/>
      <c r="AG1628" s="62"/>
      <c r="AH1628" s="62"/>
      <c r="AI1628" s="62"/>
      <c r="AJ1628" s="62"/>
    </row>
    <row r="1629" spans="29:36" ht="20.7" customHeight="1" x14ac:dyDescent="0.2">
      <c r="AC1629" s="62"/>
      <c r="AD1629" s="62"/>
      <c r="AE1629" s="62"/>
      <c r="AF1629" s="62"/>
      <c r="AG1629" s="62"/>
      <c r="AH1629" s="62"/>
      <c r="AI1629" s="62"/>
      <c r="AJ1629" s="62"/>
    </row>
    <row r="1630" spans="29:36" ht="20.7" customHeight="1" x14ac:dyDescent="0.2">
      <c r="AC1630" s="62"/>
      <c r="AD1630" s="62"/>
      <c r="AE1630" s="62"/>
      <c r="AF1630" s="62"/>
      <c r="AG1630" s="62"/>
      <c r="AH1630" s="62"/>
      <c r="AI1630" s="62"/>
      <c r="AJ1630" s="62"/>
    </row>
    <row r="1631" spans="29:36" ht="20.7" customHeight="1" x14ac:dyDescent="0.2">
      <c r="AC1631" s="62"/>
      <c r="AD1631" s="62"/>
      <c r="AE1631" s="62"/>
      <c r="AF1631" s="62"/>
      <c r="AG1631" s="62"/>
      <c r="AH1631" s="62"/>
      <c r="AI1631" s="62"/>
      <c r="AJ1631" s="62"/>
    </row>
    <row r="1632" spans="29:36" ht="20.7" customHeight="1" x14ac:dyDescent="0.2">
      <c r="AC1632" s="62"/>
      <c r="AD1632" s="62"/>
      <c r="AE1632" s="62"/>
      <c r="AF1632" s="62"/>
      <c r="AG1632" s="62"/>
      <c r="AH1632" s="62"/>
      <c r="AI1632" s="62"/>
      <c r="AJ1632" s="62"/>
    </row>
    <row r="1633" spans="29:36" ht="20.7" customHeight="1" x14ac:dyDescent="0.2">
      <c r="AC1633" s="62"/>
      <c r="AD1633" s="62"/>
      <c r="AE1633" s="62"/>
      <c r="AF1633" s="62"/>
      <c r="AG1633" s="62"/>
      <c r="AH1633" s="62"/>
      <c r="AI1633" s="62"/>
      <c r="AJ1633" s="62"/>
    </row>
    <row r="1634" spans="29:36" ht="20.7" customHeight="1" x14ac:dyDescent="0.2">
      <c r="AC1634" s="62"/>
      <c r="AD1634" s="62"/>
      <c r="AE1634" s="62"/>
      <c r="AF1634" s="62"/>
      <c r="AG1634" s="62"/>
      <c r="AH1634" s="62"/>
      <c r="AI1634" s="62"/>
      <c r="AJ1634" s="62"/>
    </row>
    <row r="1635" spans="29:36" ht="20.7" customHeight="1" x14ac:dyDescent="0.2">
      <c r="AC1635" s="62"/>
      <c r="AD1635" s="62"/>
      <c r="AE1635" s="62"/>
      <c r="AF1635" s="62"/>
      <c r="AG1635" s="62"/>
      <c r="AH1635" s="62"/>
      <c r="AI1635" s="62"/>
      <c r="AJ1635" s="62"/>
    </row>
    <row r="1636" spans="29:36" ht="20.7" customHeight="1" x14ac:dyDescent="0.2">
      <c r="AC1636" s="62"/>
      <c r="AD1636" s="62"/>
      <c r="AE1636" s="62"/>
      <c r="AF1636" s="62"/>
      <c r="AG1636" s="62"/>
      <c r="AH1636" s="62"/>
      <c r="AI1636" s="62"/>
      <c r="AJ1636" s="62"/>
    </row>
    <row r="1637" spans="29:36" ht="20.7" customHeight="1" x14ac:dyDescent="0.2">
      <c r="AC1637" s="62"/>
      <c r="AD1637" s="62"/>
      <c r="AE1637" s="62"/>
      <c r="AF1637" s="62"/>
      <c r="AG1637" s="62"/>
      <c r="AH1637" s="62"/>
      <c r="AI1637" s="62"/>
      <c r="AJ1637" s="62"/>
    </row>
    <row r="1638" spans="29:36" ht="20.7" customHeight="1" x14ac:dyDescent="0.2">
      <c r="AC1638" s="62"/>
      <c r="AD1638" s="62"/>
      <c r="AE1638" s="62"/>
      <c r="AF1638" s="62"/>
      <c r="AG1638" s="62"/>
      <c r="AH1638" s="62"/>
      <c r="AI1638" s="62"/>
      <c r="AJ1638" s="62"/>
    </row>
    <row r="1639" spans="29:36" ht="20.7" customHeight="1" x14ac:dyDescent="0.2">
      <c r="AC1639" s="62"/>
      <c r="AD1639" s="62"/>
      <c r="AE1639" s="62"/>
      <c r="AF1639" s="62"/>
      <c r="AG1639" s="62"/>
      <c r="AH1639" s="62"/>
      <c r="AI1639" s="62"/>
      <c r="AJ1639" s="62"/>
    </row>
    <row r="1640" spans="29:36" ht="20.7" customHeight="1" x14ac:dyDescent="0.2">
      <c r="AC1640" s="62"/>
      <c r="AD1640" s="62"/>
      <c r="AE1640" s="62"/>
      <c r="AF1640" s="62"/>
      <c r="AG1640" s="62"/>
      <c r="AH1640" s="62"/>
      <c r="AI1640" s="62"/>
      <c r="AJ1640" s="62"/>
    </row>
    <row r="1641" spans="29:36" ht="20.7" customHeight="1" x14ac:dyDescent="0.2">
      <c r="AC1641" s="62"/>
      <c r="AD1641" s="62"/>
      <c r="AE1641" s="62"/>
      <c r="AF1641" s="62"/>
      <c r="AG1641" s="62"/>
      <c r="AH1641" s="62"/>
      <c r="AI1641" s="62"/>
      <c r="AJ1641" s="62"/>
    </row>
    <row r="1642" spans="29:36" ht="20.7" customHeight="1" x14ac:dyDescent="0.2">
      <c r="AC1642" s="62"/>
      <c r="AD1642" s="62"/>
      <c r="AE1642" s="62"/>
      <c r="AF1642" s="62"/>
      <c r="AG1642" s="62"/>
      <c r="AH1642" s="62"/>
      <c r="AI1642" s="62"/>
      <c r="AJ1642" s="62"/>
    </row>
    <row r="1643" spans="29:36" ht="20.7" customHeight="1" x14ac:dyDescent="0.2">
      <c r="AC1643" s="62"/>
      <c r="AD1643" s="62"/>
      <c r="AE1643" s="62"/>
      <c r="AF1643" s="62"/>
      <c r="AG1643" s="62"/>
      <c r="AH1643" s="62"/>
      <c r="AI1643" s="62"/>
      <c r="AJ1643" s="62"/>
    </row>
    <row r="1644" spans="29:36" ht="20.7" customHeight="1" x14ac:dyDescent="0.2">
      <c r="AC1644" s="62"/>
      <c r="AD1644" s="62"/>
      <c r="AE1644" s="62"/>
      <c r="AF1644" s="62"/>
      <c r="AG1644" s="62"/>
      <c r="AH1644" s="62"/>
      <c r="AI1644" s="62"/>
      <c r="AJ1644" s="62"/>
    </row>
    <row r="1645" spans="29:36" ht="20.7" customHeight="1" x14ac:dyDescent="0.2">
      <c r="AC1645" s="62"/>
      <c r="AD1645" s="62"/>
      <c r="AE1645" s="62"/>
      <c r="AF1645" s="62"/>
      <c r="AG1645" s="62"/>
      <c r="AH1645" s="62"/>
      <c r="AI1645" s="62"/>
      <c r="AJ1645" s="62"/>
    </row>
    <row r="1646" spans="29:36" ht="20.7" customHeight="1" x14ac:dyDescent="0.2">
      <c r="AC1646" s="62"/>
      <c r="AD1646" s="62"/>
      <c r="AE1646" s="62"/>
      <c r="AF1646" s="62"/>
      <c r="AG1646" s="62"/>
      <c r="AH1646" s="62"/>
      <c r="AI1646" s="62"/>
      <c r="AJ1646" s="62"/>
    </row>
    <row r="1647" spans="29:36" ht="20.7" customHeight="1" x14ac:dyDescent="0.2">
      <c r="AC1647" s="62"/>
      <c r="AD1647" s="62"/>
      <c r="AE1647" s="62"/>
      <c r="AF1647" s="62"/>
      <c r="AG1647" s="62"/>
      <c r="AH1647" s="62"/>
      <c r="AI1647" s="62"/>
      <c r="AJ1647" s="62"/>
    </row>
    <row r="1648" spans="29:36" ht="20.7" customHeight="1" x14ac:dyDescent="0.2">
      <c r="AC1648" s="62"/>
      <c r="AD1648" s="62"/>
      <c r="AE1648" s="62"/>
      <c r="AF1648" s="62"/>
      <c r="AG1648" s="62"/>
      <c r="AH1648" s="62"/>
      <c r="AI1648" s="62"/>
      <c r="AJ1648" s="62"/>
    </row>
    <row r="1649" spans="29:36" ht="20.7" customHeight="1" x14ac:dyDescent="0.2">
      <c r="AC1649" s="62"/>
      <c r="AD1649" s="62"/>
      <c r="AE1649" s="62"/>
      <c r="AF1649" s="62"/>
      <c r="AG1649" s="62"/>
      <c r="AH1649" s="62"/>
      <c r="AI1649" s="62"/>
      <c r="AJ1649" s="62"/>
    </row>
    <row r="1650" spans="29:36" ht="20.7" customHeight="1" x14ac:dyDescent="0.2">
      <c r="AC1650" s="62"/>
      <c r="AD1650" s="62"/>
      <c r="AE1650" s="62"/>
      <c r="AF1650" s="62"/>
      <c r="AG1650" s="62"/>
      <c r="AH1650" s="62"/>
      <c r="AI1650" s="62"/>
      <c r="AJ1650" s="62"/>
    </row>
    <row r="1651" spans="29:36" ht="20.7" customHeight="1" x14ac:dyDescent="0.2">
      <c r="AC1651" s="62"/>
      <c r="AD1651" s="62"/>
      <c r="AE1651" s="62"/>
      <c r="AF1651" s="62"/>
      <c r="AG1651" s="62"/>
      <c r="AH1651" s="62"/>
      <c r="AI1651" s="62"/>
      <c r="AJ1651" s="62"/>
    </row>
    <row r="1652" spans="29:36" ht="20.7" customHeight="1" x14ac:dyDescent="0.2">
      <c r="AC1652" s="62"/>
      <c r="AD1652" s="62"/>
      <c r="AE1652" s="62"/>
      <c r="AF1652" s="62"/>
      <c r="AG1652" s="62"/>
      <c r="AH1652" s="62"/>
      <c r="AI1652" s="62"/>
      <c r="AJ1652" s="62"/>
    </row>
    <row r="1653" spans="29:36" ht="20.7" customHeight="1" x14ac:dyDescent="0.2">
      <c r="AC1653" s="62"/>
      <c r="AD1653" s="62"/>
      <c r="AE1653" s="62"/>
      <c r="AF1653" s="62"/>
      <c r="AG1653" s="62"/>
      <c r="AH1653" s="62"/>
      <c r="AI1653" s="62"/>
      <c r="AJ1653" s="62"/>
    </row>
    <row r="1654" spans="29:36" ht="20.7" customHeight="1" x14ac:dyDescent="0.2">
      <c r="AC1654" s="62"/>
      <c r="AD1654" s="62"/>
      <c r="AE1654" s="62"/>
      <c r="AF1654" s="62"/>
      <c r="AG1654" s="62"/>
      <c r="AH1654" s="62"/>
      <c r="AI1654" s="62"/>
      <c r="AJ1654" s="62"/>
    </row>
    <row r="1655" spans="29:36" ht="20.7" customHeight="1" x14ac:dyDescent="0.2">
      <c r="AC1655" s="62"/>
      <c r="AD1655" s="62"/>
      <c r="AE1655" s="62"/>
      <c r="AF1655" s="62"/>
      <c r="AG1655" s="62"/>
      <c r="AH1655" s="62"/>
      <c r="AI1655" s="62"/>
      <c r="AJ1655" s="62"/>
    </row>
    <row r="1656" spans="29:36" ht="20.7" customHeight="1" x14ac:dyDescent="0.2">
      <c r="AC1656" s="62"/>
      <c r="AD1656" s="62"/>
      <c r="AE1656" s="62"/>
      <c r="AF1656" s="62"/>
      <c r="AG1656" s="62"/>
      <c r="AH1656" s="62"/>
      <c r="AI1656" s="62"/>
      <c r="AJ1656" s="62"/>
    </row>
    <row r="1657" spans="29:36" ht="20.7" customHeight="1" x14ac:dyDescent="0.2">
      <c r="AC1657" s="62"/>
      <c r="AD1657" s="62"/>
      <c r="AE1657" s="62"/>
      <c r="AF1657" s="62"/>
      <c r="AG1657" s="62"/>
      <c r="AH1657" s="62"/>
      <c r="AI1657" s="62"/>
      <c r="AJ1657" s="62"/>
    </row>
    <row r="1658" spans="29:36" ht="20.7" customHeight="1" x14ac:dyDescent="0.2">
      <c r="AC1658" s="62"/>
      <c r="AD1658" s="62"/>
      <c r="AE1658" s="62"/>
      <c r="AF1658" s="62"/>
      <c r="AG1658" s="62"/>
      <c r="AH1658" s="62"/>
      <c r="AI1658" s="62"/>
      <c r="AJ1658" s="62"/>
    </row>
    <row r="1659" spans="29:36" ht="20.7" customHeight="1" x14ac:dyDescent="0.2">
      <c r="AC1659" s="62"/>
      <c r="AD1659" s="62"/>
      <c r="AE1659" s="62"/>
      <c r="AF1659" s="62"/>
      <c r="AG1659" s="62"/>
      <c r="AH1659" s="62"/>
      <c r="AI1659" s="62"/>
      <c r="AJ1659" s="62"/>
    </row>
    <row r="1660" spans="29:36" ht="20.7" customHeight="1" x14ac:dyDescent="0.2">
      <c r="AC1660" s="62"/>
      <c r="AD1660" s="62"/>
      <c r="AE1660" s="62"/>
      <c r="AF1660" s="62"/>
      <c r="AG1660" s="62"/>
      <c r="AH1660" s="62"/>
      <c r="AI1660" s="62"/>
      <c r="AJ1660" s="62"/>
    </row>
    <row r="1661" spans="29:36" ht="20.7" customHeight="1" x14ac:dyDescent="0.2">
      <c r="AC1661" s="62"/>
      <c r="AD1661" s="62"/>
      <c r="AE1661" s="62"/>
      <c r="AF1661" s="62"/>
      <c r="AG1661" s="62"/>
      <c r="AH1661" s="62"/>
      <c r="AI1661" s="62"/>
      <c r="AJ1661" s="62"/>
    </row>
    <row r="1662" spans="29:36" ht="20.7" customHeight="1" x14ac:dyDescent="0.2">
      <c r="AC1662" s="62"/>
      <c r="AD1662" s="62"/>
      <c r="AE1662" s="62"/>
      <c r="AF1662" s="62"/>
      <c r="AG1662" s="62"/>
      <c r="AH1662" s="62"/>
      <c r="AI1662" s="62"/>
      <c r="AJ1662" s="62"/>
    </row>
    <row r="1663" spans="29:36" ht="20.7" customHeight="1" x14ac:dyDescent="0.2">
      <c r="AC1663" s="62"/>
      <c r="AD1663" s="62"/>
      <c r="AE1663" s="62"/>
      <c r="AF1663" s="62"/>
      <c r="AG1663" s="62"/>
      <c r="AH1663" s="62"/>
      <c r="AI1663" s="62"/>
      <c r="AJ1663" s="62"/>
    </row>
    <row r="1664" spans="29:36" ht="20.7" customHeight="1" x14ac:dyDescent="0.2">
      <c r="AC1664" s="62"/>
      <c r="AD1664" s="62"/>
      <c r="AE1664" s="62"/>
      <c r="AF1664" s="62"/>
      <c r="AG1664" s="62"/>
      <c r="AH1664" s="62"/>
      <c r="AI1664" s="62"/>
      <c r="AJ1664" s="62"/>
    </row>
    <row r="1665" spans="29:36" ht="20.7" customHeight="1" x14ac:dyDescent="0.2">
      <c r="AC1665" s="62"/>
      <c r="AD1665" s="62"/>
      <c r="AE1665" s="62"/>
      <c r="AF1665" s="62"/>
      <c r="AG1665" s="62"/>
      <c r="AH1665" s="62"/>
      <c r="AI1665" s="62"/>
      <c r="AJ1665" s="62"/>
    </row>
    <row r="1666" spans="29:36" ht="20.7" customHeight="1" x14ac:dyDescent="0.2">
      <c r="AC1666" s="62"/>
      <c r="AD1666" s="62"/>
      <c r="AE1666" s="62"/>
      <c r="AF1666" s="62"/>
      <c r="AG1666" s="62"/>
      <c r="AH1666" s="62"/>
      <c r="AI1666" s="62"/>
      <c r="AJ1666" s="62"/>
    </row>
    <row r="1667" spans="29:36" ht="20.7" customHeight="1" x14ac:dyDescent="0.2">
      <c r="AC1667" s="62"/>
      <c r="AD1667" s="62"/>
      <c r="AE1667" s="62"/>
      <c r="AF1667" s="62"/>
      <c r="AG1667" s="62"/>
      <c r="AH1667" s="62"/>
      <c r="AI1667" s="62"/>
      <c r="AJ1667" s="62"/>
    </row>
    <row r="1668" spans="29:36" ht="20.7" customHeight="1" x14ac:dyDescent="0.2">
      <c r="AC1668" s="62"/>
      <c r="AD1668" s="62"/>
      <c r="AE1668" s="62"/>
      <c r="AF1668" s="62"/>
      <c r="AG1668" s="62"/>
      <c r="AH1668" s="62"/>
      <c r="AI1668" s="62"/>
      <c r="AJ1668" s="62"/>
    </row>
    <row r="1669" spans="29:36" ht="20.7" customHeight="1" x14ac:dyDescent="0.2">
      <c r="AC1669" s="62"/>
      <c r="AD1669" s="62"/>
      <c r="AE1669" s="62"/>
      <c r="AF1669" s="62"/>
      <c r="AG1669" s="62"/>
      <c r="AH1669" s="62"/>
      <c r="AI1669" s="62"/>
      <c r="AJ1669" s="62"/>
    </row>
    <row r="1670" spans="29:36" ht="20.7" customHeight="1" x14ac:dyDescent="0.2">
      <c r="AC1670" s="62"/>
      <c r="AD1670" s="62"/>
      <c r="AE1670" s="62"/>
      <c r="AF1670" s="62"/>
      <c r="AG1670" s="62"/>
      <c r="AH1670" s="62"/>
      <c r="AI1670" s="62"/>
      <c r="AJ1670" s="62"/>
    </row>
    <row r="1671" spans="29:36" ht="20.7" customHeight="1" x14ac:dyDescent="0.2">
      <c r="AC1671" s="62"/>
      <c r="AD1671" s="62"/>
      <c r="AE1671" s="62"/>
      <c r="AF1671" s="62"/>
      <c r="AG1671" s="62"/>
      <c r="AH1671" s="62"/>
      <c r="AI1671" s="62"/>
      <c r="AJ1671" s="62"/>
    </row>
    <row r="1672" spans="29:36" ht="20.7" customHeight="1" x14ac:dyDescent="0.2">
      <c r="AC1672" s="62"/>
      <c r="AD1672" s="62"/>
      <c r="AE1672" s="62"/>
      <c r="AF1672" s="62"/>
      <c r="AG1672" s="62"/>
      <c r="AH1672" s="62"/>
      <c r="AI1672" s="62"/>
      <c r="AJ1672" s="62"/>
    </row>
    <row r="1673" spans="29:36" ht="20.7" customHeight="1" x14ac:dyDescent="0.2">
      <c r="AC1673" s="62"/>
      <c r="AD1673" s="62"/>
      <c r="AE1673" s="62"/>
      <c r="AF1673" s="62"/>
      <c r="AG1673" s="62"/>
      <c r="AH1673" s="62"/>
      <c r="AI1673" s="62"/>
      <c r="AJ1673" s="62"/>
    </row>
    <row r="1674" spans="29:36" ht="20.7" customHeight="1" x14ac:dyDescent="0.2">
      <c r="AC1674" s="62"/>
      <c r="AD1674" s="62"/>
      <c r="AE1674" s="62"/>
      <c r="AF1674" s="62"/>
      <c r="AG1674" s="62"/>
      <c r="AH1674" s="62"/>
      <c r="AI1674" s="62"/>
      <c r="AJ1674" s="62"/>
    </row>
    <row r="1675" spans="29:36" ht="20.7" customHeight="1" x14ac:dyDescent="0.2">
      <c r="AC1675" s="62"/>
      <c r="AD1675" s="62"/>
      <c r="AE1675" s="62"/>
      <c r="AF1675" s="62"/>
      <c r="AG1675" s="62"/>
      <c r="AH1675" s="62"/>
      <c r="AI1675" s="62"/>
      <c r="AJ1675" s="62"/>
    </row>
    <row r="1676" spans="29:36" ht="20.7" customHeight="1" x14ac:dyDescent="0.2">
      <c r="AC1676" s="62"/>
      <c r="AD1676" s="62"/>
      <c r="AE1676" s="62"/>
      <c r="AF1676" s="62"/>
      <c r="AG1676" s="62"/>
      <c r="AH1676" s="62"/>
      <c r="AI1676" s="62"/>
      <c r="AJ1676" s="62"/>
    </row>
    <row r="1677" spans="29:36" ht="20.7" customHeight="1" x14ac:dyDescent="0.2">
      <c r="AC1677" s="62"/>
      <c r="AD1677" s="62"/>
      <c r="AE1677" s="62"/>
      <c r="AF1677" s="62"/>
      <c r="AG1677" s="62"/>
      <c r="AH1677" s="62"/>
      <c r="AI1677" s="62"/>
      <c r="AJ1677" s="62"/>
    </row>
    <row r="1678" spans="29:36" ht="20.7" customHeight="1" x14ac:dyDescent="0.2">
      <c r="AC1678" s="62"/>
      <c r="AD1678" s="62"/>
      <c r="AE1678" s="62"/>
      <c r="AF1678" s="62"/>
      <c r="AG1678" s="62"/>
      <c r="AH1678" s="62"/>
      <c r="AI1678" s="62"/>
      <c r="AJ1678" s="62"/>
    </row>
    <row r="1679" spans="29:36" ht="20.7" customHeight="1" x14ac:dyDescent="0.2">
      <c r="AC1679" s="62"/>
      <c r="AD1679" s="62"/>
      <c r="AE1679" s="62"/>
      <c r="AF1679" s="62"/>
      <c r="AG1679" s="62"/>
      <c r="AH1679" s="62"/>
      <c r="AI1679" s="62"/>
      <c r="AJ1679" s="62"/>
    </row>
    <row r="1680" spans="29:36" ht="20.7" customHeight="1" x14ac:dyDescent="0.2">
      <c r="AC1680" s="62"/>
      <c r="AD1680" s="62"/>
      <c r="AE1680" s="62"/>
      <c r="AF1680" s="62"/>
      <c r="AG1680" s="62"/>
      <c r="AH1680" s="62"/>
      <c r="AI1680" s="62"/>
      <c r="AJ1680" s="62"/>
    </row>
    <row r="1681" spans="29:36" ht="20.7" customHeight="1" x14ac:dyDescent="0.2">
      <c r="AC1681" s="62"/>
      <c r="AD1681" s="62"/>
      <c r="AE1681" s="62"/>
      <c r="AF1681" s="62"/>
      <c r="AG1681" s="62"/>
      <c r="AH1681" s="62"/>
      <c r="AI1681" s="62"/>
      <c r="AJ1681" s="62"/>
    </row>
    <row r="1682" spans="29:36" ht="20.7" customHeight="1" x14ac:dyDescent="0.2">
      <c r="AC1682" s="62"/>
      <c r="AD1682" s="62"/>
      <c r="AE1682" s="62"/>
      <c r="AF1682" s="62"/>
      <c r="AG1682" s="62"/>
      <c r="AH1682" s="62"/>
      <c r="AI1682" s="62"/>
      <c r="AJ1682" s="62"/>
    </row>
    <row r="1683" spans="29:36" ht="20.7" customHeight="1" x14ac:dyDescent="0.2">
      <c r="AC1683" s="62"/>
      <c r="AD1683" s="62"/>
      <c r="AE1683" s="62"/>
      <c r="AF1683" s="62"/>
      <c r="AG1683" s="62"/>
      <c r="AH1683" s="62"/>
      <c r="AI1683" s="62"/>
      <c r="AJ1683" s="62"/>
    </row>
    <row r="1684" spans="29:36" ht="20.7" customHeight="1" x14ac:dyDescent="0.2">
      <c r="AC1684" s="62"/>
      <c r="AD1684" s="62"/>
      <c r="AE1684" s="62"/>
      <c r="AF1684" s="62"/>
      <c r="AG1684" s="62"/>
      <c r="AH1684" s="62"/>
      <c r="AI1684" s="62"/>
      <c r="AJ1684" s="62"/>
    </row>
    <row r="1685" spans="29:36" ht="20.7" customHeight="1" x14ac:dyDescent="0.2">
      <c r="AC1685" s="62"/>
      <c r="AD1685" s="62"/>
      <c r="AE1685" s="62"/>
      <c r="AF1685" s="62"/>
      <c r="AG1685" s="62"/>
      <c r="AH1685" s="62"/>
      <c r="AI1685" s="62"/>
      <c r="AJ1685" s="62"/>
    </row>
    <row r="1686" spans="29:36" ht="20.7" customHeight="1" x14ac:dyDescent="0.2">
      <c r="AC1686" s="62"/>
      <c r="AD1686" s="62"/>
      <c r="AE1686" s="62"/>
      <c r="AF1686" s="62"/>
      <c r="AG1686" s="62"/>
      <c r="AH1686" s="62"/>
      <c r="AI1686" s="62"/>
      <c r="AJ1686" s="62"/>
    </row>
    <row r="1687" spans="29:36" ht="20.7" customHeight="1" x14ac:dyDescent="0.2">
      <c r="AC1687" s="62"/>
      <c r="AD1687" s="62"/>
      <c r="AE1687" s="62"/>
      <c r="AF1687" s="62"/>
      <c r="AG1687" s="62"/>
      <c r="AH1687" s="62"/>
      <c r="AI1687" s="62"/>
      <c r="AJ1687" s="62"/>
    </row>
    <row r="1688" spans="29:36" ht="20.7" customHeight="1" x14ac:dyDescent="0.2">
      <c r="AC1688" s="62"/>
      <c r="AD1688" s="62"/>
      <c r="AE1688" s="62"/>
      <c r="AF1688" s="62"/>
      <c r="AG1688" s="62"/>
      <c r="AH1688" s="62"/>
      <c r="AI1688" s="62"/>
      <c r="AJ1688" s="62"/>
    </row>
    <row r="1689" spans="29:36" ht="20.7" customHeight="1" x14ac:dyDescent="0.2">
      <c r="AC1689" s="62"/>
      <c r="AD1689" s="62"/>
      <c r="AE1689" s="62"/>
      <c r="AF1689" s="62"/>
      <c r="AG1689" s="62"/>
      <c r="AH1689" s="62"/>
      <c r="AI1689" s="62"/>
      <c r="AJ1689" s="62"/>
    </row>
    <row r="1690" spans="29:36" ht="20.7" customHeight="1" x14ac:dyDescent="0.2">
      <c r="AC1690" s="62"/>
      <c r="AD1690" s="62"/>
      <c r="AE1690" s="62"/>
      <c r="AF1690" s="62"/>
      <c r="AG1690" s="62"/>
      <c r="AH1690" s="62"/>
      <c r="AI1690" s="62"/>
      <c r="AJ1690" s="62"/>
    </row>
    <row r="1691" spans="29:36" ht="20.7" customHeight="1" x14ac:dyDescent="0.2">
      <c r="AC1691" s="62"/>
      <c r="AD1691" s="62"/>
      <c r="AE1691" s="62"/>
      <c r="AF1691" s="62"/>
      <c r="AG1691" s="62"/>
      <c r="AH1691" s="62"/>
      <c r="AI1691" s="62"/>
      <c r="AJ1691" s="62"/>
    </row>
    <row r="1692" spans="29:36" ht="20.7" customHeight="1" x14ac:dyDescent="0.2">
      <c r="AC1692" s="62"/>
      <c r="AD1692" s="62"/>
      <c r="AE1692" s="62"/>
      <c r="AF1692" s="62"/>
      <c r="AG1692" s="62"/>
      <c r="AH1692" s="62"/>
      <c r="AI1692" s="62"/>
      <c r="AJ1692" s="62"/>
    </row>
    <row r="1693" spans="29:36" ht="20.7" customHeight="1" x14ac:dyDescent="0.2">
      <c r="AC1693" s="62"/>
      <c r="AD1693" s="62"/>
      <c r="AE1693" s="62"/>
      <c r="AF1693" s="62"/>
      <c r="AG1693" s="62"/>
      <c r="AH1693" s="62"/>
      <c r="AI1693" s="62"/>
      <c r="AJ1693" s="62"/>
    </row>
    <row r="1694" spans="29:36" ht="20.7" customHeight="1" x14ac:dyDescent="0.2">
      <c r="AC1694" s="62"/>
      <c r="AD1694" s="62"/>
      <c r="AE1694" s="62"/>
      <c r="AF1694" s="62"/>
      <c r="AG1694" s="62"/>
      <c r="AH1694" s="62"/>
      <c r="AI1694" s="62"/>
      <c r="AJ1694" s="62"/>
    </row>
    <row r="1695" spans="29:36" ht="20.7" customHeight="1" x14ac:dyDescent="0.2">
      <c r="AC1695" s="62"/>
      <c r="AD1695" s="62"/>
      <c r="AE1695" s="62"/>
      <c r="AF1695" s="62"/>
      <c r="AG1695" s="62"/>
      <c r="AH1695" s="62"/>
      <c r="AI1695" s="62"/>
      <c r="AJ1695" s="62"/>
    </row>
    <row r="1696" spans="29:36" ht="20.7" customHeight="1" x14ac:dyDescent="0.2">
      <c r="AC1696" s="62"/>
      <c r="AD1696" s="62"/>
      <c r="AE1696" s="62"/>
      <c r="AF1696" s="62"/>
      <c r="AG1696" s="62"/>
      <c r="AH1696" s="62"/>
      <c r="AI1696" s="62"/>
      <c r="AJ1696" s="62"/>
    </row>
    <row r="1697" spans="29:36" ht="20.7" customHeight="1" x14ac:dyDescent="0.2">
      <c r="AC1697" s="62"/>
      <c r="AD1697" s="62"/>
      <c r="AE1697" s="62"/>
      <c r="AF1697" s="62"/>
      <c r="AG1697" s="62"/>
      <c r="AH1697" s="62"/>
      <c r="AI1697" s="62"/>
      <c r="AJ1697" s="62"/>
    </row>
    <row r="1698" spans="29:36" ht="20.7" customHeight="1" x14ac:dyDescent="0.2">
      <c r="AC1698" s="62"/>
      <c r="AD1698" s="62"/>
      <c r="AE1698" s="62"/>
      <c r="AF1698" s="62"/>
      <c r="AG1698" s="62"/>
      <c r="AH1698" s="62"/>
      <c r="AI1698" s="62"/>
      <c r="AJ1698" s="62"/>
    </row>
    <row r="1699" spans="29:36" ht="20.7" customHeight="1" x14ac:dyDescent="0.2">
      <c r="AC1699" s="62"/>
      <c r="AD1699" s="62"/>
      <c r="AE1699" s="62"/>
      <c r="AF1699" s="62"/>
      <c r="AG1699" s="62"/>
      <c r="AH1699" s="62"/>
      <c r="AI1699" s="62"/>
      <c r="AJ1699" s="62"/>
    </row>
    <row r="1700" spans="29:36" ht="20.7" customHeight="1" x14ac:dyDescent="0.2">
      <c r="AC1700" s="62"/>
      <c r="AD1700" s="62"/>
      <c r="AE1700" s="62"/>
      <c r="AF1700" s="62"/>
      <c r="AG1700" s="62"/>
      <c r="AH1700" s="62"/>
      <c r="AI1700" s="62"/>
      <c r="AJ1700" s="62"/>
    </row>
    <row r="1701" spans="29:36" ht="20.7" customHeight="1" x14ac:dyDescent="0.2">
      <c r="AC1701" s="62"/>
      <c r="AD1701" s="62"/>
      <c r="AE1701" s="62"/>
      <c r="AF1701" s="62"/>
      <c r="AG1701" s="62"/>
      <c r="AH1701" s="62"/>
      <c r="AI1701" s="62"/>
      <c r="AJ1701" s="62"/>
    </row>
    <row r="1702" spans="29:36" ht="20.7" customHeight="1" x14ac:dyDescent="0.2">
      <c r="AC1702" s="62"/>
      <c r="AD1702" s="62"/>
      <c r="AE1702" s="62"/>
      <c r="AF1702" s="62"/>
      <c r="AG1702" s="62"/>
      <c r="AH1702" s="62"/>
      <c r="AI1702" s="62"/>
      <c r="AJ1702" s="62"/>
    </row>
    <row r="1703" spans="29:36" ht="20.7" customHeight="1" x14ac:dyDescent="0.2">
      <c r="AC1703" s="62"/>
      <c r="AD1703" s="62"/>
      <c r="AE1703" s="62"/>
      <c r="AF1703" s="62"/>
      <c r="AG1703" s="62"/>
      <c r="AH1703" s="62"/>
      <c r="AI1703" s="62"/>
      <c r="AJ1703" s="62"/>
    </row>
    <row r="1704" spans="29:36" ht="20.7" customHeight="1" x14ac:dyDescent="0.2">
      <c r="AC1704" s="62"/>
      <c r="AD1704" s="62"/>
      <c r="AE1704" s="62"/>
      <c r="AF1704" s="62"/>
      <c r="AG1704" s="62"/>
      <c r="AH1704" s="62"/>
      <c r="AI1704" s="62"/>
      <c r="AJ1704" s="62"/>
    </row>
    <row r="1705" spans="29:36" ht="20.7" customHeight="1" x14ac:dyDescent="0.2">
      <c r="AC1705" s="62"/>
      <c r="AD1705" s="62"/>
      <c r="AE1705" s="62"/>
      <c r="AF1705" s="62"/>
      <c r="AG1705" s="62"/>
      <c r="AH1705" s="62"/>
      <c r="AI1705" s="62"/>
      <c r="AJ1705" s="62"/>
    </row>
    <row r="1706" spans="29:36" ht="20.7" customHeight="1" x14ac:dyDescent="0.2">
      <c r="AC1706" s="62"/>
      <c r="AD1706" s="62"/>
      <c r="AE1706" s="62"/>
      <c r="AF1706" s="62"/>
      <c r="AG1706" s="62"/>
      <c r="AH1706" s="62"/>
      <c r="AI1706" s="62"/>
      <c r="AJ1706" s="62"/>
    </row>
    <row r="1707" spans="29:36" ht="20.7" customHeight="1" x14ac:dyDescent="0.2">
      <c r="AC1707" s="62"/>
      <c r="AD1707" s="62"/>
      <c r="AE1707" s="62"/>
      <c r="AF1707" s="62"/>
      <c r="AG1707" s="62"/>
      <c r="AH1707" s="62"/>
      <c r="AI1707" s="62"/>
      <c r="AJ1707" s="62"/>
    </row>
    <row r="1708" spans="29:36" ht="20.7" customHeight="1" x14ac:dyDescent="0.2">
      <c r="AC1708" s="62"/>
      <c r="AD1708" s="62"/>
      <c r="AE1708" s="62"/>
      <c r="AF1708" s="62"/>
      <c r="AG1708" s="62"/>
      <c r="AH1708" s="62"/>
      <c r="AI1708" s="62"/>
      <c r="AJ1708" s="62"/>
    </row>
    <row r="1709" spans="29:36" ht="20.7" customHeight="1" x14ac:dyDescent="0.2">
      <c r="AC1709" s="62"/>
      <c r="AD1709" s="62"/>
      <c r="AE1709" s="62"/>
      <c r="AF1709" s="62"/>
      <c r="AG1709" s="62"/>
      <c r="AH1709" s="62"/>
      <c r="AI1709" s="62"/>
      <c r="AJ1709" s="62"/>
    </row>
    <row r="1710" spans="29:36" ht="20.7" customHeight="1" x14ac:dyDescent="0.2">
      <c r="AC1710" s="62"/>
      <c r="AD1710" s="62"/>
      <c r="AE1710" s="62"/>
      <c r="AF1710" s="62"/>
      <c r="AG1710" s="62"/>
      <c r="AH1710" s="62"/>
      <c r="AI1710" s="62"/>
      <c r="AJ1710" s="62"/>
    </row>
    <row r="1711" spans="29:36" ht="20.7" customHeight="1" x14ac:dyDescent="0.2">
      <c r="AC1711" s="62"/>
      <c r="AD1711" s="62"/>
      <c r="AE1711" s="62"/>
      <c r="AF1711" s="62"/>
      <c r="AG1711" s="62"/>
      <c r="AH1711" s="62"/>
      <c r="AI1711" s="62"/>
      <c r="AJ1711" s="62"/>
    </row>
    <row r="1712" spans="29:36" ht="20.7" customHeight="1" x14ac:dyDescent="0.2">
      <c r="AC1712" s="62"/>
      <c r="AD1712" s="62"/>
      <c r="AE1712" s="62"/>
      <c r="AF1712" s="62"/>
      <c r="AG1712" s="62"/>
      <c r="AH1712" s="62"/>
      <c r="AI1712" s="62"/>
      <c r="AJ1712" s="62"/>
    </row>
    <row r="1713" spans="29:36" ht="20.7" customHeight="1" x14ac:dyDescent="0.2">
      <c r="AC1713" s="62"/>
      <c r="AD1713" s="62"/>
      <c r="AE1713" s="62"/>
      <c r="AF1713" s="62"/>
      <c r="AG1713" s="62"/>
      <c r="AH1713" s="62"/>
      <c r="AI1713" s="62"/>
      <c r="AJ1713" s="62"/>
    </row>
    <row r="1714" spans="29:36" ht="20.7" customHeight="1" x14ac:dyDescent="0.2">
      <c r="AC1714" s="62"/>
      <c r="AD1714" s="62"/>
      <c r="AE1714" s="62"/>
      <c r="AF1714" s="62"/>
      <c r="AG1714" s="62"/>
      <c r="AH1714" s="62"/>
      <c r="AI1714" s="62"/>
      <c r="AJ1714" s="62"/>
    </row>
    <row r="1715" spans="29:36" ht="20.7" customHeight="1" x14ac:dyDescent="0.2">
      <c r="AC1715" s="62"/>
      <c r="AD1715" s="62"/>
      <c r="AE1715" s="62"/>
      <c r="AF1715" s="62"/>
      <c r="AG1715" s="62"/>
      <c r="AH1715" s="62"/>
      <c r="AI1715" s="62"/>
      <c r="AJ1715" s="62"/>
    </row>
    <row r="1716" spans="29:36" ht="20.7" customHeight="1" x14ac:dyDescent="0.2">
      <c r="AC1716" s="62"/>
      <c r="AD1716" s="62"/>
      <c r="AE1716" s="62"/>
      <c r="AF1716" s="62"/>
      <c r="AG1716" s="62"/>
      <c r="AH1716" s="62"/>
      <c r="AI1716" s="62"/>
      <c r="AJ1716" s="62"/>
    </row>
    <row r="1717" spans="29:36" ht="20.7" customHeight="1" x14ac:dyDescent="0.2">
      <c r="AC1717" s="62"/>
      <c r="AD1717" s="62"/>
      <c r="AE1717" s="62"/>
      <c r="AF1717" s="62"/>
      <c r="AG1717" s="62"/>
      <c r="AH1717" s="62"/>
      <c r="AI1717" s="62"/>
      <c r="AJ1717" s="62"/>
    </row>
    <row r="1718" spans="29:36" ht="20.7" customHeight="1" x14ac:dyDescent="0.2">
      <c r="AC1718" s="62"/>
      <c r="AD1718" s="62"/>
      <c r="AE1718" s="62"/>
      <c r="AF1718" s="62"/>
      <c r="AG1718" s="62"/>
      <c r="AH1718" s="62"/>
      <c r="AI1718" s="62"/>
      <c r="AJ1718" s="62"/>
    </row>
    <row r="1719" spans="29:36" ht="20.7" customHeight="1" x14ac:dyDescent="0.2">
      <c r="AC1719" s="62"/>
      <c r="AD1719" s="62"/>
      <c r="AE1719" s="62"/>
      <c r="AF1719" s="62"/>
      <c r="AG1719" s="62"/>
      <c r="AH1719" s="62"/>
      <c r="AI1719" s="62"/>
      <c r="AJ1719" s="62"/>
    </row>
    <row r="1720" spans="29:36" ht="20.7" customHeight="1" x14ac:dyDescent="0.2">
      <c r="AC1720" s="62"/>
      <c r="AD1720" s="62"/>
      <c r="AE1720" s="62"/>
      <c r="AF1720" s="62"/>
      <c r="AG1720" s="62"/>
      <c r="AH1720" s="62"/>
      <c r="AI1720" s="62"/>
      <c r="AJ1720" s="62"/>
    </row>
    <row r="1721" spans="29:36" ht="20.7" customHeight="1" x14ac:dyDescent="0.2">
      <c r="AC1721" s="62"/>
      <c r="AD1721" s="62"/>
      <c r="AE1721" s="62"/>
      <c r="AF1721" s="62"/>
      <c r="AG1721" s="62"/>
      <c r="AH1721" s="62"/>
      <c r="AI1721" s="62"/>
      <c r="AJ1721" s="62"/>
    </row>
    <row r="1722" spans="29:36" ht="20.7" customHeight="1" x14ac:dyDescent="0.2">
      <c r="AC1722" s="62"/>
      <c r="AD1722" s="62"/>
      <c r="AE1722" s="62"/>
      <c r="AF1722" s="62"/>
      <c r="AG1722" s="62"/>
      <c r="AH1722" s="62"/>
      <c r="AI1722" s="62"/>
      <c r="AJ1722" s="62"/>
    </row>
    <row r="1723" spans="29:36" ht="20.7" customHeight="1" x14ac:dyDescent="0.2">
      <c r="AC1723" s="62"/>
      <c r="AD1723" s="62"/>
      <c r="AE1723" s="62"/>
      <c r="AF1723" s="62"/>
      <c r="AG1723" s="62"/>
      <c r="AH1723" s="62"/>
      <c r="AI1723" s="62"/>
      <c r="AJ1723" s="62"/>
    </row>
    <row r="1724" spans="29:36" ht="20.7" customHeight="1" x14ac:dyDescent="0.2">
      <c r="AC1724" s="62"/>
      <c r="AD1724" s="62"/>
      <c r="AE1724" s="62"/>
      <c r="AF1724" s="62"/>
      <c r="AG1724" s="62"/>
      <c r="AH1724" s="62"/>
      <c r="AI1724" s="62"/>
      <c r="AJ1724" s="62"/>
    </row>
    <row r="1725" spans="29:36" ht="20.7" customHeight="1" x14ac:dyDescent="0.2">
      <c r="AC1725" s="62"/>
      <c r="AD1725" s="62"/>
      <c r="AE1725" s="62"/>
      <c r="AF1725" s="62"/>
      <c r="AG1725" s="62"/>
      <c r="AH1725" s="62"/>
      <c r="AI1725" s="62"/>
      <c r="AJ1725" s="62"/>
    </row>
    <row r="1726" spans="29:36" ht="20.7" customHeight="1" x14ac:dyDescent="0.2">
      <c r="AC1726" s="62"/>
      <c r="AD1726" s="62"/>
      <c r="AE1726" s="62"/>
      <c r="AF1726" s="62"/>
      <c r="AG1726" s="62"/>
      <c r="AH1726" s="62"/>
      <c r="AI1726" s="62"/>
      <c r="AJ1726" s="62"/>
    </row>
    <row r="1727" spans="29:36" ht="20.7" customHeight="1" x14ac:dyDescent="0.2">
      <c r="AC1727" s="62"/>
      <c r="AD1727" s="62"/>
      <c r="AE1727" s="62"/>
      <c r="AF1727" s="62"/>
      <c r="AG1727" s="62"/>
      <c r="AH1727" s="62"/>
      <c r="AI1727" s="62"/>
      <c r="AJ1727" s="62"/>
    </row>
    <row r="1728" spans="29:36" ht="20.7" customHeight="1" x14ac:dyDescent="0.2">
      <c r="AC1728" s="62"/>
      <c r="AD1728" s="62"/>
      <c r="AE1728" s="62"/>
      <c r="AF1728" s="62"/>
      <c r="AG1728" s="62"/>
      <c r="AH1728" s="62"/>
      <c r="AI1728" s="62"/>
      <c r="AJ1728" s="62"/>
    </row>
    <row r="1729" spans="29:36" ht="20.7" customHeight="1" x14ac:dyDescent="0.2">
      <c r="AC1729" s="62"/>
      <c r="AD1729" s="62"/>
      <c r="AE1729" s="62"/>
      <c r="AF1729" s="62"/>
      <c r="AG1729" s="62"/>
      <c r="AH1729" s="62"/>
      <c r="AI1729" s="62"/>
      <c r="AJ1729" s="62"/>
    </row>
    <row r="1730" spans="29:36" ht="20.7" customHeight="1" x14ac:dyDescent="0.2">
      <c r="AC1730" s="62"/>
      <c r="AD1730" s="62"/>
      <c r="AE1730" s="62"/>
      <c r="AF1730" s="62"/>
      <c r="AG1730" s="62"/>
      <c r="AH1730" s="62"/>
      <c r="AI1730" s="62"/>
      <c r="AJ1730" s="62"/>
    </row>
    <row r="1731" spans="29:36" ht="20.7" customHeight="1" x14ac:dyDescent="0.2">
      <c r="AC1731" s="62"/>
      <c r="AD1731" s="62"/>
      <c r="AE1731" s="62"/>
      <c r="AF1731" s="62"/>
      <c r="AG1731" s="62"/>
      <c r="AH1731" s="62"/>
      <c r="AI1731" s="62"/>
      <c r="AJ1731" s="62"/>
    </row>
    <row r="1732" spans="29:36" ht="20.7" customHeight="1" x14ac:dyDescent="0.2">
      <c r="AC1732" s="62"/>
      <c r="AD1732" s="62"/>
      <c r="AE1732" s="62"/>
      <c r="AF1732" s="62"/>
      <c r="AG1732" s="62"/>
      <c r="AH1732" s="62"/>
      <c r="AI1732" s="62"/>
      <c r="AJ1732" s="62"/>
    </row>
    <row r="1733" spans="29:36" ht="20.7" customHeight="1" x14ac:dyDescent="0.2">
      <c r="AC1733" s="62"/>
      <c r="AD1733" s="62"/>
      <c r="AE1733" s="62"/>
      <c r="AF1733" s="62"/>
      <c r="AG1733" s="62"/>
      <c r="AH1733" s="62"/>
      <c r="AI1733" s="62"/>
      <c r="AJ1733" s="62"/>
    </row>
    <row r="1734" spans="29:36" ht="20.7" customHeight="1" x14ac:dyDescent="0.2">
      <c r="AC1734" s="62"/>
      <c r="AD1734" s="62"/>
      <c r="AE1734" s="62"/>
      <c r="AF1734" s="62"/>
      <c r="AG1734" s="62"/>
      <c r="AH1734" s="62"/>
      <c r="AI1734" s="62"/>
      <c r="AJ1734" s="62"/>
    </row>
    <row r="1735" spans="29:36" ht="20.7" customHeight="1" x14ac:dyDescent="0.2">
      <c r="AC1735" s="62"/>
      <c r="AD1735" s="62"/>
      <c r="AE1735" s="62"/>
      <c r="AF1735" s="62"/>
      <c r="AG1735" s="62"/>
      <c r="AH1735" s="62"/>
      <c r="AI1735" s="62"/>
      <c r="AJ1735" s="62"/>
    </row>
    <row r="1736" spans="29:36" ht="20.7" customHeight="1" x14ac:dyDescent="0.2">
      <c r="AC1736" s="62"/>
      <c r="AD1736" s="62"/>
      <c r="AE1736" s="62"/>
      <c r="AF1736" s="62"/>
      <c r="AG1736" s="62"/>
      <c r="AH1736" s="62"/>
      <c r="AI1736" s="62"/>
      <c r="AJ1736" s="62"/>
    </row>
    <row r="1737" spans="29:36" ht="20.7" customHeight="1" x14ac:dyDescent="0.2">
      <c r="AC1737" s="62"/>
      <c r="AD1737" s="62"/>
      <c r="AE1737" s="62"/>
      <c r="AF1737" s="62"/>
      <c r="AG1737" s="62"/>
      <c r="AH1737" s="62"/>
      <c r="AI1737" s="62"/>
      <c r="AJ1737" s="62"/>
    </row>
    <row r="1738" spans="29:36" ht="20.7" customHeight="1" x14ac:dyDescent="0.2">
      <c r="AC1738" s="62"/>
      <c r="AD1738" s="62"/>
      <c r="AE1738" s="62"/>
      <c r="AF1738" s="62"/>
      <c r="AG1738" s="62"/>
      <c r="AH1738" s="62"/>
      <c r="AI1738" s="62"/>
      <c r="AJ1738" s="62"/>
    </row>
    <row r="1739" spans="29:36" ht="20.7" customHeight="1" x14ac:dyDescent="0.2">
      <c r="AC1739" s="62"/>
      <c r="AD1739" s="62"/>
      <c r="AE1739" s="62"/>
      <c r="AF1739" s="62"/>
      <c r="AG1739" s="62"/>
      <c r="AH1739" s="62"/>
      <c r="AI1739" s="62"/>
      <c r="AJ1739" s="62"/>
    </row>
    <row r="1740" spans="29:36" ht="20.7" customHeight="1" x14ac:dyDescent="0.2">
      <c r="AC1740" s="62"/>
      <c r="AD1740" s="62"/>
      <c r="AE1740" s="62"/>
      <c r="AF1740" s="62"/>
      <c r="AG1740" s="62"/>
      <c r="AH1740" s="62"/>
      <c r="AI1740" s="62"/>
      <c r="AJ1740" s="62"/>
    </row>
    <row r="1741" spans="29:36" ht="20.7" customHeight="1" x14ac:dyDescent="0.2">
      <c r="AC1741" s="62"/>
      <c r="AD1741" s="62"/>
      <c r="AE1741" s="62"/>
      <c r="AF1741" s="62"/>
      <c r="AG1741" s="62"/>
      <c r="AH1741" s="62"/>
      <c r="AI1741" s="62"/>
      <c r="AJ1741" s="62"/>
    </row>
    <row r="1742" spans="29:36" ht="20.7" customHeight="1" x14ac:dyDescent="0.2">
      <c r="AC1742" s="62"/>
      <c r="AD1742" s="62"/>
      <c r="AE1742" s="62"/>
      <c r="AF1742" s="62"/>
      <c r="AG1742" s="62"/>
      <c r="AH1742" s="62"/>
      <c r="AI1742" s="62"/>
      <c r="AJ1742" s="62"/>
    </row>
    <row r="1743" spans="29:36" ht="20.7" customHeight="1" x14ac:dyDescent="0.2">
      <c r="AC1743" s="62"/>
      <c r="AD1743" s="62"/>
      <c r="AE1743" s="62"/>
      <c r="AF1743" s="62"/>
      <c r="AG1743" s="62"/>
      <c r="AH1743" s="62"/>
      <c r="AI1743" s="62"/>
      <c r="AJ1743" s="62"/>
    </row>
    <row r="1744" spans="29:36" ht="20.7" customHeight="1" x14ac:dyDescent="0.2">
      <c r="AC1744" s="62"/>
      <c r="AD1744" s="62"/>
      <c r="AE1744" s="62"/>
      <c r="AF1744" s="62"/>
      <c r="AG1744" s="62"/>
      <c r="AH1744" s="62"/>
      <c r="AI1744" s="62"/>
      <c r="AJ1744" s="62"/>
    </row>
    <row r="1745" spans="29:36" ht="20.7" customHeight="1" x14ac:dyDescent="0.2">
      <c r="AC1745" s="62"/>
      <c r="AD1745" s="62"/>
      <c r="AE1745" s="62"/>
      <c r="AF1745" s="62"/>
      <c r="AG1745" s="62"/>
      <c r="AH1745" s="62"/>
      <c r="AI1745" s="62"/>
      <c r="AJ1745" s="62"/>
    </row>
    <row r="1746" spans="29:36" ht="20.7" customHeight="1" x14ac:dyDescent="0.2">
      <c r="AC1746" s="62"/>
      <c r="AD1746" s="62"/>
      <c r="AE1746" s="62"/>
      <c r="AF1746" s="62"/>
      <c r="AG1746" s="62"/>
      <c r="AH1746" s="62"/>
      <c r="AI1746" s="62"/>
      <c r="AJ1746" s="62"/>
    </row>
    <row r="1747" spans="29:36" ht="20.7" customHeight="1" x14ac:dyDescent="0.2">
      <c r="AC1747" s="62"/>
      <c r="AD1747" s="62"/>
      <c r="AE1747" s="62"/>
      <c r="AF1747" s="62"/>
      <c r="AG1747" s="62"/>
      <c r="AH1747" s="62"/>
      <c r="AI1747" s="62"/>
      <c r="AJ1747" s="62"/>
    </row>
    <row r="1748" spans="29:36" ht="20.7" customHeight="1" x14ac:dyDescent="0.2">
      <c r="AC1748" s="62"/>
      <c r="AD1748" s="62"/>
      <c r="AE1748" s="62"/>
      <c r="AF1748" s="62"/>
      <c r="AG1748" s="62"/>
      <c r="AH1748" s="62"/>
      <c r="AI1748" s="62"/>
      <c r="AJ1748" s="62"/>
    </row>
    <row r="1749" spans="29:36" ht="20.7" customHeight="1" x14ac:dyDescent="0.2">
      <c r="AC1749" s="62"/>
      <c r="AD1749" s="62"/>
      <c r="AE1749" s="62"/>
      <c r="AF1749" s="62"/>
      <c r="AG1749" s="62"/>
      <c r="AH1749" s="62"/>
      <c r="AI1749" s="62"/>
      <c r="AJ1749" s="62"/>
    </row>
    <row r="1750" spans="29:36" ht="20.7" customHeight="1" x14ac:dyDescent="0.2">
      <c r="AC1750" s="62"/>
      <c r="AD1750" s="62"/>
      <c r="AE1750" s="62"/>
      <c r="AF1750" s="62"/>
      <c r="AG1750" s="62"/>
      <c r="AH1750" s="62"/>
      <c r="AI1750" s="62"/>
      <c r="AJ1750" s="62"/>
    </row>
    <row r="1751" spans="29:36" ht="20.7" customHeight="1" x14ac:dyDescent="0.2">
      <c r="AC1751" s="62"/>
      <c r="AD1751" s="62"/>
      <c r="AE1751" s="62"/>
      <c r="AF1751" s="62"/>
      <c r="AG1751" s="62"/>
      <c r="AH1751" s="62"/>
      <c r="AI1751" s="62"/>
      <c r="AJ1751" s="62"/>
    </row>
    <row r="1752" spans="29:36" ht="20.7" customHeight="1" x14ac:dyDescent="0.2">
      <c r="AC1752" s="62"/>
      <c r="AD1752" s="62"/>
      <c r="AE1752" s="62"/>
      <c r="AF1752" s="62"/>
      <c r="AG1752" s="62"/>
      <c r="AH1752" s="62"/>
      <c r="AI1752" s="62"/>
      <c r="AJ1752" s="62"/>
    </row>
    <row r="1753" spans="29:36" ht="20.7" customHeight="1" x14ac:dyDescent="0.2">
      <c r="AC1753" s="62"/>
      <c r="AD1753" s="62"/>
      <c r="AE1753" s="62"/>
      <c r="AF1753" s="62"/>
      <c r="AG1753" s="62"/>
      <c r="AH1753" s="62"/>
      <c r="AI1753" s="62"/>
      <c r="AJ1753" s="62"/>
    </row>
    <row r="1754" spans="29:36" ht="20.7" customHeight="1" x14ac:dyDescent="0.2">
      <c r="AC1754" s="62"/>
      <c r="AD1754" s="62"/>
      <c r="AE1754" s="62"/>
      <c r="AF1754" s="62"/>
      <c r="AG1754" s="62"/>
      <c r="AH1754" s="62"/>
      <c r="AI1754" s="62"/>
      <c r="AJ1754" s="62"/>
    </row>
    <row r="1755" spans="29:36" ht="20.7" customHeight="1" x14ac:dyDescent="0.2">
      <c r="AC1755" s="62"/>
      <c r="AD1755" s="62"/>
      <c r="AE1755" s="62"/>
      <c r="AF1755" s="62"/>
      <c r="AG1755" s="62"/>
      <c r="AH1755" s="62"/>
      <c r="AI1755" s="62"/>
      <c r="AJ1755" s="62"/>
    </row>
    <row r="1756" spans="29:36" ht="20.7" customHeight="1" x14ac:dyDescent="0.2">
      <c r="AC1756" s="62"/>
      <c r="AD1756" s="62"/>
      <c r="AE1756" s="62"/>
      <c r="AF1756" s="62"/>
      <c r="AG1756" s="62"/>
      <c r="AH1756" s="62"/>
      <c r="AI1756" s="62"/>
      <c r="AJ1756" s="62"/>
    </row>
    <row r="1757" spans="29:36" ht="20.7" customHeight="1" x14ac:dyDescent="0.2">
      <c r="AC1757" s="62"/>
      <c r="AD1757" s="62"/>
      <c r="AE1757" s="62"/>
      <c r="AF1757" s="62"/>
      <c r="AG1757" s="62"/>
      <c r="AH1757" s="62"/>
      <c r="AI1757" s="62"/>
      <c r="AJ1757" s="62"/>
    </row>
    <row r="1758" spans="29:36" ht="20.7" customHeight="1" x14ac:dyDescent="0.2">
      <c r="AC1758" s="62"/>
      <c r="AD1758" s="62"/>
      <c r="AE1758" s="62"/>
      <c r="AF1758" s="62"/>
      <c r="AG1758" s="62"/>
      <c r="AH1758" s="62"/>
      <c r="AI1758" s="62"/>
      <c r="AJ1758" s="62"/>
    </row>
    <row r="1759" spans="29:36" ht="20.7" customHeight="1" x14ac:dyDescent="0.2">
      <c r="AC1759" s="62"/>
      <c r="AD1759" s="62"/>
      <c r="AE1759" s="62"/>
      <c r="AF1759" s="62"/>
      <c r="AG1759" s="62"/>
      <c r="AH1759" s="62"/>
      <c r="AI1759" s="62"/>
      <c r="AJ1759" s="62"/>
    </row>
    <row r="1760" spans="29:36" ht="20.7" customHeight="1" x14ac:dyDescent="0.2">
      <c r="AC1760" s="62"/>
      <c r="AD1760" s="62"/>
      <c r="AE1760" s="62"/>
      <c r="AF1760" s="62"/>
      <c r="AG1760" s="62"/>
      <c r="AH1760" s="62"/>
      <c r="AI1760" s="62"/>
      <c r="AJ1760" s="62"/>
    </row>
    <row r="1761" spans="29:36" ht="20.7" customHeight="1" x14ac:dyDescent="0.2">
      <c r="AC1761" s="62"/>
      <c r="AD1761" s="62"/>
      <c r="AE1761" s="62"/>
      <c r="AF1761" s="62"/>
      <c r="AG1761" s="62"/>
      <c r="AH1761" s="62"/>
      <c r="AI1761" s="62"/>
      <c r="AJ1761" s="62"/>
    </row>
    <row r="1762" spans="29:36" ht="20.7" customHeight="1" x14ac:dyDescent="0.2">
      <c r="AC1762" s="62"/>
      <c r="AD1762" s="62"/>
      <c r="AE1762" s="62"/>
      <c r="AF1762" s="62"/>
      <c r="AG1762" s="62"/>
      <c r="AH1762" s="62"/>
      <c r="AI1762" s="62"/>
      <c r="AJ1762" s="62"/>
    </row>
    <row r="1763" spans="29:36" ht="20.7" customHeight="1" x14ac:dyDescent="0.2">
      <c r="AC1763" s="62"/>
      <c r="AD1763" s="62"/>
      <c r="AE1763" s="62"/>
      <c r="AF1763" s="62"/>
      <c r="AG1763" s="62"/>
      <c r="AH1763" s="62"/>
      <c r="AI1763" s="62"/>
      <c r="AJ1763" s="62"/>
    </row>
    <row r="1764" spans="29:36" ht="20.7" customHeight="1" x14ac:dyDescent="0.2">
      <c r="AC1764" s="62"/>
      <c r="AD1764" s="62"/>
      <c r="AE1764" s="62"/>
      <c r="AF1764" s="62"/>
      <c r="AG1764" s="62"/>
      <c r="AH1764" s="62"/>
      <c r="AI1764" s="62"/>
      <c r="AJ1764" s="62"/>
    </row>
    <row r="1765" spans="29:36" ht="20.7" customHeight="1" x14ac:dyDescent="0.2">
      <c r="AC1765" s="62"/>
      <c r="AD1765" s="62"/>
      <c r="AE1765" s="62"/>
      <c r="AF1765" s="62"/>
      <c r="AG1765" s="62"/>
      <c r="AH1765" s="62"/>
      <c r="AI1765" s="62"/>
      <c r="AJ1765" s="62"/>
    </row>
    <row r="1766" spans="29:36" ht="20.7" customHeight="1" x14ac:dyDescent="0.2">
      <c r="AC1766" s="62"/>
      <c r="AD1766" s="62"/>
      <c r="AE1766" s="62"/>
      <c r="AF1766" s="62"/>
      <c r="AG1766" s="62"/>
      <c r="AH1766" s="62"/>
      <c r="AI1766" s="62"/>
      <c r="AJ1766" s="62"/>
    </row>
    <row r="1767" spans="29:36" ht="20.7" customHeight="1" x14ac:dyDescent="0.2">
      <c r="AC1767" s="62"/>
      <c r="AD1767" s="62"/>
      <c r="AE1767" s="62"/>
      <c r="AF1767" s="62"/>
      <c r="AG1767" s="62"/>
      <c r="AH1767" s="62"/>
      <c r="AI1767" s="62"/>
      <c r="AJ1767" s="62"/>
    </row>
    <row r="1768" spans="29:36" ht="20.7" customHeight="1" x14ac:dyDescent="0.2">
      <c r="AC1768" s="62"/>
      <c r="AD1768" s="62"/>
      <c r="AE1768" s="62"/>
      <c r="AF1768" s="62"/>
      <c r="AG1768" s="62"/>
      <c r="AH1768" s="62"/>
      <c r="AI1768" s="62"/>
      <c r="AJ1768" s="62"/>
    </row>
    <row r="1769" spans="29:36" ht="20.7" customHeight="1" x14ac:dyDescent="0.2">
      <c r="AC1769" s="62"/>
      <c r="AD1769" s="62"/>
      <c r="AE1769" s="62"/>
      <c r="AF1769" s="62"/>
      <c r="AG1769" s="62"/>
      <c r="AH1769" s="62"/>
      <c r="AI1769" s="62"/>
      <c r="AJ1769" s="62"/>
    </row>
    <row r="1770" spans="29:36" ht="20.7" customHeight="1" x14ac:dyDescent="0.2">
      <c r="AC1770" s="62"/>
      <c r="AD1770" s="62"/>
      <c r="AE1770" s="62"/>
      <c r="AF1770" s="62"/>
      <c r="AG1770" s="62"/>
      <c r="AH1770" s="62"/>
      <c r="AI1770" s="62"/>
      <c r="AJ1770" s="62"/>
    </row>
    <row r="1771" spans="29:36" ht="20.7" customHeight="1" x14ac:dyDescent="0.2">
      <c r="AC1771" s="62"/>
      <c r="AD1771" s="62"/>
      <c r="AE1771" s="62"/>
      <c r="AF1771" s="62"/>
      <c r="AG1771" s="62"/>
      <c r="AH1771" s="62"/>
      <c r="AI1771" s="62"/>
      <c r="AJ1771" s="62"/>
    </row>
    <row r="1772" spans="29:36" ht="20.7" customHeight="1" x14ac:dyDescent="0.2">
      <c r="AC1772" s="62"/>
      <c r="AD1772" s="62"/>
      <c r="AE1772" s="62"/>
      <c r="AF1772" s="62"/>
      <c r="AG1772" s="62"/>
      <c r="AH1772" s="62"/>
      <c r="AI1772" s="62"/>
      <c r="AJ1772" s="62"/>
    </row>
    <row r="1773" spans="29:36" ht="20.7" customHeight="1" x14ac:dyDescent="0.2">
      <c r="AC1773" s="62"/>
      <c r="AD1773" s="62"/>
      <c r="AE1773" s="62"/>
      <c r="AF1773" s="62"/>
      <c r="AG1773" s="62"/>
      <c r="AH1773" s="62"/>
      <c r="AI1773" s="62"/>
      <c r="AJ1773" s="62"/>
    </row>
    <row r="1774" spans="29:36" ht="20.7" customHeight="1" x14ac:dyDescent="0.2">
      <c r="AC1774" s="62"/>
      <c r="AD1774" s="62"/>
      <c r="AE1774" s="62"/>
      <c r="AF1774" s="62"/>
      <c r="AG1774" s="62"/>
      <c r="AH1774" s="62"/>
      <c r="AI1774" s="62"/>
      <c r="AJ1774" s="62"/>
    </row>
    <row r="1775" spans="29:36" ht="20.7" customHeight="1" x14ac:dyDescent="0.2">
      <c r="AC1775" s="62"/>
      <c r="AD1775" s="62"/>
      <c r="AE1775" s="62"/>
      <c r="AF1775" s="62"/>
      <c r="AG1775" s="62"/>
      <c r="AH1775" s="62"/>
      <c r="AI1775" s="62"/>
      <c r="AJ1775" s="62"/>
    </row>
    <row r="1776" spans="29:36" ht="20.7" customHeight="1" x14ac:dyDescent="0.2">
      <c r="AC1776" s="62"/>
      <c r="AD1776" s="62"/>
      <c r="AE1776" s="62"/>
      <c r="AF1776" s="62"/>
      <c r="AG1776" s="62"/>
      <c r="AH1776" s="62"/>
      <c r="AI1776" s="62"/>
      <c r="AJ1776" s="62"/>
    </row>
    <row r="1777" spans="29:36" ht="20.7" customHeight="1" x14ac:dyDescent="0.2">
      <c r="AC1777" s="62"/>
      <c r="AD1777" s="62"/>
      <c r="AE1777" s="62"/>
      <c r="AF1777" s="62"/>
      <c r="AG1777" s="62"/>
      <c r="AH1777" s="62"/>
      <c r="AI1777" s="62"/>
      <c r="AJ1777" s="62"/>
    </row>
    <row r="1778" spans="29:36" ht="20.7" customHeight="1" x14ac:dyDescent="0.2">
      <c r="AC1778" s="62"/>
      <c r="AD1778" s="62"/>
      <c r="AE1778" s="62"/>
      <c r="AF1778" s="62"/>
      <c r="AG1778" s="62"/>
      <c r="AH1778" s="62"/>
      <c r="AI1778" s="62"/>
      <c r="AJ1778" s="62"/>
    </row>
    <row r="1779" spans="29:36" ht="20.7" customHeight="1" x14ac:dyDescent="0.2">
      <c r="AC1779" s="62"/>
      <c r="AD1779" s="62"/>
      <c r="AE1779" s="62"/>
      <c r="AF1779" s="62"/>
      <c r="AG1779" s="62"/>
      <c r="AH1779" s="62"/>
      <c r="AI1779" s="62"/>
      <c r="AJ1779" s="62"/>
    </row>
    <row r="1780" spans="29:36" ht="20.7" customHeight="1" x14ac:dyDescent="0.2">
      <c r="AC1780" s="62"/>
      <c r="AD1780" s="62"/>
      <c r="AE1780" s="62"/>
      <c r="AF1780" s="62"/>
      <c r="AG1780" s="62"/>
      <c r="AH1780" s="62"/>
      <c r="AI1780" s="62"/>
      <c r="AJ1780" s="62"/>
    </row>
    <row r="1781" spans="29:36" ht="20.7" customHeight="1" x14ac:dyDescent="0.2">
      <c r="AC1781" s="62"/>
      <c r="AD1781" s="62"/>
      <c r="AE1781" s="62"/>
      <c r="AF1781" s="62"/>
      <c r="AG1781" s="62"/>
      <c r="AH1781" s="62"/>
      <c r="AI1781" s="62"/>
      <c r="AJ1781" s="62"/>
    </row>
    <row r="1782" spans="29:36" ht="20.7" customHeight="1" x14ac:dyDescent="0.2">
      <c r="AC1782" s="62"/>
      <c r="AD1782" s="62"/>
      <c r="AE1782" s="62"/>
      <c r="AF1782" s="62"/>
      <c r="AG1782" s="62"/>
      <c r="AH1782" s="62"/>
      <c r="AI1782" s="62"/>
      <c r="AJ1782" s="62"/>
    </row>
    <row r="1783" spans="29:36" ht="20.7" customHeight="1" x14ac:dyDescent="0.2">
      <c r="AC1783" s="62"/>
      <c r="AD1783" s="62"/>
      <c r="AE1783" s="62"/>
      <c r="AF1783" s="62"/>
      <c r="AG1783" s="62"/>
      <c r="AH1783" s="62"/>
      <c r="AI1783" s="62"/>
      <c r="AJ1783" s="62"/>
    </row>
    <row r="1784" spans="29:36" ht="20.7" customHeight="1" x14ac:dyDescent="0.2">
      <c r="AC1784" s="62"/>
      <c r="AD1784" s="62"/>
      <c r="AE1784" s="62"/>
      <c r="AF1784" s="62"/>
      <c r="AG1784" s="62"/>
      <c r="AH1784" s="62"/>
      <c r="AI1784" s="62"/>
      <c r="AJ1784" s="62"/>
    </row>
    <row r="1785" spans="29:36" ht="20.7" customHeight="1" x14ac:dyDescent="0.2">
      <c r="AC1785" s="62"/>
      <c r="AD1785" s="62"/>
      <c r="AE1785" s="62"/>
      <c r="AF1785" s="62"/>
      <c r="AG1785" s="62"/>
      <c r="AH1785" s="62"/>
      <c r="AI1785" s="62"/>
      <c r="AJ1785" s="62"/>
    </row>
    <row r="1786" spans="29:36" ht="20.7" customHeight="1" x14ac:dyDescent="0.2">
      <c r="AC1786" s="62"/>
      <c r="AD1786" s="62"/>
      <c r="AE1786" s="62"/>
      <c r="AF1786" s="62"/>
      <c r="AG1786" s="62"/>
      <c r="AH1786" s="62"/>
      <c r="AI1786" s="62"/>
      <c r="AJ1786" s="62"/>
    </row>
    <row r="1787" spans="29:36" ht="20.7" customHeight="1" x14ac:dyDescent="0.2">
      <c r="AC1787" s="62"/>
      <c r="AD1787" s="62"/>
      <c r="AE1787" s="62"/>
      <c r="AF1787" s="62"/>
      <c r="AG1787" s="62"/>
      <c r="AH1787" s="62"/>
      <c r="AI1787" s="62"/>
      <c r="AJ1787" s="62"/>
    </row>
    <row r="1788" spans="29:36" ht="20.7" customHeight="1" x14ac:dyDescent="0.2">
      <c r="AC1788" s="62"/>
      <c r="AD1788" s="62"/>
      <c r="AE1788" s="62"/>
      <c r="AF1788" s="62"/>
      <c r="AG1788" s="62"/>
      <c r="AH1788" s="62"/>
      <c r="AI1788" s="62"/>
      <c r="AJ1788" s="62"/>
    </row>
    <row r="1789" spans="29:36" ht="20.7" customHeight="1" x14ac:dyDescent="0.2">
      <c r="AC1789" s="62"/>
      <c r="AD1789" s="62"/>
      <c r="AE1789" s="62"/>
      <c r="AF1789" s="62"/>
      <c r="AG1789" s="62"/>
      <c r="AH1789" s="62"/>
      <c r="AI1789" s="62"/>
      <c r="AJ1789" s="62"/>
    </row>
    <row r="1790" spans="29:36" ht="20.7" customHeight="1" x14ac:dyDescent="0.2">
      <c r="AC1790" s="62"/>
      <c r="AD1790" s="62"/>
      <c r="AE1790" s="62"/>
      <c r="AF1790" s="62"/>
      <c r="AG1790" s="62"/>
      <c r="AH1790" s="62"/>
      <c r="AI1790" s="62"/>
      <c r="AJ1790" s="62"/>
    </row>
    <row r="1791" spans="29:36" ht="20.7" customHeight="1" x14ac:dyDescent="0.2">
      <c r="AC1791" s="62"/>
      <c r="AD1791" s="62"/>
      <c r="AE1791" s="62"/>
      <c r="AF1791" s="62"/>
      <c r="AG1791" s="62"/>
      <c r="AH1791" s="62"/>
      <c r="AI1791" s="62"/>
      <c r="AJ1791" s="62"/>
    </row>
    <row r="1792" spans="29:36" ht="20.7" customHeight="1" x14ac:dyDescent="0.2">
      <c r="AC1792" s="62"/>
      <c r="AD1792" s="62"/>
      <c r="AE1792" s="62"/>
      <c r="AF1792" s="62"/>
      <c r="AG1792" s="62"/>
      <c r="AH1792" s="62"/>
      <c r="AI1792" s="62"/>
      <c r="AJ1792" s="62"/>
    </row>
    <row r="1793" spans="29:36" ht="20.7" customHeight="1" x14ac:dyDescent="0.2">
      <c r="AC1793" s="62"/>
      <c r="AD1793" s="62"/>
      <c r="AE1793" s="62"/>
      <c r="AF1793" s="62"/>
      <c r="AG1793" s="62"/>
      <c r="AH1793" s="62"/>
      <c r="AI1793" s="62"/>
      <c r="AJ1793" s="62"/>
    </row>
    <row r="1794" spans="29:36" ht="20.7" customHeight="1" x14ac:dyDescent="0.2">
      <c r="AC1794" s="62"/>
      <c r="AD1794" s="62"/>
      <c r="AE1794" s="62"/>
      <c r="AF1794" s="62"/>
      <c r="AG1794" s="62"/>
      <c r="AH1794" s="62"/>
      <c r="AI1794" s="62"/>
      <c r="AJ1794" s="62"/>
    </row>
    <row r="1795" spans="29:36" ht="20.7" customHeight="1" x14ac:dyDescent="0.2">
      <c r="AC1795" s="62"/>
      <c r="AD1795" s="62"/>
      <c r="AE1795" s="62"/>
      <c r="AF1795" s="62"/>
      <c r="AG1795" s="62"/>
      <c r="AH1795" s="62"/>
      <c r="AI1795" s="62"/>
      <c r="AJ1795" s="62"/>
    </row>
    <row r="1796" spans="29:36" ht="20.7" customHeight="1" x14ac:dyDescent="0.2">
      <c r="AC1796" s="62"/>
      <c r="AD1796" s="62"/>
      <c r="AE1796" s="62"/>
      <c r="AF1796" s="62"/>
      <c r="AG1796" s="62"/>
      <c r="AH1796" s="62"/>
      <c r="AI1796" s="62"/>
      <c r="AJ1796" s="62"/>
    </row>
    <row r="1797" spans="29:36" ht="20.7" customHeight="1" x14ac:dyDescent="0.2">
      <c r="AC1797" s="62"/>
      <c r="AD1797" s="62"/>
      <c r="AE1797" s="62"/>
      <c r="AF1797" s="62"/>
      <c r="AG1797" s="62"/>
      <c r="AH1797" s="62"/>
      <c r="AI1797" s="62"/>
      <c r="AJ1797" s="62"/>
    </row>
    <row r="1798" spans="29:36" ht="20.7" customHeight="1" x14ac:dyDescent="0.2">
      <c r="AC1798" s="62"/>
      <c r="AD1798" s="62"/>
      <c r="AE1798" s="62"/>
      <c r="AF1798" s="62"/>
      <c r="AG1798" s="62"/>
      <c r="AH1798" s="62"/>
      <c r="AI1798" s="62"/>
      <c r="AJ1798" s="62"/>
    </row>
    <row r="1799" spans="29:36" ht="20.7" customHeight="1" x14ac:dyDescent="0.2">
      <c r="AC1799" s="62"/>
      <c r="AD1799" s="62"/>
      <c r="AE1799" s="62"/>
      <c r="AF1799" s="62"/>
      <c r="AG1799" s="62"/>
      <c r="AH1799" s="62"/>
      <c r="AI1799" s="62"/>
      <c r="AJ1799" s="62"/>
    </row>
    <row r="1800" spans="29:36" ht="20.7" customHeight="1" x14ac:dyDescent="0.2">
      <c r="AC1800" s="62"/>
      <c r="AD1800" s="62"/>
      <c r="AE1800" s="62"/>
      <c r="AF1800" s="62"/>
      <c r="AG1800" s="62"/>
      <c r="AH1800" s="62"/>
      <c r="AI1800" s="62"/>
      <c r="AJ1800" s="62"/>
    </row>
    <row r="1801" spans="29:36" ht="20.7" customHeight="1" x14ac:dyDescent="0.2">
      <c r="AC1801" s="62"/>
      <c r="AD1801" s="62"/>
      <c r="AE1801" s="62"/>
      <c r="AF1801" s="62"/>
      <c r="AG1801" s="62"/>
      <c r="AH1801" s="62"/>
      <c r="AI1801" s="62"/>
      <c r="AJ1801" s="62"/>
    </row>
    <row r="1802" spans="29:36" ht="20.7" customHeight="1" x14ac:dyDescent="0.2">
      <c r="AC1802" s="62"/>
      <c r="AD1802" s="62"/>
      <c r="AE1802" s="62"/>
      <c r="AF1802" s="62"/>
      <c r="AG1802" s="62"/>
      <c r="AH1802" s="62"/>
      <c r="AI1802" s="62"/>
      <c r="AJ1802" s="62"/>
    </row>
    <row r="1803" spans="29:36" ht="20.7" customHeight="1" x14ac:dyDescent="0.2">
      <c r="AC1803" s="62"/>
      <c r="AD1803" s="62"/>
      <c r="AE1803" s="62"/>
      <c r="AF1803" s="62"/>
      <c r="AG1803" s="62"/>
      <c r="AH1803" s="62"/>
      <c r="AI1803" s="62"/>
      <c r="AJ1803" s="62"/>
    </row>
    <row r="1804" spans="29:36" ht="20.7" customHeight="1" x14ac:dyDescent="0.2">
      <c r="AC1804" s="62"/>
      <c r="AD1804" s="62"/>
      <c r="AE1804" s="62"/>
      <c r="AF1804" s="62"/>
      <c r="AG1804" s="62"/>
      <c r="AH1804" s="62"/>
      <c r="AI1804" s="62"/>
      <c r="AJ1804" s="62"/>
    </row>
    <row r="1805" spans="29:36" ht="20.7" customHeight="1" x14ac:dyDescent="0.2">
      <c r="AC1805" s="62"/>
      <c r="AD1805" s="62"/>
      <c r="AE1805" s="62"/>
      <c r="AF1805" s="62"/>
      <c r="AG1805" s="62"/>
      <c r="AH1805" s="62"/>
      <c r="AI1805" s="62"/>
      <c r="AJ1805" s="62"/>
    </row>
    <row r="1806" spans="29:36" ht="20.7" customHeight="1" x14ac:dyDescent="0.2">
      <c r="AC1806" s="62"/>
      <c r="AD1806" s="62"/>
      <c r="AE1806" s="62"/>
      <c r="AF1806" s="62"/>
      <c r="AG1806" s="62"/>
      <c r="AH1806" s="62"/>
      <c r="AI1806" s="62"/>
      <c r="AJ1806" s="62"/>
    </row>
    <row r="1807" spans="29:36" ht="20.7" customHeight="1" x14ac:dyDescent="0.2">
      <c r="AC1807" s="62"/>
      <c r="AD1807" s="62"/>
      <c r="AE1807" s="62"/>
      <c r="AF1807" s="62"/>
      <c r="AG1807" s="62"/>
      <c r="AH1807" s="62"/>
      <c r="AI1807" s="62"/>
      <c r="AJ1807" s="62"/>
    </row>
    <row r="1808" spans="29:36" ht="20.7" customHeight="1" x14ac:dyDescent="0.2">
      <c r="AC1808" s="62"/>
      <c r="AD1808" s="62"/>
      <c r="AE1808" s="62"/>
      <c r="AF1808" s="62"/>
      <c r="AG1808" s="62"/>
      <c r="AH1808" s="62"/>
      <c r="AI1808" s="62"/>
      <c r="AJ1808" s="62"/>
    </row>
    <row r="1809" spans="29:36" ht="20.7" customHeight="1" x14ac:dyDescent="0.2">
      <c r="AC1809" s="62"/>
      <c r="AD1809" s="62"/>
      <c r="AE1809" s="62"/>
      <c r="AF1809" s="62"/>
      <c r="AG1809" s="62"/>
      <c r="AH1809" s="62"/>
      <c r="AI1809" s="62"/>
      <c r="AJ1809" s="62"/>
    </row>
    <row r="1810" spans="29:36" ht="20.7" customHeight="1" x14ac:dyDescent="0.2">
      <c r="AC1810" s="62"/>
      <c r="AD1810" s="62"/>
      <c r="AE1810" s="62"/>
      <c r="AF1810" s="62"/>
      <c r="AG1810" s="62"/>
      <c r="AH1810" s="62"/>
      <c r="AI1810" s="62"/>
      <c r="AJ1810" s="62"/>
    </row>
    <row r="1811" spans="29:36" ht="20.7" customHeight="1" x14ac:dyDescent="0.2">
      <c r="AC1811" s="62"/>
      <c r="AD1811" s="62"/>
      <c r="AE1811" s="62"/>
      <c r="AF1811" s="62"/>
      <c r="AG1811" s="62"/>
      <c r="AH1811" s="62"/>
      <c r="AI1811" s="62"/>
      <c r="AJ1811" s="62"/>
    </row>
    <row r="1812" spans="29:36" ht="20.7" customHeight="1" x14ac:dyDescent="0.2">
      <c r="AC1812" s="62"/>
      <c r="AD1812" s="62"/>
      <c r="AE1812" s="62"/>
      <c r="AF1812" s="62"/>
      <c r="AG1812" s="62"/>
      <c r="AH1812" s="62"/>
      <c r="AI1812" s="62"/>
      <c r="AJ1812" s="62"/>
    </row>
    <row r="1813" spans="29:36" ht="20.7" customHeight="1" x14ac:dyDescent="0.2">
      <c r="AC1813" s="62"/>
      <c r="AD1813" s="62"/>
      <c r="AE1813" s="62"/>
      <c r="AF1813" s="62"/>
      <c r="AG1813" s="62"/>
      <c r="AH1813" s="62"/>
      <c r="AI1813" s="62"/>
      <c r="AJ1813" s="62"/>
    </row>
    <row r="1814" spans="29:36" ht="20.7" customHeight="1" x14ac:dyDescent="0.2">
      <c r="AC1814" s="62"/>
      <c r="AD1814" s="62"/>
      <c r="AE1814" s="62"/>
      <c r="AF1814" s="62"/>
      <c r="AG1814" s="62"/>
      <c r="AH1814" s="62"/>
      <c r="AI1814" s="62"/>
      <c r="AJ1814" s="62"/>
    </row>
    <row r="1815" spans="29:36" ht="20.7" customHeight="1" x14ac:dyDescent="0.2">
      <c r="AC1815" s="62"/>
      <c r="AD1815" s="62"/>
      <c r="AE1815" s="62"/>
      <c r="AF1815" s="62"/>
      <c r="AG1815" s="62"/>
      <c r="AH1815" s="62"/>
      <c r="AI1815" s="62"/>
      <c r="AJ1815" s="62"/>
    </row>
    <row r="1816" spans="29:36" ht="20.7" customHeight="1" x14ac:dyDescent="0.2">
      <c r="AC1816" s="62"/>
      <c r="AD1816" s="62"/>
      <c r="AE1816" s="62"/>
      <c r="AF1816" s="62"/>
      <c r="AG1816" s="62"/>
      <c r="AH1816" s="62"/>
      <c r="AI1816" s="62"/>
      <c r="AJ1816" s="62"/>
    </row>
    <row r="1817" spans="29:36" ht="20.7" customHeight="1" x14ac:dyDescent="0.2">
      <c r="AC1817" s="62"/>
      <c r="AD1817" s="62"/>
      <c r="AE1817" s="62"/>
      <c r="AF1817" s="62"/>
      <c r="AG1817" s="62"/>
      <c r="AH1817" s="62"/>
      <c r="AI1817" s="62"/>
      <c r="AJ1817" s="62"/>
    </row>
    <row r="1818" spans="29:36" ht="20.7" customHeight="1" x14ac:dyDescent="0.2">
      <c r="AC1818" s="62"/>
      <c r="AD1818" s="62"/>
      <c r="AE1818" s="62"/>
      <c r="AF1818" s="62"/>
      <c r="AG1818" s="62"/>
      <c r="AH1818" s="62"/>
      <c r="AI1818" s="62"/>
      <c r="AJ1818" s="62"/>
    </row>
    <row r="1819" spans="29:36" ht="20.7" customHeight="1" x14ac:dyDescent="0.2">
      <c r="AC1819" s="62"/>
      <c r="AD1819" s="62"/>
      <c r="AE1819" s="62"/>
      <c r="AF1819" s="62"/>
      <c r="AG1819" s="62"/>
      <c r="AH1819" s="62"/>
      <c r="AI1819" s="62"/>
      <c r="AJ1819" s="62"/>
    </row>
    <row r="1820" spans="29:36" ht="20.7" customHeight="1" x14ac:dyDescent="0.2">
      <c r="AC1820" s="62"/>
      <c r="AD1820" s="62"/>
      <c r="AE1820" s="62"/>
      <c r="AF1820" s="62"/>
      <c r="AG1820" s="62"/>
      <c r="AH1820" s="62"/>
      <c r="AI1820" s="62"/>
      <c r="AJ1820" s="62"/>
    </row>
    <row r="1821" spans="29:36" ht="20.7" customHeight="1" x14ac:dyDescent="0.2">
      <c r="AC1821" s="62"/>
      <c r="AD1821" s="62"/>
      <c r="AE1821" s="62"/>
      <c r="AF1821" s="62"/>
      <c r="AG1821" s="62"/>
      <c r="AH1821" s="62"/>
      <c r="AI1821" s="62"/>
      <c r="AJ1821" s="62"/>
    </row>
    <row r="1822" spans="29:36" ht="20.7" customHeight="1" x14ac:dyDescent="0.2">
      <c r="AC1822" s="62"/>
      <c r="AD1822" s="62"/>
      <c r="AE1822" s="62"/>
      <c r="AF1822" s="62"/>
      <c r="AG1822" s="62"/>
      <c r="AH1822" s="62"/>
      <c r="AI1822" s="62"/>
      <c r="AJ1822" s="62"/>
    </row>
    <row r="1823" spans="29:36" ht="20.7" customHeight="1" x14ac:dyDescent="0.2">
      <c r="AC1823" s="62"/>
      <c r="AD1823" s="62"/>
      <c r="AE1823" s="62"/>
      <c r="AF1823" s="62"/>
      <c r="AG1823" s="62"/>
      <c r="AH1823" s="62"/>
      <c r="AI1823" s="62"/>
      <c r="AJ1823" s="62"/>
    </row>
    <row r="1824" spans="29:36" ht="20.7" customHeight="1" x14ac:dyDescent="0.2">
      <c r="AC1824" s="62"/>
      <c r="AD1824" s="62"/>
      <c r="AE1824" s="62"/>
      <c r="AF1824" s="62"/>
      <c r="AG1824" s="62"/>
      <c r="AH1824" s="62"/>
      <c r="AI1824" s="62"/>
      <c r="AJ1824" s="62"/>
    </row>
    <row r="1825" spans="29:36" ht="20.7" customHeight="1" x14ac:dyDescent="0.2">
      <c r="AC1825" s="62"/>
      <c r="AD1825" s="62"/>
      <c r="AE1825" s="62"/>
      <c r="AF1825" s="62"/>
      <c r="AG1825" s="62"/>
      <c r="AH1825" s="62"/>
      <c r="AI1825" s="62"/>
      <c r="AJ1825" s="62"/>
    </row>
    <row r="1826" spans="29:36" ht="20.7" customHeight="1" x14ac:dyDescent="0.2">
      <c r="AC1826" s="62"/>
      <c r="AD1826" s="62"/>
      <c r="AE1826" s="62"/>
      <c r="AF1826" s="62"/>
      <c r="AG1826" s="62"/>
      <c r="AH1826" s="62"/>
      <c r="AI1826" s="62"/>
      <c r="AJ1826" s="62"/>
    </row>
    <row r="1827" spans="29:36" ht="20.7" customHeight="1" x14ac:dyDescent="0.2">
      <c r="AC1827" s="62"/>
      <c r="AD1827" s="62"/>
      <c r="AE1827" s="62"/>
      <c r="AF1827" s="62"/>
      <c r="AG1827" s="62"/>
      <c r="AH1827" s="62"/>
      <c r="AI1827" s="62"/>
      <c r="AJ1827" s="62"/>
    </row>
    <row r="1828" spans="29:36" ht="20.7" customHeight="1" x14ac:dyDescent="0.2">
      <c r="AC1828" s="62"/>
      <c r="AD1828" s="62"/>
      <c r="AE1828" s="62"/>
      <c r="AF1828" s="62"/>
      <c r="AG1828" s="62"/>
      <c r="AH1828" s="62"/>
      <c r="AI1828" s="62"/>
      <c r="AJ1828" s="62"/>
    </row>
    <row r="1829" spans="29:36" ht="20.7" customHeight="1" x14ac:dyDescent="0.2">
      <c r="AC1829" s="62"/>
      <c r="AD1829" s="62"/>
      <c r="AE1829" s="62"/>
      <c r="AF1829" s="62"/>
      <c r="AG1829" s="62"/>
      <c r="AH1829" s="62"/>
      <c r="AI1829" s="62"/>
      <c r="AJ1829" s="62"/>
    </row>
    <row r="1830" spans="29:36" ht="20.7" customHeight="1" x14ac:dyDescent="0.2">
      <c r="AC1830" s="62"/>
      <c r="AD1830" s="62"/>
      <c r="AE1830" s="62"/>
      <c r="AF1830" s="62"/>
      <c r="AG1830" s="62"/>
      <c r="AH1830" s="62"/>
      <c r="AI1830" s="62"/>
      <c r="AJ1830" s="62"/>
    </row>
    <row r="1831" spans="29:36" ht="20.7" customHeight="1" x14ac:dyDescent="0.2">
      <c r="AC1831" s="62"/>
      <c r="AD1831" s="62"/>
      <c r="AE1831" s="62"/>
      <c r="AF1831" s="62"/>
      <c r="AG1831" s="62"/>
      <c r="AH1831" s="62"/>
      <c r="AI1831" s="62"/>
      <c r="AJ1831" s="62"/>
    </row>
    <row r="1832" spans="29:36" ht="20.7" customHeight="1" x14ac:dyDescent="0.2">
      <c r="AC1832" s="62"/>
      <c r="AD1832" s="62"/>
      <c r="AE1832" s="62"/>
      <c r="AF1832" s="62"/>
      <c r="AG1832" s="62"/>
      <c r="AH1832" s="62"/>
      <c r="AI1832" s="62"/>
      <c r="AJ1832" s="62"/>
    </row>
    <row r="1833" spans="29:36" ht="20.7" customHeight="1" x14ac:dyDescent="0.2">
      <c r="AC1833" s="62"/>
      <c r="AD1833" s="62"/>
      <c r="AE1833" s="62"/>
      <c r="AF1833" s="62"/>
      <c r="AG1833" s="62"/>
      <c r="AH1833" s="62"/>
      <c r="AI1833" s="62"/>
      <c r="AJ1833" s="62"/>
    </row>
    <row r="1834" spans="29:36" ht="20.7" customHeight="1" x14ac:dyDescent="0.2">
      <c r="AC1834" s="62"/>
      <c r="AD1834" s="62"/>
      <c r="AE1834" s="62"/>
      <c r="AF1834" s="62"/>
      <c r="AG1834" s="62"/>
      <c r="AH1834" s="62"/>
      <c r="AI1834" s="62"/>
      <c r="AJ1834" s="62"/>
    </row>
    <row r="1835" spans="29:36" ht="20.7" customHeight="1" x14ac:dyDescent="0.2">
      <c r="AC1835" s="62"/>
      <c r="AD1835" s="62"/>
      <c r="AE1835" s="62"/>
      <c r="AF1835" s="62"/>
      <c r="AG1835" s="62"/>
      <c r="AH1835" s="62"/>
      <c r="AI1835" s="62"/>
      <c r="AJ1835" s="62"/>
    </row>
    <row r="1836" spans="29:36" ht="20.7" customHeight="1" x14ac:dyDescent="0.2">
      <c r="AC1836" s="62"/>
      <c r="AD1836" s="62"/>
      <c r="AE1836" s="62"/>
      <c r="AF1836" s="62"/>
      <c r="AG1836" s="62"/>
      <c r="AH1836" s="62"/>
      <c r="AI1836" s="62"/>
      <c r="AJ1836" s="62"/>
    </row>
    <row r="1837" spans="29:36" ht="20.7" customHeight="1" x14ac:dyDescent="0.2">
      <c r="AC1837" s="62"/>
      <c r="AD1837" s="62"/>
      <c r="AE1837" s="62"/>
      <c r="AF1837" s="62"/>
      <c r="AG1837" s="62"/>
      <c r="AH1837" s="62"/>
      <c r="AI1837" s="62"/>
      <c r="AJ1837" s="62"/>
    </row>
    <row r="1838" spans="29:36" ht="20.7" customHeight="1" x14ac:dyDescent="0.2">
      <c r="AC1838" s="62"/>
      <c r="AD1838" s="62"/>
      <c r="AE1838" s="62"/>
      <c r="AF1838" s="62"/>
      <c r="AG1838" s="62"/>
      <c r="AH1838" s="62"/>
      <c r="AI1838" s="62"/>
      <c r="AJ1838" s="62"/>
    </row>
    <row r="1839" spans="29:36" ht="20.7" customHeight="1" x14ac:dyDescent="0.2">
      <c r="AC1839" s="62"/>
      <c r="AD1839" s="62"/>
      <c r="AE1839" s="62"/>
      <c r="AF1839" s="62"/>
      <c r="AG1839" s="62"/>
      <c r="AH1839" s="62"/>
      <c r="AI1839" s="62"/>
      <c r="AJ1839" s="62"/>
    </row>
    <row r="1840" spans="29:36" ht="20.7" customHeight="1" x14ac:dyDescent="0.2">
      <c r="AC1840" s="62"/>
      <c r="AD1840" s="62"/>
      <c r="AE1840" s="62"/>
      <c r="AF1840" s="62"/>
      <c r="AG1840" s="62"/>
      <c r="AH1840" s="62"/>
      <c r="AI1840" s="62"/>
      <c r="AJ1840" s="62"/>
    </row>
    <row r="1841" spans="29:36" ht="20.7" customHeight="1" x14ac:dyDescent="0.2">
      <c r="AC1841" s="62"/>
      <c r="AD1841" s="62"/>
      <c r="AE1841" s="62"/>
      <c r="AF1841" s="62"/>
      <c r="AG1841" s="62"/>
      <c r="AH1841" s="62"/>
      <c r="AI1841" s="62"/>
      <c r="AJ1841" s="62"/>
    </row>
    <row r="1842" spans="29:36" ht="20.7" customHeight="1" x14ac:dyDescent="0.2">
      <c r="AC1842" s="62"/>
      <c r="AD1842" s="62"/>
      <c r="AE1842" s="62"/>
      <c r="AF1842" s="62"/>
      <c r="AG1842" s="62"/>
      <c r="AH1842" s="62"/>
      <c r="AI1842" s="62"/>
      <c r="AJ1842" s="62"/>
    </row>
    <row r="1843" spans="29:36" ht="20.7" customHeight="1" x14ac:dyDescent="0.2">
      <c r="AC1843" s="62"/>
      <c r="AD1843" s="62"/>
      <c r="AE1843" s="62"/>
      <c r="AF1843" s="62"/>
      <c r="AG1843" s="62"/>
      <c r="AH1843" s="62"/>
      <c r="AI1843" s="62"/>
      <c r="AJ1843" s="62"/>
    </row>
    <row r="1844" spans="29:36" ht="20.7" customHeight="1" x14ac:dyDescent="0.2">
      <c r="AC1844" s="62"/>
      <c r="AD1844" s="62"/>
      <c r="AE1844" s="62"/>
      <c r="AF1844" s="62"/>
      <c r="AG1844" s="62"/>
      <c r="AH1844" s="62"/>
      <c r="AI1844" s="62"/>
      <c r="AJ1844" s="62"/>
    </row>
    <row r="1845" spans="29:36" ht="20.7" customHeight="1" x14ac:dyDescent="0.2">
      <c r="AC1845" s="62"/>
      <c r="AD1845" s="62"/>
      <c r="AE1845" s="62"/>
      <c r="AF1845" s="62"/>
      <c r="AG1845" s="62"/>
      <c r="AH1845" s="62"/>
      <c r="AI1845" s="62"/>
      <c r="AJ1845" s="62"/>
    </row>
    <row r="1846" spans="29:36" ht="20.7" customHeight="1" x14ac:dyDescent="0.2">
      <c r="AC1846" s="62"/>
      <c r="AD1846" s="62"/>
      <c r="AE1846" s="62"/>
      <c r="AF1846" s="62"/>
      <c r="AG1846" s="62"/>
      <c r="AH1846" s="62"/>
      <c r="AI1846" s="62"/>
      <c r="AJ1846" s="62"/>
    </row>
    <row r="1847" spans="29:36" ht="20.7" customHeight="1" x14ac:dyDescent="0.2">
      <c r="AC1847" s="62"/>
      <c r="AD1847" s="62"/>
      <c r="AE1847" s="62"/>
      <c r="AF1847" s="62"/>
      <c r="AG1847" s="62"/>
      <c r="AH1847" s="62"/>
      <c r="AI1847" s="62"/>
      <c r="AJ1847" s="62"/>
    </row>
    <row r="1848" spans="29:36" ht="20.7" customHeight="1" x14ac:dyDescent="0.2">
      <c r="AC1848" s="62"/>
      <c r="AD1848" s="62"/>
      <c r="AE1848" s="62"/>
      <c r="AF1848" s="62"/>
      <c r="AG1848" s="62"/>
      <c r="AH1848" s="62"/>
      <c r="AI1848" s="62"/>
      <c r="AJ1848" s="62"/>
    </row>
    <row r="1849" spans="29:36" ht="20.7" customHeight="1" x14ac:dyDescent="0.2">
      <c r="AC1849" s="62"/>
      <c r="AD1849" s="62"/>
      <c r="AE1849" s="62"/>
      <c r="AF1849" s="62"/>
      <c r="AG1849" s="62"/>
      <c r="AH1849" s="62"/>
      <c r="AI1849" s="62"/>
      <c r="AJ1849" s="62"/>
    </row>
    <row r="1850" spans="29:36" ht="20.7" customHeight="1" x14ac:dyDescent="0.2">
      <c r="AC1850" s="62"/>
      <c r="AD1850" s="62"/>
      <c r="AE1850" s="62"/>
      <c r="AF1850" s="62"/>
      <c r="AG1850" s="62"/>
      <c r="AH1850" s="62"/>
      <c r="AI1850" s="62"/>
      <c r="AJ1850" s="62"/>
    </row>
    <row r="1851" spans="29:36" ht="20.7" customHeight="1" x14ac:dyDescent="0.2">
      <c r="AC1851" s="62"/>
      <c r="AD1851" s="62"/>
      <c r="AE1851" s="62"/>
      <c r="AF1851" s="62"/>
      <c r="AG1851" s="62"/>
      <c r="AH1851" s="62"/>
      <c r="AI1851" s="62"/>
      <c r="AJ1851" s="62"/>
    </row>
    <row r="1852" spans="29:36" ht="20.7" customHeight="1" x14ac:dyDescent="0.2">
      <c r="AC1852" s="62"/>
      <c r="AD1852" s="62"/>
      <c r="AE1852" s="62"/>
      <c r="AF1852" s="62"/>
      <c r="AG1852" s="62"/>
      <c r="AH1852" s="62"/>
      <c r="AI1852" s="62"/>
      <c r="AJ1852" s="62"/>
    </row>
    <row r="1853" spans="29:36" ht="20.7" customHeight="1" x14ac:dyDescent="0.2">
      <c r="AC1853" s="62"/>
      <c r="AD1853" s="62"/>
      <c r="AE1853" s="62"/>
      <c r="AF1853" s="62"/>
      <c r="AG1853" s="62"/>
      <c r="AH1853" s="62"/>
      <c r="AI1853" s="62"/>
      <c r="AJ1853" s="62"/>
    </row>
    <row r="1854" spans="29:36" ht="20.7" customHeight="1" x14ac:dyDescent="0.2">
      <c r="AC1854" s="62"/>
      <c r="AD1854" s="62"/>
      <c r="AE1854" s="62"/>
      <c r="AF1854" s="62"/>
      <c r="AG1854" s="62"/>
      <c r="AH1854" s="62"/>
      <c r="AI1854" s="62"/>
      <c r="AJ1854" s="62"/>
    </row>
    <row r="1855" spans="29:36" ht="20.7" customHeight="1" x14ac:dyDescent="0.2">
      <c r="AC1855" s="62"/>
      <c r="AD1855" s="62"/>
      <c r="AE1855" s="62"/>
      <c r="AF1855" s="62"/>
      <c r="AG1855" s="62"/>
      <c r="AH1855" s="62"/>
      <c r="AI1855" s="62"/>
      <c r="AJ1855" s="62"/>
    </row>
    <row r="1856" spans="29:36" ht="20.7" customHeight="1" x14ac:dyDescent="0.2">
      <c r="AC1856" s="62"/>
      <c r="AD1856" s="62"/>
      <c r="AE1856" s="62"/>
      <c r="AF1856" s="62"/>
      <c r="AG1856" s="62"/>
      <c r="AH1856" s="62"/>
      <c r="AI1856" s="62"/>
      <c r="AJ1856" s="62"/>
    </row>
    <row r="1857" spans="29:36" ht="20.7" customHeight="1" x14ac:dyDescent="0.2">
      <c r="AC1857" s="62"/>
      <c r="AD1857" s="62"/>
      <c r="AE1857" s="62"/>
      <c r="AF1857" s="62"/>
      <c r="AG1857" s="62"/>
      <c r="AH1857" s="62"/>
      <c r="AI1857" s="62"/>
      <c r="AJ1857" s="62"/>
    </row>
    <row r="1858" spans="29:36" ht="20.7" customHeight="1" x14ac:dyDescent="0.2">
      <c r="AC1858" s="62"/>
      <c r="AD1858" s="62"/>
      <c r="AE1858" s="62"/>
      <c r="AF1858" s="62"/>
      <c r="AG1858" s="62"/>
      <c r="AH1858" s="62"/>
      <c r="AI1858" s="62"/>
      <c r="AJ1858" s="62"/>
    </row>
    <row r="1859" spans="29:36" ht="20.7" customHeight="1" x14ac:dyDescent="0.2">
      <c r="AC1859" s="62"/>
      <c r="AD1859" s="62"/>
      <c r="AE1859" s="62"/>
      <c r="AF1859" s="62"/>
      <c r="AG1859" s="62"/>
      <c r="AH1859" s="62"/>
      <c r="AI1859" s="62"/>
      <c r="AJ1859" s="62"/>
    </row>
    <row r="1860" spans="29:36" ht="20.7" customHeight="1" x14ac:dyDescent="0.2">
      <c r="AC1860" s="62"/>
      <c r="AD1860" s="62"/>
      <c r="AE1860" s="62"/>
      <c r="AF1860" s="62"/>
      <c r="AG1860" s="62"/>
      <c r="AH1860" s="62"/>
      <c r="AI1860" s="62"/>
      <c r="AJ1860" s="62"/>
    </row>
    <row r="1861" spans="29:36" ht="20.7" customHeight="1" x14ac:dyDescent="0.2">
      <c r="AC1861" s="62"/>
      <c r="AD1861" s="62"/>
      <c r="AE1861" s="62"/>
      <c r="AF1861" s="62"/>
      <c r="AG1861" s="62"/>
      <c r="AH1861" s="62"/>
      <c r="AI1861" s="62"/>
      <c r="AJ1861" s="62"/>
    </row>
    <row r="1862" spans="29:36" ht="20.7" customHeight="1" x14ac:dyDescent="0.2">
      <c r="AC1862" s="62"/>
      <c r="AD1862" s="62"/>
      <c r="AE1862" s="62"/>
      <c r="AF1862" s="62"/>
      <c r="AG1862" s="62"/>
      <c r="AH1862" s="62"/>
      <c r="AI1862" s="62"/>
      <c r="AJ1862" s="62"/>
    </row>
    <row r="1863" spans="29:36" ht="20.7" customHeight="1" x14ac:dyDescent="0.2">
      <c r="AC1863" s="62"/>
      <c r="AD1863" s="62"/>
      <c r="AE1863" s="62"/>
      <c r="AF1863" s="62"/>
      <c r="AG1863" s="62"/>
      <c r="AH1863" s="62"/>
      <c r="AI1863" s="62"/>
      <c r="AJ1863" s="62"/>
    </row>
    <row r="1864" spans="29:36" ht="20.7" customHeight="1" x14ac:dyDescent="0.2">
      <c r="AC1864" s="62"/>
      <c r="AD1864" s="62"/>
      <c r="AE1864" s="62"/>
      <c r="AF1864" s="62"/>
      <c r="AG1864" s="62"/>
      <c r="AH1864" s="62"/>
      <c r="AI1864" s="62"/>
      <c r="AJ1864" s="62"/>
    </row>
    <row r="1865" spans="29:36" ht="20.7" customHeight="1" x14ac:dyDescent="0.2">
      <c r="AC1865" s="62"/>
      <c r="AD1865" s="62"/>
      <c r="AE1865" s="62"/>
      <c r="AF1865" s="62"/>
      <c r="AG1865" s="62"/>
      <c r="AH1865" s="62"/>
      <c r="AI1865" s="62"/>
      <c r="AJ1865" s="62"/>
    </row>
    <row r="1866" spans="29:36" ht="20.7" customHeight="1" x14ac:dyDescent="0.2">
      <c r="AC1866" s="62"/>
      <c r="AD1866" s="62"/>
      <c r="AE1866" s="62"/>
      <c r="AF1866" s="62"/>
      <c r="AG1866" s="62"/>
      <c r="AH1866" s="62"/>
      <c r="AI1866" s="62"/>
      <c r="AJ1866" s="62"/>
    </row>
    <row r="1867" spans="29:36" ht="20.7" customHeight="1" x14ac:dyDescent="0.2">
      <c r="AC1867" s="62"/>
      <c r="AD1867" s="62"/>
      <c r="AE1867" s="62"/>
      <c r="AF1867" s="62"/>
      <c r="AG1867" s="62"/>
      <c r="AH1867" s="62"/>
      <c r="AI1867" s="62"/>
      <c r="AJ1867" s="62"/>
    </row>
    <row r="1868" spans="29:36" ht="20.7" customHeight="1" x14ac:dyDescent="0.2">
      <c r="AC1868" s="62"/>
      <c r="AD1868" s="62"/>
      <c r="AE1868" s="62"/>
      <c r="AF1868" s="62"/>
      <c r="AG1868" s="62"/>
      <c r="AH1868" s="62"/>
      <c r="AI1868" s="62"/>
      <c r="AJ1868" s="62"/>
    </row>
    <row r="1869" spans="29:36" ht="20.7" customHeight="1" x14ac:dyDescent="0.2">
      <c r="AC1869" s="62"/>
      <c r="AD1869" s="62"/>
      <c r="AE1869" s="62"/>
      <c r="AF1869" s="62"/>
      <c r="AG1869" s="62"/>
      <c r="AH1869" s="62"/>
      <c r="AI1869" s="62"/>
      <c r="AJ1869" s="62"/>
    </row>
    <row r="1870" spans="29:36" ht="20.7" customHeight="1" x14ac:dyDescent="0.2">
      <c r="AC1870" s="62"/>
      <c r="AD1870" s="62"/>
      <c r="AE1870" s="62"/>
      <c r="AF1870" s="62"/>
      <c r="AG1870" s="62"/>
      <c r="AH1870" s="62"/>
      <c r="AI1870" s="62"/>
      <c r="AJ1870" s="62"/>
    </row>
    <row r="1871" spans="29:36" ht="20.7" customHeight="1" x14ac:dyDescent="0.2">
      <c r="AC1871" s="62"/>
      <c r="AD1871" s="62"/>
      <c r="AE1871" s="62"/>
      <c r="AF1871" s="62"/>
      <c r="AG1871" s="62"/>
      <c r="AH1871" s="62"/>
      <c r="AI1871" s="62"/>
      <c r="AJ1871" s="62"/>
    </row>
    <row r="1872" spans="29:36" ht="20.7" customHeight="1" x14ac:dyDescent="0.2">
      <c r="AC1872" s="62"/>
      <c r="AD1872" s="62"/>
      <c r="AE1872" s="62"/>
      <c r="AF1872" s="62"/>
      <c r="AG1872" s="62"/>
      <c r="AH1872" s="62"/>
      <c r="AI1872" s="62"/>
      <c r="AJ1872" s="62"/>
    </row>
    <row r="1873" spans="29:36" ht="20.7" customHeight="1" x14ac:dyDescent="0.2">
      <c r="AC1873" s="62"/>
      <c r="AD1873" s="62"/>
      <c r="AE1873" s="62"/>
      <c r="AF1873" s="62"/>
      <c r="AG1873" s="62"/>
      <c r="AH1873" s="62"/>
      <c r="AI1873" s="62"/>
      <c r="AJ1873" s="62"/>
    </row>
    <row r="1874" spans="29:36" ht="20.7" customHeight="1" x14ac:dyDescent="0.2">
      <c r="AC1874" s="62"/>
      <c r="AD1874" s="62"/>
      <c r="AE1874" s="62"/>
      <c r="AF1874" s="62"/>
      <c r="AG1874" s="62"/>
      <c r="AH1874" s="62"/>
      <c r="AI1874" s="62"/>
      <c r="AJ1874" s="62"/>
    </row>
    <row r="1875" spans="29:36" ht="20.7" customHeight="1" x14ac:dyDescent="0.2">
      <c r="AC1875" s="62"/>
      <c r="AD1875" s="62"/>
      <c r="AE1875" s="62"/>
      <c r="AF1875" s="62"/>
      <c r="AG1875" s="62"/>
      <c r="AH1875" s="62"/>
      <c r="AI1875" s="62"/>
      <c r="AJ1875" s="62"/>
    </row>
    <row r="1876" spans="29:36" ht="20.7" customHeight="1" x14ac:dyDescent="0.2">
      <c r="AC1876" s="62"/>
      <c r="AD1876" s="62"/>
      <c r="AE1876" s="62"/>
      <c r="AF1876" s="62"/>
      <c r="AG1876" s="62"/>
      <c r="AH1876" s="62"/>
      <c r="AI1876" s="62"/>
      <c r="AJ1876" s="62"/>
    </row>
    <row r="1877" spans="29:36" ht="20.7" customHeight="1" x14ac:dyDescent="0.2">
      <c r="AC1877" s="62"/>
      <c r="AD1877" s="62"/>
      <c r="AE1877" s="62"/>
      <c r="AF1877" s="62"/>
      <c r="AG1877" s="62"/>
      <c r="AH1877" s="62"/>
      <c r="AI1877" s="62"/>
      <c r="AJ1877" s="62"/>
    </row>
    <row r="1878" spans="29:36" ht="20.7" customHeight="1" x14ac:dyDescent="0.2">
      <c r="AC1878" s="62"/>
      <c r="AD1878" s="62"/>
      <c r="AE1878" s="62"/>
      <c r="AF1878" s="62"/>
      <c r="AG1878" s="62"/>
      <c r="AH1878" s="62"/>
      <c r="AI1878" s="62"/>
      <c r="AJ1878" s="62"/>
    </row>
    <row r="1879" spans="29:36" ht="20.7" customHeight="1" x14ac:dyDescent="0.2">
      <c r="AC1879" s="62"/>
      <c r="AD1879" s="62"/>
      <c r="AE1879" s="62"/>
      <c r="AF1879" s="62"/>
      <c r="AG1879" s="62"/>
      <c r="AH1879" s="62"/>
      <c r="AI1879" s="62"/>
      <c r="AJ1879" s="62"/>
    </row>
    <row r="1880" spans="29:36" ht="20.7" customHeight="1" x14ac:dyDescent="0.2">
      <c r="AC1880" s="62"/>
      <c r="AD1880" s="62"/>
      <c r="AE1880" s="62"/>
      <c r="AF1880" s="62"/>
      <c r="AG1880" s="62"/>
      <c r="AH1880" s="62"/>
      <c r="AI1880" s="62"/>
      <c r="AJ1880" s="62"/>
    </row>
    <row r="1881" spans="29:36" ht="20.7" customHeight="1" x14ac:dyDescent="0.2">
      <c r="AC1881" s="62"/>
      <c r="AD1881" s="62"/>
      <c r="AE1881" s="62"/>
      <c r="AF1881" s="62"/>
      <c r="AG1881" s="62"/>
      <c r="AH1881" s="62"/>
      <c r="AI1881" s="62"/>
      <c r="AJ1881" s="62"/>
    </row>
    <row r="1882" spans="29:36" ht="20.7" customHeight="1" x14ac:dyDescent="0.2">
      <c r="AC1882" s="62"/>
      <c r="AD1882" s="62"/>
      <c r="AE1882" s="62"/>
      <c r="AF1882" s="62"/>
      <c r="AG1882" s="62"/>
      <c r="AH1882" s="62"/>
      <c r="AI1882" s="62"/>
      <c r="AJ1882" s="62"/>
    </row>
    <row r="1883" spans="29:36" ht="20.7" customHeight="1" x14ac:dyDescent="0.2">
      <c r="AC1883" s="62"/>
      <c r="AD1883" s="62"/>
      <c r="AE1883" s="62"/>
      <c r="AF1883" s="62"/>
      <c r="AG1883" s="62"/>
      <c r="AH1883" s="62"/>
      <c r="AI1883" s="62"/>
      <c r="AJ1883" s="62"/>
    </row>
    <row r="1884" spans="29:36" ht="20.7" customHeight="1" x14ac:dyDescent="0.2">
      <c r="AC1884" s="62"/>
      <c r="AD1884" s="62"/>
      <c r="AE1884" s="62"/>
      <c r="AF1884" s="62"/>
      <c r="AG1884" s="62"/>
      <c r="AH1884" s="62"/>
      <c r="AI1884" s="62"/>
      <c r="AJ1884" s="62"/>
    </row>
    <row r="1885" spans="29:36" ht="20.7" customHeight="1" x14ac:dyDescent="0.2">
      <c r="AC1885" s="62"/>
      <c r="AD1885" s="62"/>
      <c r="AE1885" s="62"/>
      <c r="AF1885" s="62"/>
      <c r="AG1885" s="62"/>
      <c r="AH1885" s="62"/>
      <c r="AI1885" s="62"/>
      <c r="AJ1885" s="62"/>
    </row>
    <row r="1886" spans="29:36" ht="20.7" customHeight="1" x14ac:dyDescent="0.2">
      <c r="AC1886" s="62"/>
      <c r="AD1886" s="62"/>
      <c r="AE1886" s="62"/>
      <c r="AF1886" s="62"/>
      <c r="AG1886" s="62"/>
      <c r="AH1886" s="62"/>
      <c r="AI1886" s="62"/>
      <c r="AJ1886" s="62"/>
    </row>
    <row r="1887" spans="29:36" ht="20.7" customHeight="1" x14ac:dyDescent="0.2">
      <c r="AC1887" s="62"/>
      <c r="AD1887" s="62"/>
      <c r="AE1887" s="62"/>
      <c r="AF1887" s="62"/>
      <c r="AG1887" s="62"/>
      <c r="AH1887" s="62"/>
      <c r="AI1887" s="62"/>
      <c r="AJ1887" s="62"/>
    </row>
    <row r="1888" spans="29:36" ht="20.7" customHeight="1" x14ac:dyDescent="0.2">
      <c r="AC1888" s="62"/>
      <c r="AD1888" s="62"/>
      <c r="AE1888" s="62"/>
      <c r="AF1888" s="62"/>
      <c r="AG1888" s="62"/>
      <c r="AH1888" s="62"/>
      <c r="AI1888" s="62"/>
      <c r="AJ1888" s="62"/>
    </row>
    <row r="1889" spans="29:36" ht="20.7" customHeight="1" x14ac:dyDescent="0.2">
      <c r="AC1889" s="62"/>
      <c r="AD1889" s="62"/>
      <c r="AE1889" s="62"/>
      <c r="AF1889" s="62"/>
      <c r="AG1889" s="62"/>
      <c r="AH1889" s="62"/>
      <c r="AI1889" s="62"/>
      <c r="AJ1889" s="62"/>
    </row>
    <row r="1890" spans="29:36" ht="20.7" customHeight="1" x14ac:dyDescent="0.2">
      <c r="AC1890" s="62"/>
      <c r="AD1890" s="62"/>
      <c r="AE1890" s="62"/>
      <c r="AF1890" s="62"/>
      <c r="AG1890" s="62"/>
      <c r="AH1890" s="62"/>
      <c r="AI1890" s="62"/>
      <c r="AJ1890" s="62"/>
    </row>
    <row r="1891" spans="29:36" ht="20.7" customHeight="1" x14ac:dyDescent="0.2">
      <c r="AC1891" s="62"/>
      <c r="AD1891" s="62"/>
      <c r="AE1891" s="62"/>
      <c r="AF1891" s="62"/>
      <c r="AG1891" s="62"/>
      <c r="AH1891" s="62"/>
      <c r="AI1891" s="62"/>
      <c r="AJ1891" s="62"/>
    </row>
    <row r="1892" spans="29:36" ht="20.7" customHeight="1" x14ac:dyDescent="0.2">
      <c r="AC1892" s="62"/>
      <c r="AD1892" s="62"/>
      <c r="AE1892" s="62"/>
      <c r="AF1892" s="62"/>
      <c r="AG1892" s="62"/>
      <c r="AH1892" s="62"/>
      <c r="AI1892" s="62"/>
      <c r="AJ1892" s="62"/>
    </row>
    <row r="1893" spans="29:36" ht="20.7" customHeight="1" x14ac:dyDescent="0.2">
      <c r="AC1893" s="62"/>
      <c r="AD1893" s="62"/>
      <c r="AE1893" s="62"/>
      <c r="AF1893" s="62"/>
      <c r="AG1893" s="62"/>
      <c r="AH1893" s="62"/>
      <c r="AI1893" s="62"/>
      <c r="AJ1893" s="62"/>
    </row>
    <row r="1894" spans="29:36" ht="20.7" customHeight="1" x14ac:dyDescent="0.2">
      <c r="AC1894" s="62"/>
      <c r="AD1894" s="62"/>
      <c r="AE1894" s="62"/>
      <c r="AF1894" s="62"/>
      <c r="AG1894" s="62"/>
      <c r="AH1894" s="62"/>
      <c r="AI1894" s="62"/>
      <c r="AJ1894" s="62"/>
    </row>
    <row r="1895" spans="29:36" ht="20.7" customHeight="1" x14ac:dyDescent="0.2">
      <c r="AC1895" s="62"/>
      <c r="AD1895" s="62"/>
      <c r="AE1895" s="62"/>
      <c r="AF1895" s="62"/>
      <c r="AG1895" s="62"/>
      <c r="AH1895" s="62"/>
      <c r="AI1895" s="62"/>
      <c r="AJ1895" s="62"/>
    </row>
    <row r="1896" spans="29:36" ht="20.7" customHeight="1" x14ac:dyDescent="0.2">
      <c r="AC1896" s="62"/>
      <c r="AD1896" s="62"/>
      <c r="AE1896" s="62"/>
      <c r="AF1896" s="62"/>
      <c r="AG1896" s="62"/>
      <c r="AH1896" s="62"/>
      <c r="AI1896" s="62"/>
      <c r="AJ1896" s="62"/>
    </row>
    <row r="1897" spans="29:36" ht="20.7" customHeight="1" x14ac:dyDescent="0.2">
      <c r="AC1897" s="62"/>
      <c r="AD1897" s="62"/>
      <c r="AE1897" s="62"/>
      <c r="AF1897" s="62"/>
      <c r="AG1897" s="62"/>
      <c r="AH1897" s="62"/>
      <c r="AI1897" s="62"/>
      <c r="AJ1897" s="62"/>
    </row>
    <row r="1898" spans="29:36" ht="20.7" customHeight="1" x14ac:dyDescent="0.2">
      <c r="AC1898" s="62"/>
      <c r="AD1898" s="62"/>
      <c r="AE1898" s="62"/>
      <c r="AF1898" s="62"/>
      <c r="AG1898" s="62"/>
      <c r="AH1898" s="62"/>
      <c r="AI1898" s="62"/>
      <c r="AJ1898" s="62"/>
    </row>
    <row r="1899" spans="29:36" ht="20.7" customHeight="1" x14ac:dyDescent="0.2">
      <c r="AC1899" s="62"/>
      <c r="AD1899" s="62"/>
      <c r="AE1899" s="62"/>
      <c r="AF1899" s="62"/>
      <c r="AG1899" s="62"/>
      <c r="AH1899" s="62"/>
      <c r="AI1899" s="62"/>
      <c r="AJ1899" s="62"/>
    </row>
    <row r="1900" spans="29:36" ht="20.7" customHeight="1" x14ac:dyDescent="0.2">
      <c r="AC1900" s="62"/>
      <c r="AD1900" s="62"/>
      <c r="AE1900" s="62"/>
      <c r="AF1900" s="62"/>
      <c r="AG1900" s="62"/>
      <c r="AH1900" s="62"/>
      <c r="AI1900" s="62"/>
      <c r="AJ1900" s="62"/>
    </row>
    <row r="1901" spans="29:36" ht="20.7" customHeight="1" x14ac:dyDescent="0.2">
      <c r="AC1901" s="62"/>
      <c r="AD1901" s="62"/>
      <c r="AE1901" s="62"/>
      <c r="AF1901" s="62"/>
      <c r="AG1901" s="62"/>
      <c r="AH1901" s="62"/>
      <c r="AI1901" s="62"/>
      <c r="AJ1901" s="62"/>
    </row>
    <row r="1902" spans="29:36" ht="20.7" customHeight="1" x14ac:dyDescent="0.2">
      <c r="AC1902" s="62"/>
      <c r="AD1902" s="62"/>
      <c r="AE1902" s="62"/>
      <c r="AF1902" s="62"/>
      <c r="AG1902" s="62"/>
      <c r="AH1902" s="62"/>
      <c r="AI1902" s="62"/>
      <c r="AJ1902" s="62"/>
    </row>
    <row r="1903" spans="29:36" ht="20.7" customHeight="1" x14ac:dyDescent="0.2">
      <c r="AC1903" s="62"/>
      <c r="AD1903" s="62"/>
      <c r="AE1903" s="62"/>
      <c r="AF1903" s="62"/>
      <c r="AG1903" s="62"/>
      <c r="AH1903" s="62"/>
      <c r="AI1903" s="62"/>
      <c r="AJ1903" s="62"/>
    </row>
    <row r="1904" spans="29:36" ht="20.7" customHeight="1" x14ac:dyDescent="0.2">
      <c r="AC1904" s="62"/>
      <c r="AD1904" s="62"/>
      <c r="AE1904" s="62"/>
      <c r="AF1904" s="62"/>
      <c r="AG1904" s="62"/>
      <c r="AH1904" s="62"/>
      <c r="AI1904" s="62"/>
      <c r="AJ1904" s="62"/>
    </row>
    <row r="1905" spans="29:36" ht="20.7" customHeight="1" x14ac:dyDescent="0.2">
      <c r="AC1905" s="62"/>
      <c r="AD1905" s="62"/>
      <c r="AE1905" s="62"/>
      <c r="AF1905" s="62"/>
      <c r="AG1905" s="62"/>
      <c r="AH1905" s="62"/>
      <c r="AI1905" s="62"/>
      <c r="AJ1905" s="62"/>
    </row>
    <row r="1906" spans="29:36" ht="20.7" customHeight="1" x14ac:dyDescent="0.2">
      <c r="AC1906" s="62"/>
      <c r="AD1906" s="62"/>
      <c r="AE1906" s="62"/>
      <c r="AF1906" s="62"/>
      <c r="AG1906" s="62"/>
      <c r="AH1906" s="62"/>
      <c r="AI1906" s="62"/>
      <c r="AJ1906" s="62"/>
    </row>
    <row r="1907" spans="29:36" ht="20.7" customHeight="1" x14ac:dyDescent="0.2">
      <c r="AC1907" s="62"/>
      <c r="AD1907" s="62"/>
      <c r="AE1907" s="62"/>
      <c r="AF1907" s="62"/>
      <c r="AG1907" s="62"/>
      <c r="AH1907" s="62"/>
      <c r="AI1907" s="62"/>
      <c r="AJ1907" s="62"/>
    </row>
    <row r="1908" spans="29:36" ht="20.7" customHeight="1" x14ac:dyDescent="0.2">
      <c r="AC1908" s="62"/>
      <c r="AD1908" s="62"/>
      <c r="AE1908" s="62"/>
      <c r="AF1908" s="62"/>
      <c r="AG1908" s="62"/>
      <c r="AH1908" s="62"/>
      <c r="AI1908" s="62"/>
      <c r="AJ1908" s="62"/>
    </row>
    <row r="1909" spans="29:36" ht="20.7" customHeight="1" x14ac:dyDescent="0.2">
      <c r="AC1909" s="62"/>
      <c r="AD1909" s="62"/>
      <c r="AE1909" s="62"/>
      <c r="AF1909" s="62"/>
      <c r="AG1909" s="62"/>
      <c r="AH1909" s="62"/>
      <c r="AI1909" s="62"/>
      <c r="AJ1909" s="62"/>
    </row>
    <row r="1910" spans="29:36" ht="20.7" customHeight="1" x14ac:dyDescent="0.2">
      <c r="AC1910" s="62"/>
      <c r="AD1910" s="62"/>
      <c r="AE1910" s="62"/>
      <c r="AF1910" s="62"/>
      <c r="AG1910" s="62"/>
      <c r="AH1910" s="62"/>
      <c r="AI1910" s="62"/>
      <c r="AJ1910" s="62"/>
    </row>
    <row r="1911" spans="29:36" ht="20.7" customHeight="1" x14ac:dyDescent="0.2">
      <c r="AC1911" s="62"/>
      <c r="AD1911" s="62"/>
      <c r="AE1911" s="62"/>
      <c r="AF1911" s="62"/>
      <c r="AG1911" s="62"/>
      <c r="AH1911" s="62"/>
      <c r="AI1911" s="62"/>
      <c r="AJ1911" s="62"/>
    </row>
    <row r="1912" spans="29:36" ht="20.7" customHeight="1" x14ac:dyDescent="0.2">
      <c r="AC1912" s="62"/>
      <c r="AD1912" s="62"/>
      <c r="AE1912" s="62"/>
      <c r="AF1912" s="62"/>
      <c r="AG1912" s="62"/>
      <c r="AH1912" s="62"/>
      <c r="AI1912" s="62"/>
      <c r="AJ1912" s="62"/>
    </row>
    <row r="1913" spans="29:36" ht="20.7" customHeight="1" x14ac:dyDescent="0.2">
      <c r="AC1913" s="62"/>
      <c r="AD1913" s="62"/>
      <c r="AE1913" s="62"/>
      <c r="AF1913" s="62"/>
      <c r="AG1913" s="62"/>
      <c r="AH1913" s="62"/>
      <c r="AI1913" s="62"/>
      <c r="AJ1913" s="62"/>
    </row>
    <row r="1914" spans="29:36" ht="20.7" customHeight="1" x14ac:dyDescent="0.2">
      <c r="AC1914" s="62"/>
      <c r="AD1914" s="62"/>
      <c r="AE1914" s="62"/>
      <c r="AF1914" s="62"/>
      <c r="AG1914" s="62"/>
      <c r="AH1914" s="62"/>
      <c r="AI1914" s="62"/>
      <c r="AJ1914" s="62"/>
    </row>
    <row r="1915" spans="29:36" ht="20.7" customHeight="1" x14ac:dyDescent="0.2">
      <c r="AC1915" s="62"/>
      <c r="AD1915" s="62"/>
      <c r="AE1915" s="62"/>
      <c r="AF1915" s="62"/>
      <c r="AG1915" s="62"/>
      <c r="AH1915" s="62"/>
      <c r="AI1915" s="62"/>
      <c r="AJ1915" s="62"/>
    </row>
    <row r="1916" spans="29:36" ht="20.7" customHeight="1" x14ac:dyDescent="0.2">
      <c r="AC1916" s="62"/>
      <c r="AD1916" s="62"/>
      <c r="AE1916" s="62"/>
      <c r="AF1916" s="62"/>
      <c r="AG1916" s="62"/>
      <c r="AH1916" s="62"/>
      <c r="AI1916" s="62"/>
      <c r="AJ1916" s="62"/>
    </row>
    <row r="1917" spans="29:36" ht="20.7" customHeight="1" x14ac:dyDescent="0.2">
      <c r="AC1917" s="62"/>
      <c r="AD1917" s="62"/>
      <c r="AE1917" s="62"/>
      <c r="AF1917" s="62"/>
      <c r="AG1917" s="62"/>
      <c r="AH1917" s="62"/>
      <c r="AI1917" s="62"/>
      <c r="AJ1917" s="62"/>
    </row>
    <row r="1918" spans="29:36" ht="20.7" customHeight="1" x14ac:dyDescent="0.2">
      <c r="AC1918" s="62"/>
      <c r="AD1918" s="62"/>
      <c r="AE1918" s="62"/>
      <c r="AF1918" s="62"/>
      <c r="AG1918" s="62"/>
      <c r="AH1918" s="62"/>
      <c r="AI1918" s="62"/>
      <c r="AJ1918" s="62"/>
    </row>
    <row r="1919" spans="29:36" ht="20.7" customHeight="1" x14ac:dyDescent="0.2">
      <c r="AC1919" s="62"/>
      <c r="AD1919" s="62"/>
      <c r="AE1919" s="62"/>
      <c r="AF1919" s="62"/>
      <c r="AG1919" s="62"/>
      <c r="AH1919" s="62"/>
      <c r="AI1919" s="62"/>
      <c r="AJ1919" s="62"/>
    </row>
    <row r="1920" spans="29:36" ht="20.7" customHeight="1" x14ac:dyDescent="0.2">
      <c r="AC1920" s="62"/>
      <c r="AD1920" s="62"/>
      <c r="AE1920" s="62"/>
      <c r="AF1920" s="62"/>
      <c r="AG1920" s="62"/>
      <c r="AH1920" s="62"/>
      <c r="AI1920" s="62"/>
      <c r="AJ1920" s="62"/>
    </row>
    <row r="1921" spans="29:36" ht="20.7" customHeight="1" x14ac:dyDescent="0.2">
      <c r="AC1921" s="62"/>
      <c r="AD1921" s="62"/>
      <c r="AE1921" s="62"/>
      <c r="AF1921" s="62"/>
      <c r="AG1921" s="62"/>
      <c r="AH1921" s="62"/>
      <c r="AI1921" s="62"/>
      <c r="AJ1921" s="62"/>
    </row>
    <row r="1922" spans="29:36" ht="20.7" customHeight="1" x14ac:dyDescent="0.2">
      <c r="AC1922" s="62"/>
      <c r="AD1922" s="62"/>
      <c r="AE1922" s="62"/>
      <c r="AF1922" s="62"/>
      <c r="AG1922" s="62"/>
      <c r="AH1922" s="62"/>
      <c r="AI1922" s="62"/>
      <c r="AJ1922" s="62"/>
    </row>
    <row r="1923" spans="29:36" ht="20.7" customHeight="1" x14ac:dyDescent="0.2">
      <c r="AC1923" s="62"/>
      <c r="AD1923" s="62"/>
      <c r="AE1923" s="62"/>
      <c r="AF1923" s="62"/>
      <c r="AG1923" s="62"/>
      <c r="AH1923" s="62"/>
      <c r="AI1923" s="62"/>
      <c r="AJ1923" s="62"/>
    </row>
    <row r="1924" spans="29:36" ht="20.7" customHeight="1" x14ac:dyDescent="0.2">
      <c r="AC1924" s="62"/>
      <c r="AD1924" s="62"/>
      <c r="AE1924" s="62"/>
      <c r="AF1924" s="62"/>
      <c r="AG1924" s="62"/>
      <c r="AH1924" s="62"/>
      <c r="AI1924" s="62"/>
      <c r="AJ1924" s="62"/>
    </row>
    <row r="1925" spans="29:36" ht="20.7" customHeight="1" x14ac:dyDescent="0.2">
      <c r="AC1925" s="62"/>
      <c r="AD1925" s="62"/>
      <c r="AE1925" s="62"/>
      <c r="AF1925" s="62"/>
      <c r="AG1925" s="62"/>
      <c r="AH1925" s="62"/>
      <c r="AI1925" s="62"/>
      <c r="AJ1925" s="62"/>
    </row>
    <row r="1926" spans="29:36" ht="20.7" customHeight="1" x14ac:dyDescent="0.2">
      <c r="AC1926" s="62"/>
      <c r="AD1926" s="62"/>
      <c r="AE1926" s="62"/>
      <c r="AF1926" s="62"/>
      <c r="AG1926" s="62"/>
      <c r="AH1926" s="62"/>
      <c r="AI1926" s="62"/>
      <c r="AJ1926" s="62"/>
    </row>
    <row r="1927" spans="29:36" ht="20.7" customHeight="1" x14ac:dyDescent="0.2">
      <c r="AC1927" s="62"/>
      <c r="AD1927" s="62"/>
      <c r="AE1927" s="62"/>
      <c r="AF1927" s="62"/>
      <c r="AG1927" s="62"/>
      <c r="AH1927" s="62"/>
      <c r="AI1927" s="62"/>
      <c r="AJ1927" s="62"/>
    </row>
    <row r="1928" spans="29:36" ht="20.7" customHeight="1" x14ac:dyDescent="0.2">
      <c r="AC1928" s="62"/>
      <c r="AD1928" s="62"/>
      <c r="AE1928" s="62"/>
      <c r="AF1928" s="62"/>
      <c r="AG1928" s="62"/>
      <c r="AH1928" s="62"/>
      <c r="AI1928" s="62"/>
      <c r="AJ1928" s="62"/>
    </row>
    <row r="1929" spans="29:36" ht="20.7" customHeight="1" x14ac:dyDescent="0.2">
      <c r="AC1929" s="62"/>
      <c r="AD1929" s="62"/>
      <c r="AE1929" s="62"/>
      <c r="AF1929" s="62"/>
      <c r="AG1929" s="62"/>
      <c r="AH1929" s="62"/>
      <c r="AI1929" s="62"/>
      <c r="AJ1929" s="62"/>
    </row>
    <row r="1930" spans="29:36" ht="20.7" customHeight="1" x14ac:dyDescent="0.2">
      <c r="AC1930" s="62"/>
      <c r="AD1930" s="62"/>
      <c r="AE1930" s="62"/>
      <c r="AF1930" s="62"/>
      <c r="AG1930" s="62"/>
      <c r="AH1930" s="62"/>
      <c r="AI1930" s="62"/>
      <c r="AJ1930" s="62"/>
    </row>
    <row r="1931" spans="29:36" ht="20.7" customHeight="1" x14ac:dyDescent="0.2">
      <c r="AC1931" s="62"/>
      <c r="AD1931" s="62"/>
      <c r="AE1931" s="62"/>
      <c r="AF1931" s="62"/>
      <c r="AG1931" s="62"/>
      <c r="AH1931" s="62"/>
      <c r="AI1931" s="62"/>
      <c r="AJ1931" s="62"/>
    </row>
    <row r="1932" spans="29:36" ht="20.7" customHeight="1" x14ac:dyDescent="0.2">
      <c r="AC1932" s="62"/>
      <c r="AD1932" s="62"/>
      <c r="AE1932" s="62"/>
      <c r="AF1932" s="62"/>
      <c r="AG1932" s="62"/>
      <c r="AH1932" s="62"/>
      <c r="AI1932" s="62"/>
      <c r="AJ1932" s="62"/>
    </row>
    <row r="1933" spans="29:36" ht="20.7" customHeight="1" x14ac:dyDescent="0.2">
      <c r="AC1933" s="62"/>
      <c r="AD1933" s="62"/>
      <c r="AE1933" s="62"/>
      <c r="AF1933" s="62"/>
      <c r="AG1933" s="62"/>
      <c r="AH1933" s="62"/>
      <c r="AI1933" s="62"/>
      <c r="AJ1933" s="62"/>
    </row>
    <row r="1934" spans="29:36" ht="20.7" customHeight="1" x14ac:dyDescent="0.2">
      <c r="AC1934" s="62"/>
      <c r="AD1934" s="62"/>
      <c r="AE1934" s="62"/>
      <c r="AF1934" s="62"/>
      <c r="AG1934" s="62"/>
      <c r="AH1934" s="62"/>
      <c r="AI1934" s="62"/>
      <c r="AJ1934" s="62"/>
    </row>
    <row r="1935" spans="29:36" ht="20.7" customHeight="1" x14ac:dyDescent="0.2">
      <c r="AC1935" s="62"/>
      <c r="AD1935" s="62"/>
      <c r="AE1935" s="62"/>
      <c r="AF1935" s="62"/>
      <c r="AG1935" s="62"/>
      <c r="AH1935" s="62"/>
      <c r="AI1935" s="62"/>
      <c r="AJ1935" s="62"/>
    </row>
    <row r="1936" spans="29:36" ht="20.7" customHeight="1" x14ac:dyDescent="0.2">
      <c r="AC1936" s="62"/>
      <c r="AD1936" s="62"/>
      <c r="AE1936" s="62"/>
      <c r="AF1936" s="62"/>
      <c r="AG1936" s="62"/>
      <c r="AH1936" s="62"/>
      <c r="AI1936" s="62"/>
      <c r="AJ1936" s="62"/>
    </row>
    <row r="1937" spans="29:36" ht="20.7" customHeight="1" x14ac:dyDescent="0.2">
      <c r="AC1937" s="62"/>
      <c r="AD1937" s="62"/>
      <c r="AE1937" s="62"/>
      <c r="AF1937" s="62"/>
      <c r="AG1937" s="62"/>
      <c r="AH1937" s="62"/>
      <c r="AI1937" s="62"/>
      <c r="AJ1937" s="62"/>
    </row>
    <row r="1938" spans="29:36" ht="20.7" customHeight="1" x14ac:dyDescent="0.2">
      <c r="AC1938" s="62"/>
      <c r="AD1938" s="62"/>
      <c r="AE1938" s="62"/>
      <c r="AF1938" s="62"/>
      <c r="AG1938" s="62"/>
      <c r="AH1938" s="62"/>
      <c r="AI1938" s="62"/>
      <c r="AJ1938" s="62"/>
    </row>
    <row r="1939" spans="29:36" ht="20.7" customHeight="1" x14ac:dyDescent="0.2">
      <c r="AC1939" s="62"/>
      <c r="AD1939" s="62"/>
      <c r="AE1939" s="62"/>
      <c r="AF1939" s="62"/>
      <c r="AG1939" s="62"/>
      <c r="AH1939" s="62"/>
      <c r="AI1939" s="62"/>
      <c r="AJ1939" s="62"/>
    </row>
    <row r="1940" spans="29:36" ht="20.7" customHeight="1" x14ac:dyDescent="0.2">
      <c r="AC1940" s="62"/>
      <c r="AD1940" s="62"/>
      <c r="AE1940" s="62"/>
      <c r="AF1940" s="62"/>
      <c r="AG1940" s="62"/>
      <c r="AH1940" s="62"/>
      <c r="AI1940" s="62"/>
      <c r="AJ1940" s="62"/>
    </row>
    <row r="1941" spans="29:36" ht="20.7" customHeight="1" x14ac:dyDescent="0.2">
      <c r="AC1941" s="62"/>
      <c r="AD1941" s="62"/>
      <c r="AE1941" s="62"/>
      <c r="AF1941" s="62"/>
      <c r="AG1941" s="62"/>
      <c r="AH1941" s="62"/>
      <c r="AI1941" s="62"/>
      <c r="AJ1941" s="62"/>
    </row>
    <row r="1942" spans="29:36" ht="20.7" customHeight="1" x14ac:dyDescent="0.2">
      <c r="AC1942" s="62"/>
      <c r="AD1942" s="62"/>
      <c r="AE1942" s="62"/>
      <c r="AF1942" s="62"/>
      <c r="AG1942" s="62"/>
      <c r="AH1942" s="62"/>
      <c r="AI1942" s="62"/>
      <c r="AJ1942" s="62"/>
    </row>
    <row r="1943" spans="29:36" ht="20.7" customHeight="1" x14ac:dyDescent="0.2">
      <c r="AC1943" s="62"/>
      <c r="AD1943" s="62"/>
      <c r="AE1943" s="62"/>
      <c r="AF1943" s="62"/>
      <c r="AG1943" s="62"/>
      <c r="AH1943" s="62"/>
      <c r="AI1943" s="62"/>
      <c r="AJ1943" s="62"/>
    </row>
    <row r="1944" spans="29:36" ht="20.7" customHeight="1" x14ac:dyDescent="0.2">
      <c r="AC1944" s="62"/>
      <c r="AD1944" s="62"/>
      <c r="AE1944" s="62"/>
      <c r="AF1944" s="62"/>
      <c r="AG1944" s="62"/>
      <c r="AH1944" s="62"/>
      <c r="AI1944" s="62"/>
      <c r="AJ1944" s="62"/>
    </row>
    <row r="1945" spans="29:36" ht="20.7" customHeight="1" x14ac:dyDescent="0.2">
      <c r="AC1945" s="62"/>
      <c r="AD1945" s="62"/>
      <c r="AE1945" s="62"/>
      <c r="AF1945" s="62"/>
      <c r="AG1945" s="62"/>
      <c r="AH1945" s="62"/>
      <c r="AI1945" s="62"/>
      <c r="AJ1945" s="62"/>
    </row>
    <row r="1946" spans="29:36" ht="20.7" customHeight="1" x14ac:dyDescent="0.2">
      <c r="AC1946" s="62"/>
      <c r="AD1946" s="62"/>
      <c r="AE1946" s="62"/>
      <c r="AF1946" s="62"/>
      <c r="AG1946" s="62"/>
      <c r="AH1946" s="62"/>
      <c r="AI1946" s="62"/>
      <c r="AJ1946" s="62"/>
    </row>
    <row r="1947" spans="29:36" ht="20.7" customHeight="1" x14ac:dyDescent="0.2">
      <c r="AC1947" s="62"/>
      <c r="AD1947" s="62"/>
      <c r="AE1947" s="62"/>
      <c r="AF1947" s="62"/>
      <c r="AG1947" s="62"/>
      <c r="AH1947" s="62"/>
      <c r="AI1947" s="62"/>
      <c r="AJ1947" s="62"/>
    </row>
    <row r="1948" spans="29:36" ht="20.7" customHeight="1" x14ac:dyDescent="0.2">
      <c r="AC1948" s="62"/>
      <c r="AD1948" s="62"/>
      <c r="AE1948" s="62"/>
      <c r="AF1948" s="62"/>
      <c r="AG1948" s="62"/>
      <c r="AH1948" s="62"/>
      <c r="AI1948" s="62"/>
      <c r="AJ1948" s="62"/>
    </row>
    <row r="1949" spans="29:36" ht="20.7" customHeight="1" x14ac:dyDescent="0.2">
      <c r="AC1949" s="62"/>
      <c r="AD1949" s="62"/>
      <c r="AE1949" s="62"/>
      <c r="AF1949" s="62"/>
      <c r="AG1949" s="62"/>
      <c r="AH1949" s="62"/>
      <c r="AI1949" s="62"/>
      <c r="AJ1949" s="62"/>
    </row>
    <row r="1950" spans="29:36" ht="20.7" customHeight="1" x14ac:dyDescent="0.2">
      <c r="AC1950" s="62"/>
      <c r="AD1950" s="62"/>
      <c r="AE1950" s="62"/>
      <c r="AF1950" s="62"/>
      <c r="AG1950" s="62"/>
      <c r="AH1950" s="62"/>
      <c r="AI1950" s="62"/>
      <c r="AJ1950" s="62"/>
    </row>
    <row r="1951" spans="29:36" ht="20.7" customHeight="1" x14ac:dyDescent="0.2">
      <c r="AC1951" s="62"/>
      <c r="AD1951" s="62"/>
      <c r="AE1951" s="62"/>
      <c r="AF1951" s="62"/>
      <c r="AG1951" s="62"/>
      <c r="AH1951" s="62"/>
      <c r="AI1951" s="62"/>
      <c r="AJ1951" s="62"/>
    </row>
    <row r="1952" spans="29:36" ht="20.7" customHeight="1" x14ac:dyDescent="0.2">
      <c r="AC1952" s="62"/>
      <c r="AD1952" s="62"/>
      <c r="AE1952" s="62"/>
      <c r="AF1952" s="62"/>
      <c r="AG1952" s="62"/>
      <c r="AH1952" s="62"/>
      <c r="AI1952" s="62"/>
      <c r="AJ1952" s="62"/>
    </row>
    <row r="1953" spans="29:36" ht="20.7" customHeight="1" x14ac:dyDescent="0.2">
      <c r="AC1953" s="62"/>
      <c r="AD1953" s="62"/>
      <c r="AE1953" s="62"/>
      <c r="AF1953" s="62"/>
      <c r="AG1953" s="62"/>
      <c r="AH1953" s="62"/>
      <c r="AI1953" s="62"/>
      <c r="AJ1953" s="62"/>
    </row>
    <row r="1954" spans="29:36" ht="20.7" customHeight="1" x14ac:dyDescent="0.2">
      <c r="AC1954" s="62"/>
      <c r="AD1954" s="62"/>
      <c r="AE1954" s="62"/>
      <c r="AF1954" s="62"/>
      <c r="AG1954" s="62"/>
      <c r="AH1954" s="62"/>
      <c r="AI1954" s="62"/>
      <c r="AJ1954" s="62"/>
    </row>
    <row r="1955" spans="29:36" ht="20.7" customHeight="1" x14ac:dyDescent="0.2">
      <c r="AC1955" s="62"/>
      <c r="AD1955" s="62"/>
      <c r="AE1955" s="62"/>
      <c r="AF1955" s="62"/>
      <c r="AG1955" s="62"/>
      <c r="AH1955" s="62"/>
      <c r="AI1955" s="62"/>
      <c r="AJ1955" s="62"/>
    </row>
    <row r="1956" spans="29:36" ht="20.7" customHeight="1" x14ac:dyDescent="0.2">
      <c r="AC1956" s="62"/>
      <c r="AD1956" s="62"/>
      <c r="AE1956" s="62"/>
      <c r="AF1956" s="62"/>
      <c r="AG1956" s="62"/>
      <c r="AH1956" s="62"/>
      <c r="AI1956" s="62"/>
      <c r="AJ1956" s="62"/>
    </row>
    <row r="1957" spans="29:36" ht="20.7" customHeight="1" x14ac:dyDescent="0.2">
      <c r="AC1957" s="62"/>
      <c r="AD1957" s="62"/>
      <c r="AE1957" s="62"/>
      <c r="AF1957" s="62"/>
      <c r="AG1957" s="62"/>
      <c r="AH1957" s="62"/>
      <c r="AI1957" s="62"/>
      <c r="AJ1957" s="62"/>
    </row>
    <row r="1958" spans="29:36" ht="20.7" customHeight="1" x14ac:dyDescent="0.2">
      <c r="AC1958" s="62"/>
      <c r="AD1958" s="62"/>
      <c r="AE1958" s="62"/>
      <c r="AF1958" s="62"/>
      <c r="AG1958" s="62"/>
      <c r="AH1958" s="62"/>
      <c r="AI1958" s="62"/>
      <c r="AJ1958" s="62"/>
    </row>
    <row r="1959" spans="29:36" ht="20.7" customHeight="1" x14ac:dyDescent="0.2">
      <c r="AC1959" s="62"/>
      <c r="AD1959" s="62"/>
      <c r="AE1959" s="62"/>
      <c r="AF1959" s="62"/>
      <c r="AG1959" s="62"/>
      <c r="AH1959" s="62"/>
      <c r="AI1959" s="62"/>
      <c r="AJ1959" s="62"/>
    </row>
    <row r="1960" spans="29:36" ht="20.7" customHeight="1" x14ac:dyDescent="0.2">
      <c r="AC1960" s="62"/>
      <c r="AD1960" s="62"/>
      <c r="AE1960" s="62"/>
      <c r="AF1960" s="62"/>
      <c r="AG1960" s="62"/>
      <c r="AH1960" s="62"/>
      <c r="AI1960" s="62"/>
      <c r="AJ1960" s="62"/>
    </row>
    <row r="1961" spans="29:36" ht="20.7" customHeight="1" x14ac:dyDescent="0.2">
      <c r="AC1961" s="62"/>
      <c r="AD1961" s="62"/>
      <c r="AE1961" s="62"/>
      <c r="AF1961" s="62"/>
      <c r="AG1961" s="62"/>
      <c r="AH1961" s="62"/>
      <c r="AI1961" s="62"/>
      <c r="AJ1961" s="62"/>
    </row>
    <row r="1962" spans="29:36" ht="20.7" customHeight="1" x14ac:dyDescent="0.2">
      <c r="AC1962" s="62"/>
      <c r="AD1962" s="62"/>
      <c r="AE1962" s="62"/>
      <c r="AF1962" s="62"/>
      <c r="AG1962" s="62"/>
      <c r="AH1962" s="62"/>
      <c r="AI1962" s="62"/>
      <c r="AJ1962" s="62"/>
    </row>
    <row r="1963" spans="29:36" ht="20.7" customHeight="1" x14ac:dyDescent="0.2">
      <c r="AC1963" s="62"/>
      <c r="AD1963" s="62"/>
      <c r="AE1963" s="62"/>
      <c r="AF1963" s="62"/>
      <c r="AG1963" s="62"/>
      <c r="AH1963" s="62"/>
      <c r="AI1963" s="62"/>
      <c r="AJ1963" s="62"/>
    </row>
    <row r="1964" spans="29:36" ht="20.7" customHeight="1" x14ac:dyDescent="0.2">
      <c r="AC1964" s="62"/>
      <c r="AD1964" s="62"/>
      <c r="AE1964" s="62"/>
      <c r="AF1964" s="62"/>
      <c r="AG1964" s="62"/>
      <c r="AH1964" s="62"/>
      <c r="AI1964" s="62"/>
      <c r="AJ1964" s="62"/>
    </row>
    <row r="1965" spans="29:36" ht="20.7" customHeight="1" x14ac:dyDescent="0.2">
      <c r="AC1965" s="62"/>
      <c r="AD1965" s="62"/>
      <c r="AE1965" s="62"/>
      <c r="AF1965" s="62"/>
      <c r="AG1965" s="62"/>
      <c r="AH1965" s="62"/>
      <c r="AI1965" s="62"/>
      <c r="AJ1965" s="62"/>
    </row>
    <row r="1966" spans="29:36" ht="20.7" customHeight="1" x14ac:dyDescent="0.2">
      <c r="AC1966" s="62"/>
      <c r="AD1966" s="62"/>
      <c r="AE1966" s="62"/>
      <c r="AF1966" s="62"/>
      <c r="AG1966" s="62"/>
      <c r="AH1966" s="62"/>
      <c r="AI1966" s="62"/>
      <c r="AJ1966" s="62"/>
    </row>
    <row r="1967" spans="29:36" ht="20.7" customHeight="1" x14ac:dyDescent="0.2">
      <c r="AC1967" s="62"/>
      <c r="AD1967" s="62"/>
      <c r="AE1967" s="62"/>
      <c r="AF1967" s="62"/>
      <c r="AG1967" s="62"/>
      <c r="AH1967" s="62"/>
      <c r="AI1967" s="62"/>
      <c r="AJ1967" s="62"/>
    </row>
    <row r="1968" spans="29:36" ht="20.7" customHeight="1" x14ac:dyDescent="0.2">
      <c r="AC1968" s="62"/>
      <c r="AD1968" s="62"/>
      <c r="AE1968" s="62"/>
      <c r="AF1968" s="62"/>
      <c r="AG1968" s="62"/>
      <c r="AH1968" s="62"/>
      <c r="AI1968" s="62"/>
      <c r="AJ1968" s="62"/>
    </row>
    <row r="1969" spans="29:36" ht="20.7" customHeight="1" x14ac:dyDescent="0.2">
      <c r="AC1969" s="62"/>
      <c r="AD1969" s="62"/>
      <c r="AE1969" s="62"/>
      <c r="AF1969" s="62"/>
      <c r="AG1969" s="62"/>
      <c r="AH1969" s="62"/>
      <c r="AI1969" s="62"/>
      <c r="AJ1969" s="62"/>
    </row>
    <row r="1970" spans="29:36" ht="20.7" customHeight="1" x14ac:dyDescent="0.2">
      <c r="AC1970" s="62"/>
      <c r="AD1970" s="62"/>
      <c r="AE1970" s="62"/>
      <c r="AF1970" s="62"/>
      <c r="AG1970" s="62"/>
      <c r="AH1970" s="62"/>
      <c r="AI1970" s="62"/>
      <c r="AJ1970" s="62"/>
    </row>
    <row r="1971" spans="29:36" ht="20.7" customHeight="1" x14ac:dyDescent="0.2">
      <c r="AC1971" s="62"/>
      <c r="AD1971" s="62"/>
      <c r="AE1971" s="62"/>
      <c r="AF1971" s="62"/>
      <c r="AG1971" s="62"/>
      <c r="AH1971" s="62"/>
      <c r="AI1971" s="62"/>
      <c r="AJ1971" s="62"/>
    </row>
    <row r="1972" spans="29:36" ht="20.7" customHeight="1" x14ac:dyDescent="0.2">
      <c r="AC1972" s="62"/>
      <c r="AD1972" s="62"/>
      <c r="AE1972" s="62"/>
      <c r="AF1972" s="62"/>
      <c r="AG1972" s="62"/>
      <c r="AH1972" s="62"/>
      <c r="AI1972" s="62"/>
      <c r="AJ1972" s="62"/>
    </row>
    <row r="1973" spans="29:36" ht="20.7" customHeight="1" x14ac:dyDescent="0.2">
      <c r="AC1973" s="62"/>
      <c r="AD1973" s="62"/>
      <c r="AE1973" s="62"/>
      <c r="AF1973" s="62"/>
      <c r="AG1973" s="62"/>
      <c r="AH1973" s="62"/>
      <c r="AI1973" s="62"/>
      <c r="AJ1973" s="62"/>
    </row>
    <row r="1974" spans="29:36" ht="20.7" customHeight="1" x14ac:dyDescent="0.2">
      <c r="AC1974" s="62"/>
      <c r="AD1974" s="62"/>
      <c r="AE1974" s="62"/>
      <c r="AF1974" s="62"/>
      <c r="AG1974" s="62"/>
      <c r="AH1974" s="62"/>
      <c r="AI1974" s="62"/>
      <c r="AJ1974" s="62"/>
    </row>
    <row r="1975" spans="29:36" ht="20.7" customHeight="1" x14ac:dyDescent="0.2">
      <c r="AC1975" s="62"/>
      <c r="AD1975" s="62"/>
      <c r="AE1975" s="62"/>
      <c r="AF1975" s="62"/>
      <c r="AG1975" s="62"/>
      <c r="AH1975" s="62"/>
      <c r="AI1975" s="62"/>
      <c r="AJ1975" s="62"/>
    </row>
    <row r="1976" spans="29:36" ht="20.7" customHeight="1" x14ac:dyDescent="0.2">
      <c r="AC1976" s="62"/>
      <c r="AD1976" s="62"/>
      <c r="AE1976" s="62"/>
      <c r="AF1976" s="62"/>
      <c r="AG1976" s="62"/>
      <c r="AH1976" s="62"/>
      <c r="AI1976" s="62"/>
      <c r="AJ1976" s="62"/>
    </row>
    <row r="1977" spans="29:36" ht="20.7" customHeight="1" x14ac:dyDescent="0.2">
      <c r="AC1977" s="62"/>
      <c r="AD1977" s="62"/>
      <c r="AE1977" s="62"/>
      <c r="AF1977" s="62"/>
      <c r="AG1977" s="62"/>
      <c r="AH1977" s="62"/>
      <c r="AI1977" s="62"/>
      <c r="AJ1977" s="62"/>
    </row>
    <row r="1978" spans="29:36" ht="20.7" customHeight="1" x14ac:dyDescent="0.2">
      <c r="AC1978" s="62"/>
      <c r="AD1978" s="62"/>
      <c r="AE1978" s="62"/>
      <c r="AF1978" s="62"/>
      <c r="AG1978" s="62"/>
      <c r="AH1978" s="62"/>
      <c r="AI1978" s="62"/>
      <c r="AJ1978" s="62"/>
    </row>
    <row r="1979" spans="29:36" ht="20.7" customHeight="1" x14ac:dyDescent="0.2">
      <c r="AC1979" s="62"/>
      <c r="AD1979" s="62"/>
      <c r="AE1979" s="62"/>
      <c r="AF1979" s="62"/>
      <c r="AG1979" s="62"/>
      <c r="AH1979" s="62"/>
      <c r="AI1979" s="62"/>
      <c r="AJ1979" s="62"/>
    </row>
    <row r="1980" spans="29:36" ht="20.7" customHeight="1" x14ac:dyDescent="0.2">
      <c r="AC1980" s="62"/>
      <c r="AD1980" s="62"/>
      <c r="AE1980" s="62"/>
      <c r="AF1980" s="62"/>
      <c r="AG1980" s="62"/>
      <c r="AH1980" s="62"/>
      <c r="AI1980" s="62"/>
      <c r="AJ1980" s="62"/>
    </row>
    <row r="1981" spans="29:36" ht="20.7" customHeight="1" x14ac:dyDescent="0.2">
      <c r="AC1981" s="62"/>
      <c r="AD1981" s="62"/>
      <c r="AE1981" s="62"/>
      <c r="AF1981" s="62"/>
      <c r="AG1981" s="62"/>
      <c r="AH1981" s="62"/>
      <c r="AI1981" s="62"/>
      <c r="AJ1981" s="62"/>
    </row>
    <row r="1982" spans="29:36" ht="20.7" customHeight="1" x14ac:dyDescent="0.2">
      <c r="AC1982" s="62"/>
      <c r="AD1982" s="62"/>
      <c r="AE1982" s="62"/>
      <c r="AF1982" s="62"/>
      <c r="AG1982" s="62"/>
      <c r="AH1982" s="62"/>
      <c r="AI1982" s="62"/>
      <c r="AJ1982" s="62"/>
    </row>
    <row r="1983" spans="29:36" ht="20.7" customHeight="1" x14ac:dyDescent="0.2">
      <c r="AC1983" s="62"/>
      <c r="AD1983" s="62"/>
      <c r="AE1983" s="62"/>
      <c r="AF1983" s="62"/>
      <c r="AG1983" s="62"/>
      <c r="AH1983" s="62"/>
      <c r="AI1983" s="62"/>
      <c r="AJ1983" s="62"/>
    </row>
    <row r="1984" spans="29:36" ht="20.7" customHeight="1" x14ac:dyDescent="0.2">
      <c r="AC1984" s="62"/>
      <c r="AD1984" s="62"/>
      <c r="AE1984" s="62"/>
      <c r="AF1984" s="62"/>
      <c r="AG1984" s="62"/>
      <c r="AH1984" s="62"/>
      <c r="AI1984" s="62"/>
      <c r="AJ1984" s="62"/>
    </row>
    <row r="1985" spans="29:36" ht="20.7" customHeight="1" x14ac:dyDescent="0.2">
      <c r="AC1985" s="62"/>
      <c r="AD1985" s="62"/>
      <c r="AE1985" s="62"/>
      <c r="AF1985" s="62"/>
      <c r="AG1985" s="62"/>
      <c r="AH1985" s="62"/>
      <c r="AI1985" s="62"/>
      <c r="AJ1985" s="62"/>
    </row>
    <row r="1986" spans="29:36" ht="20.7" customHeight="1" x14ac:dyDescent="0.2">
      <c r="AC1986" s="62"/>
      <c r="AD1986" s="62"/>
      <c r="AE1986" s="62"/>
      <c r="AF1986" s="62"/>
      <c r="AG1986" s="62"/>
      <c r="AH1986" s="62"/>
      <c r="AI1986" s="62"/>
      <c r="AJ1986" s="62"/>
    </row>
    <row r="1987" spans="29:36" ht="20.7" customHeight="1" x14ac:dyDescent="0.2">
      <c r="AC1987" s="62"/>
      <c r="AD1987" s="62"/>
      <c r="AE1987" s="62"/>
      <c r="AF1987" s="62"/>
      <c r="AG1987" s="62"/>
      <c r="AH1987" s="62"/>
      <c r="AI1987" s="62"/>
      <c r="AJ1987" s="62"/>
    </row>
    <row r="1988" spans="29:36" ht="20.7" customHeight="1" x14ac:dyDescent="0.2">
      <c r="AC1988" s="62"/>
      <c r="AD1988" s="62"/>
      <c r="AE1988" s="62"/>
      <c r="AF1988" s="62"/>
      <c r="AG1988" s="62"/>
      <c r="AH1988" s="62"/>
      <c r="AI1988" s="62"/>
      <c r="AJ1988" s="62"/>
    </row>
    <row r="1989" spans="29:36" ht="20.7" customHeight="1" x14ac:dyDescent="0.2">
      <c r="AC1989" s="62"/>
      <c r="AD1989" s="62"/>
      <c r="AE1989" s="62"/>
      <c r="AF1989" s="62"/>
      <c r="AG1989" s="62"/>
      <c r="AH1989" s="62"/>
      <c r="AI1989" s="62"/>
      <c r="AJ1989" s="62"/>
    </row>
    <row r="1990" spans="29:36" ht="20.7" customHeight="1" x14ac:dyDescent="0.2">
      <c r="AC1990" s="62"/>
      <c r="AD1990" s="62"/>
      <c r="AE1990" s="62"/>
      <c r="AF1990" s="62"/>
      <c r="AG1990" s="62"/>
      <c r="AH1990" s="62"/>
      <c r="AI1990" s="62"/>
      <c r="AJ1990" s="62"/>
    </row>
    <row r="1991" spans="29:36" ht="20.7" customHeight="1" x14ac:dyDescent="0.2">
      <c r="AC1991" s="62"/>
      <c r="AD1991" s="62"/>
      <c r="AE1991" s="62"/>
      <c r="AF1991" s="62"/>
      <c r="AG1991" s="62"/>
      <c r="AH1991" s="62"/>
      <c r="AI1991" s="62"/>
      <c r="AJ1991" s="62"/>
    </row>
    <row r="1992" spans="29:36" ht="20.7" customHeight="1" x14ac:dyDescent="0.2">
      <c r="AC1992" s="62"/>
      <c r="AD1992" s="62"/>
      <c r="AE1992" s="62"/>
      <c r="AF1992" s="62"/>
      <c r="AG1992" s="62"/>
      <c r="AH1992" s="62"/>
      <c r="AI1992" s="62"/>
      <c r="AJ1992" s="62"/>
    </row>
    <row r="1993" spans="29:36" ht="20.7" customHeight="1" x14ac:dyDescent="0.2">
      <c r="AC1993" s="62"/>
      <c r="AD1993" s="62"/>
      <c r="AE1993" s="62"/>
      <c r="AF1993" s="62"/>
      <c r="AG1993" s="62"/>
      <c r="AH1993" s="62"/>
      <c r="AI1993" s="62"/>
      <c r="AJ1993" s="62"/>
    </row>
    <row r="1994" spans="29:36" ht="20.7" customHeight="1" x14ac:dyDescent="0.2">
      <c r="AC1994" s="62"/>
      <c r="AD1994" s="62"/>
      <c r="AE1994" s="62"/>
      <c r="AF1994" s="62"/>
      <c r="AG1994" s="62"/>
      <c r="AH1994" s="62"/>
      <c r="AI1994" s="62"/>
      <c r="AJ1994" s="62"/>
    </row>
    <row r="1995" spans="29:36" ht="20.7" customHeight="1" x14ac:dyDescent="0.2">
      <c r="AC1995" s="62"/>
      <c r="AD1995" s="62"/>
      <c r="AE1995" s="62"/>
      <c r="AF1995" s="62"/>
      <c r="AG1995" s="62"/>
      <c r="AH1995" s="62"/>
      <c r="AI1995" s="62"/>
      <c r="AJ1995" s="62"/>
    </row>
    <row r="1996" spans="29:36" ht="20.7" customHeight="1" x14ac:dyDescent="0.2">
      <c r="AC1996" s="62"/>
      <c r="AD1996" s="62"/>
      <c r="AE1996" s="62"/>
      <c r="AF1996" s="62"/>
      <c r="AG1996" s="62"/>
      <c r="AH1996" s="62"/>
      <c r="AI1996" s="62"/>
      <c r="AJ1996" s="62"/>
    </row>
    <row r="1997" spans="29:36" ht="20.7" customHeight="1" x14ac:dyDescent="0.2">
      <c r="AC1997" s="62"/>
      <c r="AD1997" s="62"/>
      <c r="AE1997" s="62"/>
      <c r="AF1997" s="62"/>
      <c r="AG1997" s="62"/>
      <c r="AH1997" s="62"/>
      <c r="AI1997" s="62"/>
      <c r="AJ1997" s="62"/>
    </row>
    <row r="1998" spans="29:36" ht="20.7" customHeight="1" x14ac:dyDescent="0.2">
      <c r="AC1998" s="62"/>
      <c r="AD1998" s="62"/>
      <c r="AE1998" s="62"/>
      <c r="AF1998" s="62"/>
      <c r="AG1998" s="62"/>
      <c r="AH1998" s="62"/>
      <c r="AI1998" s="62"/>
      <c r="AJ1998" s="62"/>
    </row>
    <row r="1999" spans="29:36" ht="20.7" customHeight="1" x14ac:dyDescent="0.2">
      <c r="AC1999" s="62"/>
      <c r="AD1999" s="62"/>
      <c r="AE1999" s="62"/>
      <c r="AF1999" s="62"/>
      <c r="AG1999" s="62"/>
      <c r="AH1999" s="62"/>
      <c r="AI1999" s="62"/>
      <c r="AJ1999" s="62"/>
    </row>
    <row r="2000" spans="29:36" ht="20.7" customHeight="1" x14ac:dyDescent="0.2">
      <c r="AC2000" s="62"/>
      <c r="AD2000" s="62"/>
      <c r="AE2000" s="62"/>
      <c r="AF2000" s="62"/>
      <c r="AG2000" s="62"/>
      <c r="AH2000" s="62"/>
      <c r="AI2000" s="62"/>
      <c r="AJ2000" s="62"/>
    </row>
    <row r="2001" spans="29:36" ht="20.7" customHeight="1" x14ac:dyDescent="0.2">
      <c r="AC2001" s="62"/>
      <c r="AD2001" s="62"/>
      <c r="AE2001" s="62"/>
      <c r="AF2001" s="62"/>
      <c r="AG2001" s="62"/>
      <c r="AH2001" s="62"/>
      <c r="AI2001" s="62"/>
      <c r="AJ2001" s="62"/>
    </row>
    <row r="2002" spans="29:36" ht="20.7" customHeight="1" x14ac:dyDescent="0.2">
      <c r="AC2002" s="62"/>
      <c r="AD2002" s="62"/>
      <c r="AE2002" s="62"/>
      <c r="AF2002" s="62"/>
      <c r="AG2002" s="62"/>
      <c r="AH2002" s="62"/>
      <c r="AI2002" s="62"/>
      <c r="AJ2002" s="62"/>
    </row>
    <row r="2003" spans="29:36" ht="20.7" customHeight="1" x14ac:dyDescent="0.2">
      <c r="AC2003" s="62"/>
      <c r="AD2003" s="62"/>
      <c r="AE2003" s="62"/>
      <c r="AF2003" s="62"/>
      <c r="AG2003" s="62"/>
      <c r="AH2003" s="62"/>
      <c r="AI2003" s="62"/>
      <c r="AJ2003" s="62"/>
    </row>
    <row r="2004" spans="29:36" ht="20.7" customHeight="1" x14ac:dyDescent="0.2">
      <c r="AC2004" s="62"/>
      <c r="AD2004" s="62"/>
      <c r="AE2004" s="62"/>
      <c r="AF2004" s="62"/>
      <c r="AG2004" s="62"/>
      <c r="AH2004" s="62"/>
      <c r="AI2004" s="62"/>
      <c r="AJ2004" s="62"/>
    </row>
    <row r="2005" spans="29:36" ht="20.7" customHeight="1" x14ac:dyDescent="0.2">
      <c r="AC2005" s="62"/>
      <c r="AD2005" s="62"/>
      <c r="AE2005" s="62"/>
      <c r="AF2005" s="62"/>
      <c r="AG2005" s="62"/>
      <c r="AH2005" s="62"/>
      <c r="AI2005" s="62"/>
      <c r="AJ2005" s="62"/>
    </row>
    <row r="2006" spans="29:36" ht="20.7" customHeight="1" x14ac:dyDescent="0.2">
      <c r="AC2006" s="62"/>
      <c r="AD2006" s="62"/>
      <c r="AE2006" s="62"/>
      <c r="AF2006" s="62"/>
      <c r="AG2006" s="62"/>
      <c r="AH2006" s="62"/>
      <c r="AI2006" s="62"/>
      <c r="AJ2006" s="62"/>
    </row>
    <row r="2007" spans="29:36" ht="20.7" customHeight="1" x14ac:dyDescent="0.2">
      <c r="AC2007" s="62"/>
      <c r="AD2007" s="62"/>
      <c r="AE2007" s="62"/>
      <c r="AF2007" s="62"/>
      <c r="AG2007" s="62"/>
      <c r="AH2007" s="62"/>
      <c r="AI2007" s="62"/>
      <c r="AJ2007" s="62"/>
    </row>
    <row r="2008" spans="29:36" ht="20.7" customHeight="1" x14ac:dyDescent="0.2">
      <c r="AC2008" s="62"/>
      <c r="AD2008" s="62"/>
      <c r="AE2008" s="62"/>
      <c r="AF2008" s="62"/>
      <c r="AG2008" s="62"/>
      <c r="AH2008" s="62"/>
      <c r="AI2008" s="62"/>
      <c r="AJ2008" s="62"/>
    </row>
    <row r="2009" spans="29:36" ht="20.7" customHeight="1" x14ac:dyDescent="0.2">
      <c r="AC2009" s="62"/>
      <c r="AD2009" s="62"/>
      <c r="AE2009" s="62"/>
      <c r="AF2009" s="62"/>
      <c r="AG2009" s="62"/>
      <c r="AH2009" s="62"/>
      <c r="AI2009" s="62"/>
      <c r="AJ2009" s="62"/>
    </row>
    <row r="2010" spans="29:36" ht="20.7" customHeight="1" x14ac:dyDescent="0.2">
      <c r="AC2010" s="62"/>
      <c r="AD2010" s="62"/>
      <c r="AE2010" s="62"/>
      <c r="AF2010" s="62"/>
      <c r="AG2010" s="62"/>
      <c r="AH2010" s="62"/>
      <c r="AI2010" s="62"/>
      <c r="AJ2010" s="62"/>
    </row>
    <row r="2011" spans="29:36" ht="20.7" customHeight="1" x14ac:dyDescent="0.2">
      <c r="AC2011" s="62"/>
      <c r="AD2011" s="62"/>
      <c r="AE2011" s="62"/>
      <c r="AF2011" s="62"/>
      <c r="AG2011" s="62"/>
      <c r="AH2011" s="62"/>
      <c r="AI2011" s="62"/>
      <c r="AJ2011" s="62"/>
    </row>
    <row r="2012" spans="29:36" ht="20.7" customHeight="1" x14ac:dyDescent="0.2">
      <c r="AC2012" s="62"/>
      <c r="AD2012" s="62"/>
      <c r="AE2012" s="62"/>
      <c r="AF2012" s="62"/>
      <c r="AG2012" s="62"/>
      <c r="AH2012" s="62"/>
      <c r="AI2012" s="62"/>
      <c r="AJ2012" s="62"/>
    </row>
    <row r="2013" spans="29:36" ht="20.7" customHeight="1" x14ac:dyDescent="0.2">
      <c r="AC2013" s="62"/>
      <c r="AD2013" s="62"/>
      <c r="AE2013" s="62"/>
      <c r="AF2013" s="62"/>
      <c r="AG2013" s="62"/>
      <c r="AH2013" s="62"/>
      <c r="AI2013" s="62"/>
      <c r="AJ2013" s="62"/>
    </row>
    <row r="2014" spans="29:36" ht="20.7" customHeight="1" x14ac:dyDescent="0.2">
      <c r="AC2014" s="62"/>
      <c r="AD2014" s="62"/>
      <c r="AE2014" s="62"/>
      <c r="AF2014" s="62"/>
      <c r="AG2014" s="62"/>
      <c r="AH2014" s="62"/>
      <c r="AI2014" s="62"/>
      <c r="AJ2014" s="62"/>
    </row>
    <row r="2015" spans="29:36" ht="20.7" customHeight="1" x14ac:dyDescent="0.2">
      <c r="AC2015" s="62"/>
      <c r="AD2015" s="62"/>
      <c r="AE2015" s="62"/>
      <c r="AF2015" s="62"/>
      <c r="AG2015" s="62"/>
      <c r="AH2015" s="62"/>
      <c r="AI2015" s="62"/>
      <c r="AJ2015" s="62"/>
    </row>
    <row r="2016" spans="29:36" ht="20.7" customHeight="1" x14ac:dyDescent="0.2">
      <c r="AC2016" s="62"/>
      <c r="AD2016" s="62"/>
      <c r="AE2016" s="62"/>
      <c r="AF2016" s="62"/>
      <c r="AG2016" s="62"/>
      <c r="AH2016" s="62"/>
      <c r="AI2016" s="62"/>
      <c r="AJ2016" s="62"/>
    </row>
    <row r="2017" spans="29:36" ht="20.7" customHeight="1" x14ac:dyDescent="0.2">
      <c r="AC2017" s="62"/>
      <c r="AD2017" s="62"/>
      <c r="AE2017" s="62"/>
      <c r="AF2017" s="62"/>
      <c r="AG2017" s="62"/>
      <c r="AH2017" s="62"/>
      <c r="AI2017" s="62"/>
      <c r="AJ2017" s="62"/>
    </row>
    <row r="2018" spans="29:36" ht="20.7" customHeight="1" x14ac:dyDescent="0.2">
      <c r="AC2018" s="62"/>
      <c r="AD2018" s="62"/>
      <c r="AE2018" s="62"/>
      <c r="AF2018" s="62"/>
      <c r="AG2018" s="62"/>
      <c r="AH2018" s="62"/>
      <c r="AI2018" s="62"/>
      <c r="AJ2018" s="62"/>
    </row>
    <row r="2019" spans="29:36" ht="20.7" customHeight="1" x14ac:dyDescent="0.2">
      <c r="AC2019" s="62"/>
      <c r="AD2019" s="62"/>
      <c r="AE2019" s="62"/>
      <c r="AF2019" s="62"/>
      <c r="AG2019" s="62"/>
      <c r="AH2019" s="62"/>
      <c r="AI2019" s="62"/>
      <c r="AJ2019" s="62"/>
    </row>
    <row r="2020" spans="29:36" ht="20.7" customHeight="1" x14ac:dyDescent="0.2">
      <c r="AC2020" s="62"/>
      <c r="AD2020" s="62"/>
      <c r="AE2020" s="62"/>
      <c r="AF2020" s="62"/>
      <c r="AG2020" s="62"/>
      <c r="AH2020" s="62"/>
      <c r="AI2020" s="62"/>
      <c r="AJ2020" s="62"/>
    </row>
    <row r="2021" spans="29:36" ht="20.7" customHeight="1" x14ac:dyDescent="0.2">
      <c r="AC2021" s="62"/>
      <c r="AD2021" s="62"/>
      <c r="AE2021" s="62"/>
      <c r="AF2021" s="62"/>
      <c r="AG2021" s="62"/>
      <c r="AH2021" s="62"/>
      <c r="AI2021" s="62"/>
      <c r="AJ2021" s="62"/>
    </row>
    <row r="2022" spans="29:36" ht="20.7" customHeight="1" x14ac:dyDescent="0.2">
      <c r="AC2022" s="62"/>
      <c r="AD2022" s="62"/>
      <c r="AE2022" s="62"/>
      <c r="AF2022" s="62"/>
      <c r="AG2022" s="62"/>
      <c r="AH2022" s="62"/>
      <c r="AI2022" s="62"/>
      <c r="AJ2022" s="62"/>
    </row>
    <row r="2023" spans="29:36" ht="20.7" customHeight="1" x14ac:dyDescent="0.2">
      <c r="AC2023" s="62"/>
      <c r="AD2023" s="62"/>
      <c r="AE2023" s="62"/>
      <c r="AF2023" s="62"/>
      <c r="AG2023" s="62"/>
      <c r="AH2023" s="62"/>
      <c r="AI2023" s="62"/>
      <c r="AJ2023" s="62"/>
    </row>
    <row r="2024" spans="29:36" ht="20.7" customHeight="1" x14ac:dyDescent="0.2">
      <c r="AC2024" s="62"/>
      <c r="AD2024" s="62"/>
      <c r="AE2024" s="62"/>
      <c r="AF2024" s="62"/>
      <c r="AG2024" s="62"/>
      <c r="AH2024" s="62"/>
      <c r="AI2024" s="62"/>
      <c r="AJ2024" s="62"/>
    </row>
    <row r="2025" spans="29:36" ht="20.7" customHeight="1" x14ac:dyDescent="0.2">
      <c r="AC2025" s="62"/>
      <c r="AD2025" s="62"/>
      <c r="AE2025" s="62"/>
      <c r="AF2025" s="62"/>
      <c r="AG2025" s="62"/>
      <c r="AH2025" s="62"/>
      <c r="AI2025" s="62"/>
      <c r="AJ2025" s="62"/>
    </row>
    <row r="2026" spans="29:36" ht="20.7" customHeight="1" x14ac:dyDescent="0.2">
      <c r="AC2026" s="62"/>
      <c r="AD2026" s="62"/>
      <c r="AE2026" s="62"/>
      <c r="AF2026" s="62"/>
      <c r="AG2026" s="62"/>
      <c r="AH2026" s="62"/>
      <c r="AI2026" s="62"/>
      <c r="AJ2026" s="62"/>
    </row>
    <row r="2027" spans="29:36" ht="20.7" customHeight="1" x14ac:dyDescent="0.2">
      <c r="AC2027" s="62"/>
      <c r="AD2027" s="62"/>
      <c r="AE2027" s="62"/>
      <c r="AF2027" s="62"/>
      <c r="AG2027" s="62"/>
      <c r="AH2027" s="62"/>
      <c r="AI2027" s="62"/>
      <c r="AJ2027" s="62"/>
    </row>
    <row r="2028" spans="29:36" ht="20.7" customHeight="1" x14ac:dyDescent="0.2">
      <c r="AC2028" s="62"/>
      <c r="AD2028" s="62"/>
      <c r="AE2028" s="62"/>
      <c r="AF2028" s="62"/>
      <c r="AG2028" s="62"/>
      <c r="AH2028" s="62"/>
      <c r="AI2028" s="62"/>
      <c r="AJ2028" s="62"/>
    </row>
    <row r="2029" spans="29:36" ht="20.7" customHeight="1" x14ac:dyDescent="0.2">
      <c r="AC2029" s="62"/>
      <c r="AD2029" s="62"/>
      <c r="AE2029" s="62"/>
      <c r="AF2029" s="62"/>
      <c r="AG2029" s="62"/>
      <c r="AH2029" s="62"/>
      <c r="AI2029" s="62"/>
      <c r="AJ2029" s="62"/>
    </row>
    <row r="2030" spans="29:36" ht="20.7" customHeight="1" x14ac:dyDescent="0.2">
      <c r="AC2030" s="62"/>
      <c r="AD2030" s="62"/>
      <c r="AE2030" s="62"/>
      <c r="AF2030" s="62"/>
      <c r="AG2030" s="62"/>
      <c r="AH2030" s="62"/>
      <c r="AI2030" s="62"/>
      <c r="AJ2030" s="62"/>
    </row>
    <row r="2031" spans="29:36" ht="20.7" customHeight="1" x14ac:dyDescent="0.2">
      <c r="AC2031" s="62"/>
      <c r="AD2031" s="62"/>
      <c r="AE2031" s="62"/>
      <c r="AF2031" s="62"/>
      <c r="AG2031" s="62"/>
      <c r="AH2031" s="62"/>
      <c r="AI2031" s="62"/>
      <c r="AJ2031" s="62"/>
    </row>
    <row r="2032" spans="29:36" ht="20.7" customHeight="1" x14ac:dyDescent="0.2">
      <c r="AC2032" s="62"/>
      <c r="AD2032" s="62"/>
      <c r="AE2032" s="62"/>
      <c r="AF2032" s="62"/>
      <c r="AG2032" s="62"/>
      <c r="AH2032" s="62"/>
      <c r="AI2032" s="62"/>
      <c r="AJ2032" s="62"/>
    </row>
    <row r="2033" spans="29:36" ht="20.7" customHeight="1" x14ac:dyDescent="0.2">
      <c r="AC2033" s="62"/>
      <c r="AD2033" s="62"/>
      <c r="AE2033" s="62"/>
      <c r="AF2033" s="62"/>
      <c r="AG2033" s="62"/>
      <c r="AH2033" s="62"/>
      <c r="AI2033" s="62"/>
      <c r="AJ2033" s="62"/>
    </row>
    <row r="2034" spans="29:36" ht="20.7" customHeight="1" x14ac:dyDescent="0.2">
      <c r="AC2034" s="62"/>
      <c r="AD2034" s="62"/>
      <c r="AE2034" s="62"/>
      <c r="AF2034" s="62"/>
      <c r="AG2034" s="62"/>
      <c r="AH2034" s="62"/>
      <c r="AI2034" s="62"/>
      <c r="AJ2034" s="62"/>
    </row>
    <row r="2035" spans="29:36" ht="20.7" customHeight="1" x14ac:dyDescent="0.2">
      <c r="AC2035" s="62"/>
      <c r="AD2035" s="62"/>
      <c r="AE2035" s="62"/>
      <c r="AF2035" s="62"/>
      <c r="AG2035" s="62"/>
      <c r="AH2035" s="62"/>
      <c r="AI2035" s="62"/>
      <c r="AJ2035" s="62"/>
    </row>
    <row r="2036" spans="29:36" ht="20.7" customHeight="1" x14ac:dyDescent="0.2">
      <c r="AC2036" s="62"/>
      <c r="AD2036" s="62"/>
      <c r="AE2036" s="62"/>
      <c r="AF2036" s="62"/>
      <c r="AG2036" s="62"/>
      <c r="AH2036" s="62"/>
      <c r="AI2036" s="62"/>
      <c r="AJ2036" s="62"/>
    </row>
    <row r="2037" spans="29:36" ht="20.7" customHeight="1" x14ac:dyDescent="0.2">
      <c r="AC2037" s="62"/>
      <c r="AD2037" s="62"/>
      <c r="AE2037" s="62"/>
      <c r="AF2037" s="62"/>
      <c r="AG2037" s="62"/>
      <c r="AH2037" s="62"/>
      <c r="AI2037" s="62"/>
      <c r="AJ2037" s="62"/>
    </row>
    <row r="2038" spans="29:36" ht="20.7" customHeight="1" x14ac:dyDescent="0.2">
      <c r="AC2038" s="62"/>
      <c r="AD2038" s="62"/>
      <c r="AE2038" s="62"/>
      <c r="AF2038" s="62"/>
      <c r="AG2038" s="62"/>
      <c r="AH2038" s="62"/>
      <c r="AI2038" s="62"/>
      <c r="AJ2038" s="62"/>
    </row>
    <row r="2039" spans="29:36" ht="20.7" customHeight="1" x14ac:dyDescent="0.2">
      <c r="AC2039" s="62"/>
      <c r="AD2039" s="62"/>
      <c r="AE2039" s="62"/>
      <c r="AF2039" s="62"/>
      <c r="AG2039" s="62"/>
      <c r="AH2039" s="62"/>
      <c r="AI2039" s="62"/>
      <c r="AJ2039" s="62"/>
    </row>
    <row r="2040" spans="29:36" ht="20.7" customHeight="1" x14ac:dyDescent="0.2">
      <c r="AC2040" s="62"/>
      <c r="AD2040" s="62"/>
      <c r="AE2040" s="62"/>
      <c r="AF2040" s="62"/>
      <c r="AG2040" s="62"/>
      <c r="AH2040" s="62"/>
      <c r="AI2040" s="62"/>
      <c r="AJ2040" s="62"/>
    </row>
    <row r="2041" spans="29:36" ht="20.7" customHeight="1" x14ac:dyDescent="0.2">
      <c r="AC2041" s="62"/>
      <c r="AD2041" s="62"/>
      <c r="AE2041" s="62"/>
      <c r="AF2041" s="62"/>
      <c r="AG2041" s="62"/>
      <c r="AH2041" s="62"/>
      <c r="AI2041" s="62"/>
      <c r="AJ2041" s="62"/>
    </row>
    <row r="2042" spans="29:36" ht="20.7" customHeight="1" x14ac:dyDescent="0.2">
      <c r="AC2042" s="62"/>
      <c r="AD2042" s="62"/>
      <c r="AE2042" s="62"/>
      <c r="AF2042" s="62"/>
      <c r="AG2042" s="62"/>
      <c r="AH2042" s="62"/>
      <c r="AI2042" s="62"/>
      <c r="AJ2042" s="62"/>
    </row>
    <row r="2043" spans="29:36" ht="20.7" customHeight="1" x14ac:dyDescent="0.2">
      <c r="AC2043" s="62"/>
      <c r="AD2043" s="62"/>
      <c r="AE2043" s="62"/>
      <c r="AF2043" s="62"/>
      <c r="AG2043" s="62"/>
      <c r="AH2043" s="62"/>
      <c r="AI2043" s="62"/>
      <c r="AJ2043" s="62"/>
    </row>
    <row r="2044" spans="29:36" ht="20.7" customHeight="1" x14ac:dyDescent="0.2">
      <c r="AC2044" s="62"/>
      <c r="AD2044" s="62"/>
      <c r="AE2044" s="62"/>
      <c r="AF2044" s="62"/>
      <c r="AG2044" s="62"/>
      <c r="AH2044" s="62"/>
      <c r="AI2044" s="62"/>
      <c r="AJ2044" s="62"/>
    </row>
    <row r="2045" spans="29:36" ht="20.7" customHeight="1" x14ac:dyDescent="0.2">
      <c r="AC2045" s="62"/>
      <c r="AD2045" s="62"/>
      <c r="AE2045" s="62"/>
      <c r="AF2045" s="62"/>
      <c r="AG2045" s="62"/>
      <c r="AH2045" s="62"/>
      <c r="AI2045" s="62"/>
      <c r="AJ2045" s="62"/>
    </row>
    <row r="2046" spans="29:36" ht="20.7" customHeight="1" x14ac:dyDescent="0.2">
      <c r="AC2046" s="62"/>
      <c r="AD2046" s="62"/>
      <c r="AE2046" s="62"/>
      <c r="AF2046" s="62"/>
      <c r="AG2046" s="62"/>
      <c r="AH2046" s="62"/>
      <c r="AI2046" s="62"/>
      <c r="AJ2046" s="62"/>
    </row>
    <row r="2047" spans="29:36" ht="20.7" customHeight="1" x14ac:dyDescent="0.2">
      <c r="AC2047" s="62"/>
      <c r="AD2047" s="62"/>
      <c r="AE2047" s="62"/>
      <c r="AF2047" s="62"/>
      <c r="AG2047" s="62"/>
      <c r="AH2047" s="62"/>
      <c r="AI2047" s="62"/>
      <c r="AJ2047" s="62"/>
    </row>
    <row r="2048" spans="29:36" ht="20.7" customHeight="1" x14ac:dyDescent="0.2">
      <c r="AC2048" s="62"/>
      <c r="AD2048" s="62"/>
      <c r="AE2048" s="62"/>
      <c r="AF2048" s="62"/>
      <c r="AG2048" s="62"/>
      <c r="AH2048" s="62"/>
      <c r="AI2048" s="62"/>
      <c r="AJ2048" s="62"/>
    </row>
    <row r="2049" spans="29:36" ht="20.7" customHeight="1" x14ac:dyDescent="0.2">
      <c r="AC2049" s="62"/>
      <c r="AD2049" s="62"/>
      <c r="AE2049" s="62"/>
      <c r="AF2049" s="62"/>
      <c r="AG2049" s="62"/>
      <c r="AH2049" s="62"/>
      <c r="AI2049" s="62"/>
      <c r="AJ2049" s="62"/>
    </row>
    <row r="2050" spans="29:36" ht="20.7" customHeight="1" x14ac:dyDescent="0.2">
      <c r="AC2050" s="62"/>
      <c r="AD2050" s="62"/>
      <c r="AE2050" s="62"/>
      <c r="AF2050" s="62"/>
      <c r="AG2050" s="62"/>
      <c r="AH2050" s="62"/>
      <c r="AI2050" s="62"/>
      <c r="AJ2050" s="62"/>
    </row>
    <row r="2051" spans="29:36" ht="20.7" customHeight="1" x14ac:dyDescent="0.2">
      <c r="AC2051" s="62"/>
      <c r="AD2051" s="62"/>
      <c r="AE2051" s="62"/>
      <c r="AF2051" s="62"/>
      <c r="AG2051" s="62"/>
      <c r="AH2051" s="62"/>
      <c r="AI2051" s="62"/>
      <c r="AJ2051" s="62"/>
    </row>
    <row r="2052" spans="29:36" ht="20.7" customHeight="1" x14ac:dyDescent="0.2">
      <c r="AC2052" s="62"/>
      <c r="AD2052" s="62"/>
      <c r="AE2052" s="62"/>
      <c r="AF2052" s="62"/>
      <c r="AG2052" s="62"/>
      <c r="AH2052" s="62"/>
      <c r="AI2052" s="62"/>
      <c r="AJ2052" s="62"/>
    </row>
    <row r="2053" spans="29:36" ht="20.7" customHeight="1" x14ac:dyDescent="0.2">
      <c r="AC2053" s="62"/>
      <c r="AD2053" s="62"/>
      <c r="AE2053" s="62"/>
      <c r="AF2053" s="62"/>
      <c r="AG2053" s="62"/>
      <c r="AH2053" s="62"/>
      <c r="AI2053" s="62"/>
      <c r="AJ2053" s="62"/>
    </row>
    <row r="2054" spans="29:36" ht="20.7" customHeight="1" x14ac:dyDescent="0.2">
      <c r="AC2054" s="62"/>
      <c r="AD2054" s="62"/>
      <c r="AE2054" s="62"/>
      <c r="AF2054" s="62"/>
      <c r="AG2054" s="62"/>
      <c r="AH2054" s="62"/>
      <c r="AI2054" s="62"/>
      <c r="AJ2054" s="62"/>
    </row>
    <row r="2055" spans="29:36" ht="20.7" customHeight="1" x14ac:dyDescent="0.2">
      <c r="AC2055" s="62"/>
      <c r="AD2055" s="62"/>
      <c r="AE2055" s="62"/>
      <c r="AF2055" s="62"/>
      <c r="AG2055" s="62"/>
      <c r="AH2055" s="62"/>
      <c r="AI2055" s="62"/>
      <c r="AJ2055" s="62"/>
    </row>
    <row r="2056" spans="29:36" ht="20.7" customHeight="1" x14ac:dyDescent="0.2">
      <c r="AC2056" s="62"/>
      <c r="AD2056" s="62"/>
      <c r="AE2056" s="62"/>
      <c r="AF2056" s="62"/>
      <c r="AG2056" s="62"/>
      <c r="AH2056" s="62"/>
      <c r="AI2056" s="62"/>
      <c r="AJ2056" s="62"/>
    </row>
    <row r="2057" spans="29:36" ht="20.7" customHeight="1" x14ac:dyDescent="0.2">
      <c r="AC2057" s="62"/>
      <c r="AD2057" s="62"/>
      <c r="AE2057" s="62"/>
      <c r="AF2057" s="62"/>
      <c r="AG2057" s="62"/>
      <c r="AH2057" s="62"/>
      <c r="AI2057" s="62"/>
      <c r="AJ2057" s="62"/>
    </row>
    <row r="2058" spans="29:36" ht="20.7" customHeight="1" x14ac:dyDescent="0.2">
      <c r="AC2058" s="62"/>
      <c r="AD2058" s="62"/>
      <c r="AE2058" s="62"/>
      <c r="AF2058" s="62"/>
      <c r="AG2058" s="62"/>
      <c r="AH2058" s="62"/>
      <c r="AI2058" s="62"/>
      <c r="AJ2058" s="62"/>
    </row>
    <row r="2059" spans="29:36" ht="20.7" customHeight="1" x14ac:dyDescent="0.2">
      <c r="AC2059" s="62"/>
      <c r="AD2059" s="62"/>
      <c r="AE2059" s="62"/>
      <c r="AF2059" s="62"/>
      <c r="AG2059" s="62"/>
      <c r="AH2059" s="62"/>
      <c r="AI2059" s="62"/>
      <c r="AJ2059" s="62"/>
    </row>
    <row r="2060" spans="29:36" ht="20.7" customHeight="1" x14ac:dyDescent="0.2">
      <c r="AC2060" s="62"/>
      <c r="AD2060" s="62"/>
      <c r="AE2060" s="62"/>
      <c r="AF2060" s="62"/>
      <c r="AG2060" s="62"/>
      <c r="AH2060" s="62"/>
      <c r="AI2060" s="62"/>
      <c r="AJ2060" s="62"/>
    </row>
    <row r="2061" spans="29:36" ht="20.7" customHeight="1" x14ac:dyDescent="0.2">
      <c r="AC2061" s="62"/>
      <c r="AD2061" s="62"/>
      <c r="AE2061" s="62"/>
      <c r="AF2061" s="62"/>
      <c r="AG2061" s="62"/>
      <c r="AH2061" s="62"/>
      <c r="AI2061" s="62"/>
      <c r="AJ2061" s="62"/>
    </row>
    <row r="2062" spans="29:36" ht="20.7" customHeight="1" x14ac:dyDescent="0.2">
      <c r="AC2062" s="62"/>
      <c r="AD2062" s="62"/>
      <c r="AE2062" s="62"/>
      <c r="AF2062" s="62"/>
      <c r="AG2062" s="62"/>
      <c r="AH2062" s="62"/>
      <c r="AI2062" s="62"/>
      <c r="AJ2062" s="62"/>
    </row>
    <row r="2063" spans="29:36" ht="20.7" customHeight="1" x14ac:dyDescent="0.2">
      <c r="AC2063" s="62"/>
      <c r="AD2063" s="62"/>
      <c r="AE2063" s="62"/>
      <c r="AF2063" s="62"/>
      <c r="AG2063" s="62"/>
      <c r="AH2063" s="62"/>
      <c r="AI2063" s="62"/>
      <c r="AJ2063" s="62"/>
    </row>
    <row r="2064" spans="29:36" ht="20.7" customHeight="1" x14ac:dyDescent="0.2">
      <c r="AC2064" s="62"/>
      <c r="AD2064" s="62"/>
      <c r="AE2064" s="62"/>
      <c r="AF2064" s="62"/>
      <c r="AG2064" s="62"/>
      <c r="AH2064" s="62"/>
      <c r="AI2064" s="62"/>
      <c r="AJ2064" s="62"/>
    </row>
    <row r="2065" spans="29:36" ht="20.7" customHeight="1" x14ac:dyDescent="0.2">
      <c r="AC2065" s="62"/>
      <c r="AD2065" s="62"/>
      <c r="AE2065" s="62"/>
      <c r="AF2065" s="62"/>
      <c r="AG2065" s="62"/>
      <c r="AH2065" s="62"/>
      <c r="AI2065" s="62"/>
      <c r="AJ2065" s="62"/>
    </row>
    <row r="2066" spans="29:36" ht="20.7" customHeight="1" x14ac:dyDescent="0.2">
      <c r="AC2066" s="62"/>
      <c r="AD2066" s="62"/>
      <c r="AE2066" s="62"/>
      <c r="AF2066" s="62"/>
      <c r="AG2066" s="62"/>
      <c r="AH2066" s="62"/>
      <c r="AI2066" s="62"/>
      <c r="AJ2066" s="62"/>
    </row>
    <row r="2067" spans="29:36" ht="20.7" customHeight="1" x14ac:dyDescent="0.2">
      <c r="AC2067" s="62"/>
      <c r="AD2067" s="62"/>
      <c r="AE2067" s="62"/>
      <c r="AF2067" s="62"/>
      <c r="AG2067" s="62"/>
      <c r="AH2067" s="62"/>
      <c r="AI2067" s="62"/>
      <c r="AJ2067" s="62"/>
    </row>
    <row r="2068" spans="29:36" ht="20.7" customHeight="1" x14ac:dyDescent="0.2">
      <c r="AC2068" s="62"/>
      <c r="AD2068" s="62"/>
      <c r="AE2068" s="62"/>
      <c r="AF2068" s="62"/>
      <c r="AG2068" s="62"/>
      <c r="AH2068" s="62"/>
      <c r="AI2068" s="62"/>
      <c r="AJ2068" s="62"/>
    </row>
    <row r="2069" spans="29:36" ht="20.7" customHeight="1" x14ac:dyDescent="0.2">
      <c r="AC2069" s="62"/>
      <c r="AD2069" s="62"/>
      <c r="AE2069" s="62"/>
      <c r="AF2069" s="62"/>
      <c r="AG2069" s="62"/>
      <c r="AH2069" s="62"/>
      <c r="AI2069" s="62"/>
      <c r="AJ2069" s="62"/>
    </row>
    <row r="2070" spans="29:36" ht="20.7" customHeight="1" x14ac:dyDescent="0.2">
      <c r="AC2070" s="62"/>
      <c r="AD2070" s="62"/>
      <c r="AE2070" s="62"/>
      <c r="AF2070" s="62"/>
      <c r="AG2070" s="62"/>
      <c r="AH2070" s="62"/>
      <c r="AI2070" s="62"/>
      <c r="AJ2070" s="62"/>
    </row>
    <row r="2071" spans="29:36" ht="20.7" customHeight="1" x14ac:dyDescent="0.2">
      <c r="AC2071" s="62"/>
      <c r="AD2071" s="62"/>
      <c r="AE2071" s="62"/>
      <c r="AF2071" s="62"/>
      <c r="AG2071" s="62"/>
      <c r="AH2071" s="62"/>
      <c r="AI2071" s="62"/>
      <c r="AJ2071" s="62"/>
    </row>
    <row r="2072" spans="29:36" ht="20.7" customHeight="1" x14ac:dyDescent="0.2">
      <c r="AC2072" s="62"/>
      <c r="AD2072" s="62"/>
      <c r="AE2072" s="62"/>
      <c r="AF2072" s="62"/>
      <c r="AG2072" s="62"/>
      <c r="AH2072" s="62"/>
      <c r="AI2072" s="62"/>
      <c r="AJ2072" s="62"/>
    </row>
    <row r="2073" spans="29:36" ht="20.7" customHeight="1" x14ac:dyDescent="0.2">
      <c r="AC2073" s="62"/>
      <c r="AD2073" s="62"/>
      <c r="AE2073" s="62"/>
      <c r="AF2073" s="62"/>
      <c r="AG2073" s="62"/>
      <c r="AH2073" s="62"/>
      <c r="AI2073" s="62"/>
      <c r="AJ2073" s="62"/>
    </row>
    <row r="2074" spans="29:36" ht="20.7" customHeight="1" x14ac:dyDescent="0.2">
      <c r="AC2074" s="62"/>
      <c r="AD2074" s="62"/>
      <c r="AE2074" s="62"/>
      <c r="AF2074" s="62"/>
      <c r="AG2074" s="62"/>
      <c r="AH2074" s="62"/>
      <c r="AI2074" s="62"/>
      <c r="AJ2074" s="62"/>
    </row>
    <row r="2075" spans="29:36" ht="20.7" customHeight="1" x14ac:dyDescent="0.2">
      <c r="AC2075" s="62"/>
      <c r="AD2075" s="62"/>
      <c r="AE2075" s="62"/>
      <c r="AF2075" s="62"/>
      <c r="AG2075" s="62"/>
      <c r="AH2075" s="62"/>
      <c r="AI2075" s="62"/>
      <c r="AJ2075" s="62"/>
    </row>
    <row r="2076" spans="29:36" ht="20.7" customHeight="1" x14ac:dyDescent="0.2">
      <c r="AC2076" s="62"/>
      <c r="AD2076" s="62"/>
      <c r="AE2076" s="62"/>
      <c r="AF2076" s="62"/>
      <c r="AG2076" s="62"/>
      <c r="AH2076" s="62"/>
      <c r="AI2076" s="62"/>
      <c r="AJ2076" s="62"/>
    </row>
    <row r="2077" spans="29:36" ht="20.7" customHeight="1" x14ac:dyDescent="0.2">
      <c r="AC2077" s="62"/>
      <c r="AD2077" s="62"/>
      <c r="AE2077" s="62"/>
      <c r="AF2077" s="62"/>
      <c r="AG2077" s="62"/>
      <c r="AH2077" s="62"/>
      <c r="AI2077" s="62"/>
      <c r="AJ2077" s="62"/>
    </row>
    <row r="2078" spans="29:36" ht="20.7" customHeight="1" x14ac:dyDescent="0.2">
      <c r="AC2078" s="62"/>
      <c r="AD2078" s="62"/>
      <c r="AE2078" s="62"/>
      <c r="AF2078" s="62"/>
      <c r="AG2078" s="62"/>
      <c r="AH2078" s="62"/>
      <c r="AI2078" s="62"/>
      <c r="AJ2078" s="62"/>
    </row>
    <row r="2079" spans="29:36" ht="20.7" customHeight="1" x14ac:dyDescent="0.2">
      <c r="AC2079" s="62"/>
      <c r="AD2079" s="62"/>
      <c r="AE2079" s="62"/>
      <c r="AF2079" s="62"/>
      <c r="AG2079" s="62"/>
      <c r="AH2079" s="62"/>
      <c r="AI2079" s="62"/>
      <c r="AJ2079" s="62"/>
    </row>
    <row r="2080" spans="29:36" ht="20.7" customHeight="1" x14ac:dyDescent="0.2">
      <c r="AC2080" s="62"/>
      <c r="AD2080" s="62"/>
      <c r="AE2080" s="62"/>
      <c r="AF2080" s="62"/>
      <c r="AG2080" s="62"/>
      <c r="AH2080" s="62"/>
      <c r="AI2080" s="62"/>
      <c r="AJ2080" s="62"/>
    </row>
    <row r="2081" spans="29:36" ht="20.7" customHeight="1" x14ac:dyDescent="0.2">
      <c r="AC2081" s="62"/>
      <c r="AD2081" s="62"/>
      <c r="AE2081" s="62"/>
      <c r="AF2081" s="62"/>
      <c r="AG2081" s="62"/>
      <c r="AH2081" s="62"/>
      <c r="AI2081" s="62"/>
      <c r="AJ2081" s="62"/>
    </row>
    <row r="2082" spans="29:36" ht="20.7" customHeight="1" x14ac:dyDescent="0.2">
      <c r="AC2082" s="62"/>
      <c r="AD2082" s="62"/>
      <c r="AE2082" s="62"/>
      <c r="AF2082" s="62"/>
      <c r="AG2082" s="62"/>
      <c r="AH2082" s="62"/>
      <c r="AI2082" s="62"/>
      <c r="AJ2082" s="62"/>
    </row>
    <row r="2083" spans="29:36" ht="20.7" customHeight="1" x14ac:dyDescent="0.2">
      <c r="AC2083" s="62"/>
      <c r="AD2083" s="62"/>
      <c r="AE2083" s="62"/>
      <c r="AF2083" s="62"/>
      <c r="AG2083" s="62"/>
      <c r="AH2083" s="62"/>
      <c r="AI2083" s="62"/>
      <c r="AJ2083" s="62"/>
    </row>
    <row r="2084" spans="29:36" ht="20.7" customHeight="1" x14ac:dyDescent="0.2">
      <c r="AC2084" s="62"/>
      <c r="AD2084" s="62"/>
      <c r="AE2084" s="62"/>
      <c r="AF2084" s="62"/>
      <c r="AG2084" s="62"/>
      <c r="AH2084" s="62"/>
      <c r="AI2084" s="62"/>
      <c r="AJ2084" s="62"/>
    </row>
    <row r="2085" spans="29:36" ht="20.7" customHeight="1" x14ac:dyDescent="0.2">
      <c r="AC2085" s="62"/>
      <c r="AD2085" s="62"/>
      <c r="AE2085" s="62"/>
      <c r="AF2085" s="62"/>
      <c r="AG2085" s="62"/>
      <c r="AH2085" s="62"/>
      <c r="AI2085" s="62"/>
      <c r="AJ2085" s="62"/>
    </row>
    <row r="2086" spans="29:36" ht="20.7" customHeight="1" x14ac:dyDescent="0.2">
      <c r="AC2086" s="62"/>
      <c r="AD2086" s="62"/>
      <c r="AE2086" s="62"/>
      <c r="AF2086" s="62"/>
      <c r="AG2086" s="62"/>
      <c r="AH2086" s="62"/>
      <c r="AI2086" s="62"/>
      <c r="AJ2086" s="62"/>
    </row>
    <row r="2087" spans="29:36" ht="20.7" customHeight="1" x14ac:dyDescent="0.2">
      <c r="AC2087" s="62"/>
      <c r="AD2087" s="62"/>
      <c r="AE2087" s="62"/>
      <c r="AF2087" s="62"/>
      <c r="AG2087" s="62"/>
      <c r="AH2087" s="62"/>
      <c r="AI2087" s="62"/>
      <c r="AJ2087" s="62"/>
    </row>
    <row r="2088" spans="29:36" ht="20.7" customHeight="1" x14ac:dyDescent="0.2">
      <c r="AC2088" s="62"/>
      <c r="AD2088" s="62"/>
      <c r="AE2088" s="62"/>
      <c r="AF2088" s="62"/>
      <c r="AG2088" s="62"/>
      <c r="AH2088" s="62"/>
      <c r="AI2088" s="62"/>
      <c r="AJ2088" s="62"/>
    </row>
    <row r="2089" spans="29:36" ht="20.7" customHeight="1" x14ac:dyDescent="0.2">
      <c r="AC2089" s="62"/>
      <c r="AD2089" s="62"/>
      <c r="AE2089" s="62"/>
      <c r="AF2089" s="62"/>
      <c r="AG2089" s="62"/>
      <c r="AH2089" s="62"/>
      <c r="AI2089" s="62"/>
      <c r="AJ2089" s="62"/>
    </row>
    <row r="2090" spans="29:36" ht="20.7" customHeight="1" x14ac:dyDescent="0.2">
      <c r="AC2090" s="62"/>
      <c r="AD2090" s="62"/>
      <c r="AE2090" s="62"/>
      <c r="AF2090" s="62"/>
      <c r="AG2090" s="62"/>
      <c r="AH2090" s="62"/>
      <c r="AI2090" s="62"/>
      <c r="AJ2090" s="62"/>
    </row>
    <row r="2091" spans="29:36" ht="20.7" customHeight="1" x14ac:dyDescent="0.2">
      <c r="AC2091" s="62"/>
      <c r="AD2091" s="62"/>
      <c r="AE2091" s="62"/>
      <c r="AF2091" s="62"/>
      <c r="AG2091" s="62"/>
      <c r="AH2091" s="62"/>
      <c r="AI2091" s="62"/>
      <c r="AJ2091" s="62"/>
    </row>
    <row r="2092" spans="29:36" ht="20.7" customHeight="1" x14ac:dyDescent="0.2">
      <c r="AC2092" s="62"/>
      <c r="AD2092" s="62"/>
      <c r="AE2092" s="62"/>
      <c r="AF2092" s="62"/>
      <c r="AG2092" s="62"/>
      <c r="AH2092" s="62"/>
      <c r="AI2092" s="62"/>
      <c r="AJ2092" s="62"/>
    </row>
    <row r="2093" spans="29:36" ht="20.7" customHeight="1" x14ac:dyDescent="0.2">
      <c r="AC2093" s="62"/>
      <c r="AD2093" s="62"/>
      <c r="AE2093" s="62"/>
      <c r="AF2093" s="62"/>
      <c r="AG2093" s="62"/>
      <c r="AH2093" s="62"/>
      <c r="AI2093" s="62"/>
      <c r="AJ2093" s="62"/>
    </row>
    <row r="2094" spans="29:36" ht="20.7" customHeight="1" x14ac:dyDescent="0.2">
      <c r="AC2094" s="62"/>
      <c r="AD2094" s="62"/>
      <c r="AE2094" s="62"/>
      <c r="AF2094" s="62"/>
      <c r="AG2094" s="62"/>
      <c r="AH2094" s="62"/>
      <c r="AI2094" s="62"/>
      <c r="AJ2094" s="62"/>
    </row>
    <row r="2095" spans="29:36" ht="20.7" customHeight="1" x14ac:dyDescent="0.2">
      <c r="AC2095" s="62"/>
      <c r="AD2095" s="62"/>
      <c r="AE2095" s="62"/>
      <c r="AF2095" s="62"/>
      <c r="AG2095" s="62"/>
      <c r="AH2095" s="62"/>
      <c r="AI2095" s="62"/>
      <c r="AJ2095" s="62"/>
    </row>
    <row r="2096" spans="29:36" ht="20.7" customHeight="1" x14ac:dyDescent="0.2">
      <c r="AC2096" s="62"/>
      <c r="AD2096" s="62"/>
      <c r="AE2096" s="62"/>
      <c r="AF2096" s="62"/>
      <c r="AG2096" s="62"/>
      <c r="AH2096" s="62"/>
      <c r="AI2096" s="62"/>
      <c r="AJ2096" s="62"/>
    </row>
    <row r="2097" spans="29:36" ht="20.7" customHeight="1" x14ac:dyDescent="0.2">
      <c r="AC2097" s="62"/>
      <c r="AD2097" s="62"/>
      <c r="AE2097" s="62"/>
      <c r="AF2097" s="62"/>
      <c r="AG2097" s="62"/>
      <c r="AH2097" s="62"/>
      <c r="AI2097" s="62"/>
      <c r="AJ2097" s="62"/>
    </row>
    <row r="2098" spans="29:36" ht="20.7" customHeight="1" x14ac:dyDescent="0.2">
      <c r="AC2098" s="62"/>
      <c r="AD2098" s="62"/>
      <c r="AE2098" s="62"/>
      <c r="AF2098" s="62"/>
      <c r="AG2098" s="62"/>
      <c r="AH2098" s="62"/>
      <c r="AI2098" s="62"/>
      <c r="AJ2098" s="62"/>
    </row>
    <row r="2099" spans="29:36" ht="20.7" customHeight="1" x14ac:dyDescent="0.2">
      <c r="AC2099" s="62"/>
      <c r="AD2099" s="62"/>
      <c r="AE2099" s="62"/>
      <c r="AF2099" s="62"/>
      <c r="AG2099" s="62"/>
      <c r="AH2099" s="62"/>
      <c r="AI2099" s="62"/>
      <c r="AJ2099" s="62"/>
    </row>
    <row r="2100" spans="29:36" ht="20.7" customHeight="1" x14ac:dyDescent="0.2">
      <c r="AC2100" s="62"/>
      <c r="AD2100" s="62"/>
      <c r="AE2100" s="62"/>
      <c r="AF2100" s="62"/>
      <c r="AG2100" s="62"/>
      <c r="AH2100" s="62"/>
      <c r="AI2100" s="62"/>
      <c r="AJ2100" s="62"/>
    </row>
    <row r="2101" spans="29:36" ht="20.7" customHeight="1" x14ac:dyDescent="0.2">
      <c r="AC2101" s="62"/>
      <c r="AD2101" s="62"/>
      <c r="AE2101" s="62"/>
      <c r="AF2101" s="62"/>
      <c r="AG2101" s="62"/>
      <c r="AH2101" s="62"/>
      <c r="AI2101" s="62"/>
      <c r="AJ2101" s="62"/>
    </row>
    <row r="2102" spans="29:36" ht="20.7" customHeight="1" x14ac:dyDescent="0.2">
      <c r="AC2102" s="62"/>
      <c r="AD2102" s="62"/>
      <c r="AE2102" s="62"/>
      <c r="AF2102" s="62"/>
      <c r="AG2102" s="62"/>
      <c r="AH2102" s="62"/>
      <c r="AI2102" s="62"/>
      <c r="AJ2102" s="62"/>
    </row>
    <row r="2103" spans="29:36" ht="20.7" customHeight="1" x14ac:dyDescent="0.2">
      <c r="AC2103" s="62"/>
      <c r="AD2103" s="62"/>
      <c r="AE2103" s="62"/>
      <c r="AF2103" s="62"/>
      <c r="AG2103" s="62"/>
      <c r="AH2103" s="62"/>
      <c r="AI2103" s="62"/>
      <c r="AJ2103" s="62"/>
    </row>
    <row r="2104" spans="29:36" ht="20.7" customHeight="1" x14ac:dyDescent="0.2">
      <c r="AC2104" s="62"/>
      <c r="AD2104" s="62"/>
      <c r="AE2104" s="62"/>
      <c r="AF2104" s="62"/>
      <c r="AG2104" s="62"/>
      <c r="AH2104" s="62"/>
      <c r="AI2104" s="62"/>
      <c r="AJ2104" s="62"/>
    </row>
    <row r="2105" spans="29:36" ht="20.7" customHeight="1" x14ac:dyDescent="0.2">
      <c r="AC2105" s="62"/>
      <c r="AD2105" s="62"/>
      <c r="AE2105" s="62"/>
      <c r="AF2105" s="62"/>
      <c r="AG2105" s="62"/>
      <c r="AH2105" s="62"/>
      <c r="AI2105" s="62"/>
      <c r="AJ2105" s="62"/>
    </row>
    <row r="2106" spans="29:36" ht="20.7" customHeight="1" x14ac:dyDescent="0.2">
      <c r="AC2106" s="62"/>
      <c r="AD2106" s="62"/>
      <c r="AE2106" s="62"/>
      <c r="AF2106" s="62"/>
      <c r="AG2106" s="62"/>
      <c r="AH2106" s="62"/>
      <c r="AI2106" s="62"/>
      <c r="AJ2106" s="62"/>
    </row>
    <row r="2107" spans="29:36" ht="20.7" customHeight="1" x14ac:dyDescent="0.2">
      <c r="AC2107" s="62"/>
      <c r="AD2107" s="62"/>
      <c r="AE2107" s="62"/>
      <c r="AF2107" s="62"/>
      <c r="AG2107" s="62"/>
      <c r="AH2107" s="62"/>
      <c r="AI2107" s="62"/>
      <c r="AJ2107" s="62"/>
    </row>
    <row r="2108" spans="29:36" ht="20.7" customHeight="1" x14ac:dyDescent="0.2">
      <c r="AC2108" s="62"/>
      <c r="AD2108" s="62"/>
      <c r="AE2108" s="62"/>
      <c r="AF2108" s="62"/>
      <c r="AG2108" s="62"/>
      <c r="AH2108" s="62"/>
      <c r="AI2108" s="62"/>
      <c r="AJ2108" s="62"/>
    </row>
    <row r="2109" spans="29:36" ht="20.7" customHeight="1" x14ac:dyDescent="0.2">
      <c r="AC2109" s="62"/>
      <c r="AD2109" s="62"/>
      <c r="AE2109" s="62"/>
      <c r="AF2109" s="62"/>
      <c r="AG2109" s="62"/>
      <c r="AH2109" s="62"/>
      <c r="AI2109" s="62"/>
      <c r="AJ2109" s="62"/>
    </row>
    <row r="2110" spans="29:36" ht="20.7" customHeight="1" x14ac:dyDescent="0.2">
      <c r="AC2110" s="62"/>
      <c r="AD2110" s="62"/>
      <c r="AE2110" s="62"/>
      <c r="AF2110" s="62"/>
      <c r="AG2110" s="62"/>
      <c r="AH2110" s="62"/>
      <c r="AI2110" s="62"/>
      <c r="AJ2110" s="62"/>
    </row>
    <row r="2111" spans="29:36" ht="20.7" customHeight="1" x14ac:dyDescent="0.2">
      <c r="AC2111" s="62"/>
      <c r="AD2111" s="62"/>
      <c r="AE2111" s="62"/>
      <c r="AF2111" s="62"/>
      <c r="AG2111" s="62"/>
      <c r="AH2111" s="62"/>
      <c r="AI2111" s="62"/>
      <c r="AJ2111" s="62"/>
    </row>
    <row r="2112" spans="29:36" ht="20.7" customHeight="1" x14ac:dyDescent="0.2">
      <c r="AC2112" s="62"/>
      <c r="AD2112" s="62"/>
      <c r="AE2112" s="62"/>
      <c r="AF2112" s="62"/>
      <c r="AG2112" s="62"/>
      <c r="AH2112" s="62"/>
      <c r="AI2112" s="62"/>
      <c r="AJ2112" s="62"/>
    </row>
    <row r="2113" spans="29:36" ht="20.7" customHeight="1" x14ac:dyDescent="0.2">
      <c r="AC2113" s="62"/>
      <c r="AD2113" s="62"/>
      <c r="AE2113" s="62"/>
      <c r="AF2113" s="62"/>
      <c r="AG2113" s="62"/>
      <c r="AH2113" s="62"/>
      <c r="AI2113" s="62"/>
      <c r="AJ2113" s="62"/>
    </row>
    <row r="2114" spans="29:36" ht="20.7" customHeight="1" x14ac:dyDescent="0.2">
      <c r="AC2114" s="62"/>
      <c r="AD2114" s="62"/>
      <c r="AE2114" s="62"/>
      <c r="AF2114" s="62"/>
      <c r="AG2114" s="62"/>
      <c r="AH2114" s="62"/>
      <c r="AI2114" s="62"/>
      <c r="AJ2114" s="62"/>
    </row>
    <row r="2115" spans="29:36" ht="20.7" customHeight="1" x14ac:dyDescent="0.2">
      <c r="AC2115" s="62"/>
      <c r="AD2115" s="62"/>
      <c r="AE2115" s="62"/>
      <c r="AF2115" s="62"/>
      <c r="AG2115" s="62"/>
      <c r="AH2115" s="62"/>
      <c r="AI2115" s="62"/>
      <c r="AJ2115" s="62"/>
    </row>
    <row r="2116" spans="29:36" ht="20.7" customHeight="1" x14ac:dyDescent="0.2">
      <c r="AC2116" s="62"/>
      <c r="AD2116" s="62"/>
      <c r="AE2116" s="62"/>
      <c r="AF2116" s="62"/>
      <c r="AG2116" s="62"/>
      <c r="AH2116" s="62"/>
      <c r="AI2116" s="62"/>
      <c r="AJ2116" s="62"/>
    </row>
    <row r="2117" spans="29:36" ht="20.7" customHeight="1" x14ac:dyDescent="0.2">
      <c r="AC2117" s="62"/>
      <c r="AD2117" s="62"/>
      <c r="AE2117" s="62"/>
      <c r="AF2117" s="62"/>
      <c r="AG2117" s="62"/>
      <c r="AH2117" s="62"/>
      <c r="AI2117" s="62"/>
      <c r="AJ2117" s="62"/>
    </row>
    <row r="2118" spans="29:36" ht="20.7" customHeight="1" x14ac:dyDescent="0.2">
      <c r="AC2118" s="62"/>
      <c r="AD2118" s="62"/>
      <c r="AE2118" s="62"/>
      <c r="AF2118" s="62"/>
      <c r="AG2118" s="62"/>
      <c r="AH2118" s="62"/>
      <c r="AI2118" s="62"/>
      <c r="AJ2118" s="62"/>
    </row>
    <row r="2119" spans="29:36" ht="20.7" customHeight="1" x14ac:dyDescent="0.2">
      <c r="AC2119" s="62"/>
      <c r="AD2119" s="62"/>
      <c r="AE2119" s="62"/>
      <c r="AF2119" s="62"/>
      <c r="AG2119" s="62"/>
      <c r="AH2119" s="62"/>
      <c r="AI2119" s="62"/>
      <c r="AJ2119" s="62"/>
    </row>
    <row r="2120" spans="29:36" ht="20.7" customHeight="1" x14ac:dyDescent="0.2">
      <c r="AC2120" s="62"/>
      <c r="AD2120" s="62"/>
      <c r="AE2120" s="62"/>
      <c r="AF2120" s="62"/>
      <c r="AG2120" s="62"/>
      <c r="AH2120" s="62"/>
      <c r="AI2120" s="62"/>
      <c r="AJ2120" s="62"/>
    </row>
    <row r="2121" spans="29:36" ht="20.7" customHeight="1" x14ac:dyDescent="0.2">
      <c r="AC2121" s="62"/>
      <c r="AD2121" s="62"/>
      <c r="AE2121" s="62"/>
      <c r="AF2121" s="62"/>
      <c r="AG2121" s="62"/>
      <c r="AH2121" s="62"/>
      <c r="AI2121" s="62"/>
      <c r="AJ2121" s="62"/>
    </row>
    <row r="2122" spans="29:36" ht="20.7" customHeight="1" x14ac:dyDescent="0.2">
      <c r="AC2122" s="62"/>
      <c r="AD2122" s="62"/>
      <c r="AE2122" s="62"/>
      <c r="AF2122" s="62"/>
      <c r="AG2122" s="62"/>
      <c r="AH2122" s="62"/>
      <c r="AI2122" s="62"/>
      <c r="AJ2122" s="62"/>
    </row>
    <row r="2123" spans="29:36" ht="20.7" customHeight="1" x14ac:dyDescent="0.2">
      <c r="AC2123" s="62"/>
      <c r="AD2123" s="62"/>
      <c r="AE2123" s="62"/>
      <c r="AF2123" s="62"/>
      <c r="AG2123" s="62"/>
      <c r="AH2123" s="62"/>
      <c r="AI2123" s="62"/>
      <c r="AJ2123" s="62"/>
    </row>
    <row r="2124" spans="29:36" ht="20.7" customHeight="1" x14ac:dyDescent="0.2">
      <c r="AC2124" s="62"/>
      <c r="AD2124" s="62"/>
      <c r="AE2124" s="62"/>
      <c r="AF2124" s="62"/>
      <c r="AG2124" s="62"/>
      <c r="AH2124" s="62"/>
      <c r="AI2124" s="62"/>
      <c r="AJ2124" s="62"/>
    </row>
    <row r="2125" spans="29:36" ht="20.7" customHeight="1" x14ac:dyDescent="0.2">
      <c r="AC2125" s="62"/>
      <c r="AD2125" s="62"/>
      <c r="AE2125" s="62"/>
      <c r="AF2125" s="62"/>
      <c r="AG2125" s="62"/>
      <c r="AH2125" s="62"/>
      <c r="AI2125" s="62"/>
      <c r="AJ2125" s="62"/>
    </row>
    <row r="2126" spans="29:36" ht="20.7" customHeight="1" x14ac:dyDescent="0.2">
      <c r="AC2126" s="62"/>
      <c r="AD2126" s="62"/>
      <c r="AE2126" s="62"/>
      <c r="AF2126" s="62"/>
      <c r="AG2126" s="62"/>
      <c r="AH2126" s="62"/>
      <c r="AI2126" s="62"/>
      <c r="AJ2126" s="62"/>
    </row>
    <row r="2127" spans="29:36" ht="20.7" customHeight="1" x14ac:dyDescent="0.2">
      <c r="AC2127" s="62"/>
      <c r="AD2127" s="62"/>
      <c r="AE2127" s="62"/>
      <c r="AF2127" s="62"/>
      <c r="AG2127" s="62"/>
      <c r="AH2127" s="62"/>
      <c r="AI2127" s="62"/>
      <c r="AJ2127" s="62"/>
    </row>
    <row r="2128" spans="29:36" ht="20.7" customHeight="1" x14ac:dyDescent="0.2">
      <c r="AC2128" s="62"/>
      <c r="AD2128" s="62"/>
      <c r="AE2128" s="62"/>
      <c r="AF2128" s="62"/>
      <c r="AG2128" s="62"/>
      <c r="AH2128" s="62"/>
      <c r="AI2128" s="62"/>
      <c r="AJ2128" s="62"/>
    </row>
    <row r="2129" spans="29:36" ht="20.7" customHeight="1" x14ac:dyDescent="0.2">
      <c r="AC2129" s="62"/>
      <c r="AD2129" s="62"/>
      <c r="AE2129" s="62"/>
      <c r="AF2129" s="62"/>
      <c r="AG2129" s="62"/>
      <c r="AH2129" s="62"/>
      <c r="AI2129" s="62"/>
      <c r="AJ2129" s="62"/>
    </row>
    <row r="2130" spans="29:36" ht="20.7" customHeight="1" x14ac:dyDescent="0.2">
      <c r="AC2130" s="62"/>
      <c r="AD2130" s="62"/>
      <c r="AE2130" s="62"/>
      <c r="AF2130" s="62"/>
      <c r="AG2130" s="62"/>
      <c r="AH2130" s="62"/>
      <c r="AI2130" s="62"/>
      <c r="AJ2130" s="62"/>
    </row>
    <row r="2131" spans="29:36" ht="20.7" customHeight="1" x14ac:dyDescent="0.2">
      <c r="AC2131" s="62"/>
      <c r="AD2131" s="62"/>
      <c r="AE2131" s="62"/>
      <c r="AF2131" s="62"/>
      <c r="AG2131" s="62"/>
      <c r="AH2131" s="62"/>
      <c r="AI2131" s="62"/>
      <c r="AJ2131" s="62"/>
    </row>
    <row r="2132" spans="29:36" ht="20.7" customHeight="1" x14ac:dyDescent="0.2">
      <c r="AC2132" s="62"/>
      <c r="AD2132" s="62"/>
      <c r="AE2132" s="62"/>
      <c r="AF2132" s="62"/>
      <c r="AG2132" s="62"/>
      <c r="AH2132" s="62"/>
      <c r="AI2132" s="62"/>
      <c r="AJ2132" s="62"/>
    </row>
    <row r="2133" spans="29:36" ht="20.7" customHeight="1" x14ac:dyDescent="0.2">
      <c r="AC2133" s="62"/>
      <c r="AD2133" s="62"/>
      <c r="AE2133" s="62"/>
      <c r="AF2133" s="62"/>
      <c r="AG2133" s="62"/>
      <c r="AH2133" s="62"/>
      <c r="AI2133" s="62"/>
      <c r="AJ2133" s="62"/>
    </row>
    <row r="2134" spans="29:36" ht="20.7" customHeight="1" x14ac:dyDescent="0.2">
      <c r="AC2134" s="62"/>
      <c r="AD2134" s="62"/>
      <c r="AE2134" s="62"/>
      <c r="AF2134" s="62"/>
      <c r="AG2134" s="62"/>
      <c r="AH2134" s="62"/>
      <c r="AI2134" s="62"/>
      <c r="AJ2134" s="62"/>
    </row>
    <row r="2135" spans="29:36" ht="20.7" customHeight="1" x14ac:dyDescent="0.2">
      <c r="AC2135" s="62"/>
      <c r="AD2135" s="62"/>
      <c r="AE2135" s="62"/>
      <c r="AF2135" s="62"/>
      <c r="AG2135" s="62"/>
      <c r="AH2135" s="62"/>
      <c r="AI2135" s="62"/>
      <c r="AJ2135" s="62"/>
    </row>
    <row r="2136" spans="29:36" ht="20.7" customHeight="1" x14ac:dyDescent="0.2">
      <c r="AC2136" s="62"/>
      <c r="AD2136" s="62"/>
      <c r="AE2136" s="62"/>
      <c r="AF2136" s="62"/>
      <c r="AG2136" s="62"/>
      <c r="AH2136" s="62"/>
      <c r="AI2136" s="62"/>
      <c r="AJ2136" s="62"/>
    </row>
    <row r="2137" spans="29:36" ht="20.7" customHeight="1" x14ac:dyDescent="0.2">
      <c r="AC2137" s="62"/>
      <c r="AD2137" s="62"/>
      <c r="AE2137" s="62"/>
      <c r="AF2137" s="62"/>
      <c r="AG2137" s="62"/>
      <c r="AH2137" s="62"/>
      <c r="AI2137" s="62"/>
      <c r="AJ2137" s="62"/>
    </row>
    <row r="2138" spans="29:36" ht="20.7" customHeight="1" x14ac:dyDescent="0.2">
      <c r="AC2138" s="62"/>
      <c r="AD2138" s="62"/>
      <c r="AE2138" s="62"/>
      <c r="AF2138" s="62"/>
      <c r="AG2138" s="62"/>
      <c r="AH2138" s="62"/>
      <c r="AI2138" s="62"/>
      <c r="AJ2138" s="62"/>
    </row>
    <row r="2139" spans="29:36" ht="20.7" customHeight="1" x14ac:dyDescent="0.2">
      <c r="AC2139" s="62"/>
      <c r="AD2139" s="62"/>
      <c r="AE2139" s="62"/>
      <c r="AF2139" s="62"/>
      <c r="AG2139" s="62"/>
      <c r="AH2139" s="62"/>
      <c r="AI2139" s="62"/>
      <c r="AJ2139" s="62"/>
    </row>
    <row r="2140" spans="29:36" ht="20.7" customHeight="1" x14ac:dyDescent="0.2">
      <c r="AC2140" s="62"/>
      <c r="AD2140" s="62"/>
      <c r="AE2140" s="62"/>
      <c r="AF2140" s="62"/>
      <c r="AG2140" s="62"/>
      <c r="AH2140" s="62"/>
      <c r="AI2140" s="62"/>
      <c r="AJ2140" s="62"/>
    </row>
    <row r="2141" spans="29:36" ht="20.7" customHeight="1" x14ac:dyDescent="0.2">
      <c r="AC2141" s="62"/>
      <c r="AD2141" s="62"/>
      <c r="AE2141" s="62"/>
      <c r="AF2141" s="62"/>
      <c r="AG2141" s="62"/>
      <c r="AH2141" s="62"/>
      <c r="AI2141" s="62"/>
      <c r="AJ2141" s="62"/>
    </row>
    <row r="2142" spans="29:36" ht="20.7" customHeight="1" x14ac:dyDescent="0.2">
      <c r="AC2142" s="62"/>
      <c r="AD2142" s="62"/>
      <c r="AE2142" s="62"/>
      <c r="AF2142" s="62"/>
      <c r="AG2142" s="62"/>
      <c r="AH2142" s="62"/>
      <c r="AI2142" s="62"/>
      <c r="AJ2142" s="62"/>
    </row>
    <row r="2143" spans="29:36" ht="20.7" customHeight="1" x14ac:dyDescent="0.2">
      <c r="AC2143" s="62"/>
      <c r="AD2143" s="62"/>
      <c r="AE2143" s="62"/>
      <c r="AF2143" s="62"/>
      <c r="AG2143" s="62"/>
      <c r="AH2143" s="62"/>
      <c r="AI2143" s="62"/>
      <c r="AJ2143" s="62"/>
    </row>
    <row r="2144" spans="29:36" ht="20.7" customHeight="1" x14ac:dyDescent="0.2">
      <c r="AC2144" s="62"/>
      <c r="AD2144" s="62"/>
      <c r="AE2144" s="62"/>
      <c r="AF2144" s="62"/>
      <c r="AG2144" s="62"/>
      <c r="AH2144" s="62"/>
      <c r="AI2144" s="62"/>
      <c r="AJ2144" s="62"/>
    </row>
    <row r="2145" spans="29:36" ht="20.7" customHeight="1" x14ac:dyDescent="0.2">
      <c r="AC2145" s="62"/>
      <c r="AD2145" s="62"/>
      <c r="AE2145" s="62"/>
      <c r="AF2145" s="62"/>
      <c r="AG2145" s="62"/>
      <c r="AH2145" s="62"/>
      <c r="AI2145" s="62"/>
      <c r="AJ2145" s="62"/>
    </row>
    <row r="2146" spans="29:36" ht="20.7" customHeight="1" x14ac:dyDescent="0.2">
      <c r="AC2146" s="62"/>
      <c r="AD2146" s="62"/>
      <c r="AE2146" s="62"/>
      <c r="AF2146" s="62"/>
      <c r="AG2146" s="62"/>
      <c r="AH2146" s="62"/>
      <c r="AI2146" s="62"/>
      <c r="AJ2146" s="62"/>
    </row>
    <row r="2147" spans="29:36" ht="20.7" customHeight="1" x14ac:dyDescent="0.2">
      <c r="AC2147" s="62"/>
      <c r="AD2147" s="62"/>
      <c r="AE2147" s="62"/>
      <c r="AF2147" s="62"/>
      <c r="AG2147" s="62"/>
      <c r="AH2147" s="62"/>
      <c r="AI2147" s="62"/>
      <c r="AJ2147" s="62"/>
    </row>
    <row r="2148" spans="29:36" ht="20.7" customHeight="1" x14ac:dyDescent="0.2">
      <c r="AC2148" s="62"/>
      <c r="AD2148" s="62"/>
      <c r="AE2148" s="62"/>
      <c r="AF2148" s="62"/>
      <c r="AG2148" s="62"/>
      <c r="AH2148" s="62"/>
      <c r="AI2148" s="62"/>
      <c r="AJ2148" s="62"/>
    </row>
    <row r="2149" spans="29:36" ht="20.7" customHeight="1" x14ac:dyDescent="0.2">
      <c r="AC2149" s="62"/>
      <c r="AD2149" s="62"/>
      <c r="AE2149" s="62"/>
      <c r="AF2149" s="62"/>
      <c r="AG2149" s="62"/>
      <c r="AH2149" s="62"/>
      <c r="AI2149" s="62"/>
      <c r="AJ2149" s="62"/>
    </row>
    <row r="2150" spans="29:36" ht="20.7" customHeight="1" x14ac:dyDescent="0.2">
      <c r="AC2150" s="62"/>
      <c r="AD2150" s="62"/>
      <c r="AE2150" s="62"/>
      <c r="AF2150" s="62"/>
      <c r="AG2150" s="62"/>
      <c r="AH2150" s="62"/>
      <c r="AI2150" s="62"/>
      <c r="AJ2150" s="62"/>
    </row>
    <row r="2151" spans="29:36" ht="20.7" customHeight="1" x14ac:dyDescent="0.2">
      <c r="AC2151" s="62"/>
      <c r="AD2151" s="62"/>
      <c r="AE2151" s="62"/>
      <c r="AF2151" s="62"/>
      <c r="AG2151" s="62"/>
      <c r="AH2151" s="62"/>
      <c r="AI2151" s="62"/>
      <c r="AJ2151" s="62"/>
    </row>
    <row r="2152" spans="29:36" ht="20.7" customHeight="1" x14ac:dyDescent="0.2">
      <c r="AC2152" s="62"/>
      <c r="AD2152" s="62"/>
      <c r="AE2152" s="62"/>
      <c r="AF2152" s="62"/>
      <c r="AG2152" s="62"/>
      <c r="AH2152" s="62"/>
      <c r="AI2152" s="62"/>
      <c r="AJ2152" s="62"/>
    </row>
    <row r="2153" spans="29:36" ht="20.7" customHeight="1" x14ac:dyDescent="0.2">
      <c r="AC2153" s="62"/>
      <c r="AD2153" s="62"/>
      <c r="AE2153" s="62"/>
      <c r="AF2153" s="62"/>
      <c r="AG2153" s="62"/>
      <c r="AH2153" s="62"/>
      <c r="AI2153" s="62"/>
      <c r="AJ2153" s="62"/>
    </row>
    <row r="2154" spans="29:36" ht="20.7" customHeight="1" x14ac:dyDescent="0.2">
      <c r="AC2154" s="62"/>
      <c r="AD2154" s="62"/>
      <c r="AE2154" s="62"/>
      <c r="AF2154" s="62"/>
      <c r="AG2154" s="62"/>
      <c r="AH2154" s="62"/>
      <c r="AI2154" s="62"/>
      <c r="AJ2154" s="62"/>
    </row>
    <row r="2155" spans="29:36" ht="20.7" customHeight="1" x14ac:dyDescent="0.2">
      <c r="AC2155" s="62"/>
      <c r="AD2155" s="62"/>
      <c r="AE2155" s="62"/>
      <c r="AF2155" s="62"/>
      <c r="AG2155" s="62"/>
      <c r="AH2155" s="62"/>
      <c r="AI2155" s="62"/>
      <c r="AJ2155" s="62"/>
    </row>
    <row r="2156" spans="29:36" ht="20.7" customHeight="1" x14ac:dyDescent="0.2">
      <c r="AC2156" s="62"/>
      <c r="AD2156" s="62"/>
      <c r="AE2156" s="62"/>
      <c r="AF2156" s="62"/>
      <c r="AG2156" s="62"/>
      <c r="AH2156" s="62"/>
      <c r="AI2156" s="62"/>
      <c r="AJ2156" s="62"/>
    </row>
    <row r="2157" spans="29:36" ht="20.7" customHeight="1" x14ac:dyDescent="0.2">
      <c r="AC2157" s="62"/>
      <c r="AD2157" s="62"/>
      <c r="AE2157" s="62"/>
      <c r="AF2157" s="62"/>
      <c r="AG2157" s="62"/>
      <c r="AH2157" s="62"/>
      <c r="AI2157" s="62"/>
      <c r="AJ2157" s="62"/>
    </row>
    <row r="2158" spans="29:36" ht="20.7" customHeight="1" x14ac:dyDescent="0.2">
      <c r="AC2158" s="62"/>
      <c r="AD2158" s="62"/>
      <c r="AE2158" s="62"/>
      <c r="AF2158" s="62"/>
      <c r="AG2158" s="62"/>
      <c r="AH2158" s="62"/>
      <c r="AI2158" s="62"/>
      <c r="AJ2158" s="62"/>
    </row>
    <row r="2159" spans="29:36" ht="20.7" customHeight="1" x14ac:dyDescent="0.2">
      <c r="AC2159" s="62"/>
      <c r="AD2159" s="62"/>
      <c r="AE2159" s="62"/>
      <c r="AF2159" s="62"/>
      <c r="AG2159" s="62"/>
      <c r="AH2159" s="62"/>
      <c r="AI2159" s="62"/>
      <c r="AJ2159" s="62"/>
    </row>
    <row r="2160" spans="29:36" ht="20.7" customHeight="1" x14ac:dyDescent="0.2">
      <c r="AC2160" s="62"/>
      <c r="AD2160" s="62"/>
      <c r="AE2160" s="62"/>
      <c r="AF2160" s="62"/>
      <c r="AG2160" s="62"/>
      <c r="AH2160" s="62"/>
      <c r="AI2160" s="62"/>
      <c r="AJ2160" s="62"/>
    </row>
    <row r="2161" spans="29:36" ht="20.7" customHeight="1" x14ac:dyDescent="0.2">
      <c r="AC2161" s="62"/>
      <c r="AD2161" s="62"/>
      <c r="AE2161" s="62"/>
      <c r="AF2161" s="62"/>
      <c r="AG2161" s="62"/>
      <c r="AH2161" s="62"/>
      <c r="AI2161" s="62"/>
      <c r="AJ2161" s="62"/>
    </row>
    <row r="2162" spans="29:36" ht="20.7" customHeight="1" x14ac:dyDescent="0.2">
      <c r="AC2162" s="62"/>
      <c r="AD2162" s="62"/>
      <c r="AE2162" s="62"/>
      <c r="AF2162" s="62"/>
      <c r="AG2162" s="62"/>
      <c r="AH2162" s="62"/>
      <c r="AI2162" s="62"/>
      <c r="AJ2162" s="62"/>
    </row>
    <row r="2163" spans="29:36" ht="20.7" customHeight="1" x14ac:dyDescent="0.2">
      <c r="AC2163" s="62"/>
      <c r="AD2163" s="62"/>
      <c r="AE2163" s="62"/>
      <c r="AF2163" s="62"/>
      <c r="AG2163" s="62"/>
      <c r="AH2163" s="62"/>
      <c r="AI2163" s="62"/>
      <c r="AJ2163" s="62"/>
    </row>
    <row r="2164" spans="29:36" ht="20.7" customHeight="1" x14ac:dyDescent="0.2">
      <c r="AC2164" s="62"/>
      <c r="AD2164" s="62"/>
      <c r="AE2164" s="62"/>
      <c r="AF2164" s="62"/>
      <c r="AG2164" s="62"/>
      <c r="AH2164" s="62"/>
      <c r="AI2164" s="62"/>
      <c r="AJ2164" s="62"/>
    </row>
    <row r="2165" spans="29:36" ht="20.7" customHeight="1" x14ac:dyDescent="0.2">
      <c r="AC2165" s="62"/>
      <c r="AD2165" s="62"/>
      <c r="AE2165" s="62"/>
      <c r="AF2165" s="62"/>
      <c r="AG2165" s="62"/>
      <c r="AH2165" s="62"/>
      <c r="AI2165" s="62"/>
      <c r="AJ2165" s="62"/>
    </row>
    <row r="2166" spans="29:36" ht="20.7" customHeight="1" x14ac:dyDescent="0.2">
      <c r="AC2166" s="62"/>
      <c r="AD2166" s="62"/>
      <c r="AE2166" s="62"/>
      <c r="AF2166" s="62"/>
      <c r="AG2166" s="62"/>
      <c r="AH2166" s="62"/>
      <c r="AI2166" s="62"/>
      <c r="AJ2166" s="62"/>
    </row>
    <row r="2167" spans="29:36" ht="20.7" customHeight="1" x14ac:dyDescent="0.2">
      <c r="AC2167" s="62"/>
      <c r="AD2167" s="62"/>
      <c r="AE2167" s="62"/>
      <c r="AF2167" s="62"/>
      <c r="AG2167" s="62"/>
      <c r="AH2167" s="62"/>
      <c r="AI2167" s="62"/>
      <c r="AJ2167" s="62"/>
    </row>
    <row r="2168" spans="29:36" ht="20.7" customHeight="1" x14ac:dyDescent="0.2">
      <c r="AC2168" s="62"/>
      <c r="AD2168" s="62"/>
      <c r="AE2168" s="62"/>
      <c r="AF2168" s="62"/>
      <c r="AG2168" s="62"/>
      <c r="AH2168" s="62"/>
      <c r="AI2168" s="62"/>
      <c r="AJ2168" s="62"/>
    </row>
    <row r="2169" spans="29:36" ht="20.7" customHeight="1" x14ac:dyDescent="0.2">
      <c r="AC2169" s="62"/>
      <c r="AD2169" s="62"/>
      <c r="AE2169" s="62"/>
      <c r="AF2169" s="62"/>
      <c r="AG2169" s="62"/>
      <c r="AH2169" s="62"/>
      <c r="AI2169" s="62"/>
      <c r="AJ2169" s="62"/>
    </row>
    <row r="2170" spans="29:36" ht="20.7" customHeight="1" x14ac:dyDescent="0.2">
      <c r="AC2170" s="62"/>
      <c r="AD2170" s="62"/>
      <c r="AE2170" s="62"/>
      <c r="AF2170" s="62"/>
      <c r="AG2170" s="62"/>
      <c r="AH2170" s="62"/>
      <c r="AI2170" s="62"/>
      <c r="AJ2170" s="62"/>
    </row>
    <row r="2171" spans="29:36" ht="20.7" customHeight="1" x14ac:dyDescent="0.2">
      <c r="AC2171" s="62"/>
      <c r="AD2171" s="62"/>
      <c r="AE2171" s="62"/>
      <c r="AF2171" s="62"/>
      <c r="AG2171" s="62"/>
      <c r="AH2171" s="62"/>
      <c r="AI2171" s="62"/>
      <c r="AJ2171" s="62"/>
    </row>
    <row r="2172" spans="29:36" ht="20.7" customHeight="1" x14ac:dyDescent="0.2">
      <c r="AC2172" s="62"/>
      <c r="AD2172" s="62"/>
      <c r="AE2172" s="62"/>
      <c r="AF2172" s="62"/>
      <c r="AG2172" s="62"/>
      <c r="AH2172" s="62"/>
      <c r="AI2172" s="62"/>
      <c r="AJ2172" s="62"/>
    </row>
    <row r="2173" spans="29:36" ht="20.7" customHeight="1" x14ac:dyDescent="0.2">
      <c r="AC2173" s="62"/>
      <c r="AD2173" s="62"/>
      <c r="AE2173" s="62"/>
      <c r="AF2173" s="62"/>
      <c r="AG2173" s="62"/>
      <c r="AH2173" s="62"/>
      <c r="AI2173" s="62"/>
      <c r="AJ2173" s="62"/>
    </row>
    <row r="2174" spans="29:36" ht="20.7" customHeight="1" x14ac:dyDescent="0.2">
      <c r="AC2174" s="62"/>
      <c r="AD2174" s="62"/>
      <c r="AE2174" s="62"/>
      <c r="AF2174" s="62"/>
      <c r="AG2174" s="62"/>
      <c r="AH2174" s="62"/>
      <c r="AI2174" s="62"/>
      <c r="AJ2174" s="62"/>
    </row>
    <row r="2175" spans="29:36" ht="20.7" customHeight="1" x14ac:dyDescent="0.2">
      <c r="AC2175" s="62"/>
      <c r="AD2175" s="62"/>
      <c r="AE2175" s="62"/>
      <c r="AF2175" s="62"/>
      <c r="AG2175" s="62"/>
      <c r="AH2175" s="62"/>
      <c r="AI2175" s="62"/>
      <c r="AJ2175" s="62"/>
    </row>
    <row r="2176" spans="29:36" ht="20.7" customHeight="1" x14ac:dyDescent="0.2">
      <c r="AC2176" s="62"/>
      <c r="AD2176" s="62"/>
      <c r="AE2176" s="62"/>
      <c r="AF2176" s="62"/>
      <c r="AG2176" s="62"/>
      <c r="AH2176" s="62"/>
      <c r="AI2176" s="62"/>
      <c r="AJ2176" s="62"/>
    </row>
    <row r="2177" spans="29:36" ht="20.7" customHeight="1" x14ac:dyDescent="0.2">
      <c r="AC2177" s="62"/>
      <c r="AD2177" s="62"/>
      <c r="AE2177" s="62"/>
      <c r="AF2177" s="62"/>
      <c r="AG2177" s="62"/>
      <c r="AH2177" s="62"/>
      <c r="AI2177" s="62"/>
      <c r="AJ2177" s="62"/>
    </row>
    <row r="2178" spans="29:36" ht="20.7" customHeight="1" x14ac:dyDescent="0.2">
      <c r="AC2178" s="62"/>
      <c r="AD2178" s="62"/>
      <c r="AE2178" s="62"/>
      <c r="AF2178" s="62"/>
      <c r="AG2178" s="62"/>
      <c r="AH2178" s="62"/>
      <c r="AI2178" s="62"/>
      <c r="AJ2178" s="62"/>
    </row>
    <row r="2179" spans="29:36" ht="20.7" customHeight="1" x14ac:dyDescent="0.2">
      <c r="AC2179" s="62"/>
      <c r="AD2179" s="62"/>
      <c r="AE2179" s="62"/>
      <c r="AF2179" s="62"/>
      <c r="AG2179" s="62"/>
      <c r="AH2179" s="62"/>
      <c r="AI2179" s="62"/>
      <c r="AJ2179" s="62"/>
    </row>
    <row r="2180" spans="29:36" ht="20.7" customHeight="1" x14ac:dyDescent="0.2">
      <c r="AC2180" s="62"/>
      <c r="AD2180" s="62"/>
      <c r="AE2180" s="62"/>
      <c r="AF2180" s="62"/>
      <c r="AG2180" s="62"/>
      <c r="AH2180" s="62"/>
      <c r="AI2180" s="62"/>
      <c r="AJ2180" s="62"/>
    </row>
    <row r="2181" spans="29:36" ht="20.7" customHeight="1" x14ac:dyDescent="0.2">
      <c r="AC2181" s="62"/>
      <c r="AD2181" s="62"/>
      <c r="AE2181" s="62"/>
      <c r="AF2181" s="62"/>
      <c r="AG2181" s="62"/>
      <c r="AH2181" s="62"/>
      <c r="AI2181" s="62"/>
      <c r="AJ2181" s="62"/>
    </row>
    <row r="2182" spans="29:36" ht="20.7" customHeight="1" x14ac:dyDescent="0.2">
      <c r="AC2182" s="62"/>
      <c r="AD2182" s="62"/>
      <c r="AE2182" s="62"/>
      <c r="AF2182" s="62"/>
      <c r="AG2182" s="62"/>
      <c r="AH2182" s="62"/>
      <c r="AI2182" s="62"/>
      <c r="AJ2182" s="62"/>
    </row>
    <row r="2183" spans="29:36" ht="20.7" customHeight="1" x14ac:dyDescent="0.2">
      <c r="AC2183" s="62"/>
      <c r="AD2183" s="62"/>
      <c r="AE2183" s="62"/>
      <c r="AF2183" s="62"/>
      <c r="AG2183" s="62"/>
      <c r="AH2183" s="62"/>
      <c r="AI2183" s="62"/>
      <c r="AJ2183" s="62"/>
    </row>
    <row r="2184" spans="29:36" ht="20.7" customHeight="1" x14ac:dyDescent="0.2">
      <c r="AC2184" s="62"/>
      <c r="AD2184" s="62"/>
      <c r="AE2184" s="62"/>
      <c r="AF2184" s="62"/>
      <c r="AG2184" s="62"/>
      <c r="AH2184" s="62"/>
      <c r="AI2184" s="62"/>
      <c r="AJ2184" s="62"/>
    </row>
    <row r="2185" spans="29:36" ht="20.7" customHeight="1" x14ac:dyDescent="0.2">
      <c r="AC2185" s="62"/>
      <c r="AD2185" s="62"/>
      <c r="AE2185" s="62"/>
      <c r="AF2185" s="62"/>
      <c r="AG2185" s="62"/>
      <c r="AH2185" s="62"/>
      <c r="AI2185" s="62"/>
      <c r="AJ2185" s="62"/>
    </row>
    <row r="2186" spans="29:36" ht="20.7" customHeight="1" x14ac:dyDescent="0.2">
      <c r="AC2186" s="62"/>
      <c r="AD2186" s="62"/>
      <c r="AE2186" s="62"/>
      <c r="AF2186" s="62"/>
      <c r="AG2186" s="62"/>
      <c r="AH2186" s="62"/>
      <c r="AI2186" s="62"/>
      <c r="AJ2186" s="62"/>
    </row>
    <row r="2187" spans="29:36" ht="20.7" customHeight="1" x14ac:dyDescent="0.2">
      <c r="AC2187" s="62"/>
      <c r="AD2187" s="62"/>
      <c r="AE2187" s="62"/>
      <c r="AF2187" s="62"/>
      <c r="AG2187" s="62"/>
      <c r="AH2187" s="62"/>
      <c r="AI2187" s="62"/>
      <c r="AJ2187" s="62"/>
    </row>
    <row r="2188" spans="29:36" ht="20.7" customHeight="1" x14ac:dyDescent="0.2">
      <c r="AC2188" s="62"/>
      <c r="AD2188" s="62"/>
      <c r="AE2188" s="62"/>
      <c r="AF2188" s="62"/>
      <c r="AG2188" s="62"/>
      <c r="AH2188" s="62"/>
      <c r="AI2188" s="62"/>
      <c r="AJ2188" s="62"/>
    </row>
    <row r="2189" spans="29:36" ht="20.7" customHeight="1" x14ac:dyDescent="0.2">
      <c r="AC2189" s="62"/>
      <c r="AD2189" s="62"/>
      <c r="AE2189" s="62"/>
      <c r="AF2189" s="62"/>
      <c r="AG2189" s="62"/>
      <c r="AH2189" s="62"/>
      <c r="AI2189" s="62"/>
      <c r="AJ2189" s="62"/>
    </row>
    <row r="2190" spans="29:36" ht="20.7" customHeight="1" x14ac:dyDescent="0.2">
      <c r="AC2190" s="62"/>
      <c r="AD2190" s="62"/>
      <c r="AE2190" s="62"/>
      <c r="AF2190" s="62"/>
      <c r="AG2190" s="62"/>
      <c r="AH2190" s="62"/>
      <c r="AI2190" s="62"/>
      <c r="AJ2190" s="62"/>
    </row>
    <row r="2191" spans="29:36" ht="20.7" customHeight="1" x14ac:dyDescent="0.2">
      <c r="AC2191" s="62"/>
      <c r="AD2191" s="62"/>
      <c r="AE2191" s="62"/>
      <c r="AF2191" s="62"/>
      <c r="AG2191" s="62"/>
      <c r="AH2191" s="62"/>
      <c r="AI2191" s="62"/>
      <c r="AJ2191" s="62"/>
    </row>
    <row r="2192" spans="29:36" ht="20.7" customHeight="1" x14ac:dyDescent="0.2">
      <c r="AC2192" s="62"/>
      <c r="AD2192" s="62"/>
      <c r="AE2192" s="62"/>
      <c r="AF2192" s="62"/>
      <c r="AG2192" s="62"/>
      <c r="AH2192" s="62"/>
      <c r="AI2192" s="62"/>
      <c r="AJ2192" s="62"/>
    </row>
    <row r="2193" spans="29:36" ht="20.7" customHeight="1" x14ac:dyDescent="0.2">
      <c r="AC2193" s="62"/>
      <c r="AD2193" s="62"/>
      <c r="AE2193" s="62"/>
      <c r="AF2193" s="62"/>
      <c r="AG2193" s="62"/>
      <c r="AH2193" s="62"/>
      <c r="AI2193" s="62"/>
      <c r="AJ2193" s="62"/>
    </row>
    <row r="2194" spans="29:36" ht="20.7" customHeight="1" x14ac:dyDescent="0.2">
      <c r="AC2194" s="62"/>
      <c r="AD2194" s="62"/>
      <c r="AE2194" s="62"/>
      <c r="AF2194" s="62"/>
      <c r="AG2194" s="62"/>
      <c r="AH2194" s="62"/>
      <c r="AI2194" s="62"/>
      <c r="AJ2194" s="62"/>
    </row>
    <row r="2195" spans="29:36" ht="20.7" customHeight="1" x14ac:dyDescent="0.2">
      <c r="AC2195" s="62"/>
      <c r="AD2195" s="62"/>
      <c r="AE2195" s="62"/>
      <c r="AF2195" s="62"/>
      <c r="AG2195" s="62"/>
      <c r="AH2195" s="62"/>
      <c r="AI2195" s="62"/>
      <c r="AJ2195" s="62"/>
    </row>
    <row r="2196" spans="29:36" ht="20.7" customHeight="1" x14ac:dyDescent="0.2">
      <c r="AC2196" s="62"/>
      <c r="AD2196" s="62"/>
      <c r="AE2196" s="62"/>
      <c r="AF2196" s="62"/>
      <c r="AG2196" s="62"/>
      <c r="AH2196" s="62"/>
      <c r="AI2196" s="62"/>
      <c r="AJ2196" s="62"/>
    </row>
    <row r="2197" spans="29:36" ht="20.7" customHeight="1" x14ac:dyDescent="0.2">
      <c r="AC2197" s="62"/>
      <c r="AD2197" s="62"/>
      <c r="AE2197" s="62"/>
      <c r="AF2197" s="62"/>
      <c r="AG2197" s="62"/>
      <c r="AH2197" s="62"/>
      <c r="AI2197" s="62"/>
      <c r="AJ2197" s="62"/>
    </row>
    <row r="2198" spans="29:36" ht="20.7" customHeight="1" x14ac:dyDescent="0.2">
      <c r="AC2198" s="62"/>
      <c r="AD2198" s="62"/>
      <c r="AE2198" s="62"/>
      <c r="AF2198" s="62"/>
      <c r="AG2198" s="62"/>
      <c r="AH2198" s="62"/>
      <c r="AI2198" s="62"/>
      <c r="AJ2198" s="62"/>
    </row>
    <row r="2199" spans="29:36" ht="20.7" customHeight="1" x14ac:dyDescent="0.2">
      <c r="AC2199" s="62"/>
      <c r="AD2199" s="62"/>
      <c r="AE2199" s="62"/>
      <c r="AF2199" s="62"/>
      <c r="AG2199" s="62"/>
      <c r="AH2199" s="62"/>
      <c r="AI2199" s="62"/>
      <c r="AJ2199" s="62"/>
    </row>
    <row r="2200" spans="29:36" ht="20.7" customHeight="1" x14ac:dyDescent="0.2">
      <c r="AC2200" s="62"/>
      <c r="AD2200" s="62"/>
      <c r="AE2200" s="62"/>
      <c r="AF2200" s="62"/>
      <c r="AG2200" s="62"/>
      <c r="AH2200" s="62"/>
      <c r="AI2200" s="62"/>
      <c r="AJ2200" s="62"/>
    </row>
    <row r="2201" spans="29:36" ht="20.7" customHeight="1" x14ac:dyDescent="0.2">
      <c r="AC2201" s="62"/>
      <c r="AD2201" s="62"/>
      <c r="AE2201" s="62"/>
      <c r="AF2201" s="62"/>
      <c r="AG2201" s="62"/>
      <c r="AH2201" s="62"/>
      <c r="AI2201" s="62"/>
      <c r="AJ2201" s="62"/>
    </row>
    <row r="2202" spans="29:36" ht="20.7" customHeight="1" x14ac:dyDescent="0.2">
      <c r="AC2202" s="62"/>
      <c r="AD2202" s="62"/>
      <c r="AE2202" s="62"/>
      <c r="AF2202" s="62"/>
      <c r="AG2202" s="62"/>
      <c r="AH2202" s="62"/>
      <c r="AI2202" s="62"/>
      <c r="AJ2202" s="62"/>
    </row>
    <row r="2203" spans="29:36" ht="20.7" customHeight="1" x14ac:dyDescent="0.2">
      <c r="AC2203" s="62"/>
      <c r="AD2203" s="62"/>
      <c r="AE2203" s="62"/>
      <c r="AF2203" s="62"/>
      <c r="AG2203" s="62"/>
      <c r="AH2203" s="62"/>
      <c r="AI2203" s="62"/>
      <c r="AJ2203" s="62"/>
    </row>
    <row r="2204" spans="29:36" ht="20.7" customHeight="1" x14ac:dyDescent="0.2">
      <c r="AC2204" s="62"/>
      <c r="AD2204" s="62"/>
      <c r="AE2204" s="62"/>
      <c r="AF2204" s="62"/>
      <c r="AG2204" s="62"/>
      <c r="AH2204" s="62"/>
      <c r="AI2204" s="62"/>
      <c r="AJ2204" s="62"/>
    </row>
    <row r="2205" spans="29:36" ht="20.7" customHeight="1" x14ac:dyDescent="0.2">
      <c r="AC2205" s="62"/>
      <c r="AD2205" s="62"/>
      <c r="AE2205" s="62"/>
      <c r="AF2205" s="62"/>
      <c r="AG2205" s="62"/>
      <c r="AH2205" s="62"/>
      <c r="AI2205" s="62"/>
      <c r="AJ2205" s="62"/>
    </row>
    <row r="2206" spans="29:36" ht="20.7" customHeight="1" x14ac:dyDescent="0.2">
      <c r="AC2206" s="62"/>
      <c r="AD2206" s="62"/>
      <c r="AE2206" s="62"/>
      <c r="AF2206" s="62"/>
      <c r="AG2206" s="62"/>
      <c r="AH2206" s="62"/>
      <c r="AI2206" s="62"/>
      <c r="AJ2206" s="62"/>
    </row>
    <row r="2207" spans="29:36" ht="20.7" customHeight="1" x14ac:dyDescent="0.2">
      <c r="AC2207" s="62"/>
      <c r="AD2207" s="62"/>
      <c r="AE2207" s="62"/>
      <c r="AF2207" s="62"/>
      <c r="AG2207" s="62"/>
      <c r="AH2207" s="62"/>
      <c r="AI2207" s="62"/>
      <c r="AJ2207" s="62"/>
    </row>
    <row r="2208" spans="29:36" ht="20.7" customHeight="1" x14ac:dyDescent="0.2">
      <c r="AC2208" s="62"/>
      <c r="AD2208" s="62"/>
      <c r="AE2208" s="62"/>
      <c r="AF2208" s="62"/>
      <c r="AG2208" s="62"/>
      <c r="AH2208" s="62"/>
      <c r="AI2208" s="62"/>
      <c r="AJ2208" s="62"/>
    </row>
    <row r="2209" spans="29:36" ht="20.7" customHeight="1" x14ac:dyDescent="0.2">
      <c r="AC2209" s="62"/>
      <c r="AD2209" s="62"/>
      <c r="AE2209" s="62"/>
      <c r="AF2209" s="62"/>
      <c r="AG2209" s="62"/>
      <c r="AH2209" s="62"/>
      <c r="AI2209" s="62"/>
      <c r="AJ2209" s="62"/>
    </row>
    <row r="2210" spans="29:36" ht="20.7" customHeight="1" x14ac:dyDescent="0.2">
      <c r="AC2210" s="62"/>
      <c r="AD2210" s="62"/>
      <c r="AE2210" s="62"/>
      <c r="AF2210" s="62"/>
      <c r="AG2210" s="62"/>
      <c r="AH2210" s="62"/>
      <c r="AI2210" s="62"/>
      <c r="AJ2210" s="62"/>
    </row>
    <row r="2211" spans="29:36" ht="20.7" customHeight="1" x14ac:dyDescent="0.2">
      <c r="AC2211" s="62"/>
      <c r="AD2211" s="62"/>
      <c r="AE2211" s="62"/>
      <c r="AF2211" s="62"/>
      <c r="AG2211" s="62"/>
      <c r="AH2211" s="62"/>
      <c r="AI2211" s="62"/>
      <c r="AJ2211" s="62"/>
    </row>
    <row r="2212" spans="29:36" ht="20.7" customHeight="1" x14ac:dyDescent="0.2">
      <c r="AC2212" s="62"/>
      <c r="AD2212" s="62"/>
      <c r="AE2212" s="62"/>
      <c r="AF2212" s="62"/>
      <c r="AG2212" s="62"/>
      <c r="AH2212" s="62"/>
      <c r="AI2212" s="62"/>
      <c r="AJ2212" s="62"/>
    </row>
    <row r="2213" spans="29:36" ht="20.7" customHeight="1" x14ac:dyDescent="0.2">
      <c r="AC2213" s="62"/>
      <c r="AD2213" s="62"/>
      <c r="AE2213" s="62"/>
      <c r="AF2213" s="62"/>
      <c r="AG2213" s="62"/>
      <c r="AH2213" s="62"/>
      <c r="AI2213" s="62"/>
      <c r="AJ2213" s="62"/>
    </row>
    <row r="2214" spans="29:36" ht="20.7" customHeight="1" x14ac:dyDescent="0.2">
      <c r="AC2214" s="62"/>
      <c r="AD2214" s="62"/>
      <c r="AE2214" s="62"/>
      <c r="AF2214" s="62"/>
      <c r="AG2214" s="62"/>
      <c r="AH2214" s="62"/>
      <c r="AI2214" s="62"/>
      <c r="AJ2214" s="62"/>
    </row>
    <row r="2215" spans="29:36" ht="20.7" customHeight="1" x14ac:dyDescent="0.2">
      <c r="AC2215" s="62"/>
      <c r="AD2215" s="62"/>
      <c r="AE2215" s="62"/>
      <c r="AF2215" s="62"/>
      <c r="AG2215" s="62"/>
      <c r="AH2215" s="62"/>
      <c r="AI2215" s="62"/>
      <c r="AJ2215" s="62"/>
    </row>
    <row r="2216" spans="29:36" ht="20.7" customHeight="1" x14ac:dyDescent="0.2">
      <c r="AC2216" s="62"/>
      <c r="AD2216" s="62"/>
      <c r="AE2216" s="62"/>
      <c r="AF2216" s="62"/>
      <c r="AG2216" s="62"/>
      <c r="AH2216" s="62"/>
      <c r="AI2216" s="62"/>
      <c r="AJ2216" s="62"/>
    </row>
    <row r="2217" spans="29:36" ht="20.7" customHeight="1" x14ac:dyDescent="0.2">
      <c r="AC2217" s="62"/>
      <c r="AD2217" s="62"/>
      <c r="AE2217" s="62"/>
      <c r="AF2217" s="62"/>
      <c r="AG2217" s="62"/>
      <c r="AH2217" s="62"/>
      <c r="AI2217" s="62"/>
      <c r="AJ2217" s="62"/>
    </row>
    <row r="2218" spans="29:36" ht="20.7" customHeight="1" x14ac:dyDescent="0.2">
      <c r="AC2218" s="62"/>
      <c r="AD2218" s="62"/>
      <c r="AE2218" s="62"/>
      <c r="AF2218" s="62"/>
      <c r="AG2218" s="62"/>
      <c r="AH2218" s="62"/>
      <c r="AI2218" s="62"/>
      <c r="AJ2218" s="62"/>
    </row>
    <row r="2219" spans="29:36" ht="20.7" customHeight="1" x14ac:dyDescent="0.2">
      <c r="AC2219" s="62"/>
      <c r="AD2219" s="62"/>
      <c r="AE2219" s="62"/>
      <c r="AF2219" s="62"/>
      <c r="AG2219" s="62"/>
      <c r="AH2219" s="62"/>
      <c r="AI2219" s="62"/>
      <c r="AJ2219" s="62"/>
    </row>
    <row r="2220" spans="29:36" ht="20.7" customHeight="1" x14ac:dyDescent="0.2">
      <c r="AC2220" s="62"/>
      <c r="AD2220" s="62"/>
      <c r="AE2220" s="62"/>
      <c r="AF2220" s="62"/>
      <c r="AG2220" s="62"/>
      <c r="AH2220" s="62"/>
      <c r="AI2220" s="62"/>
      <c r="AJ2220" s="62"/>
    </row>
    <row r="2221" spans="29:36" ht="20.7" customHeight="1" x14ac:dyDescent="0.2">
      <c r="AC2221" s="62"/>
      <c r="AD2221" s="62"/>
      <c r="AE2221" s="62"/>
      <c r="AF2221" s="62"/>
      <c r="AG2221" s="62"/>
      <c r="AH2221" s="62"/>
      <c r="AI2221" s="62"/>
      <c r="AJ2221" s="62"/>
    </row>
    <row r="2222" spans="29:36" ht="20.7" customHeight="1" x14ac:dyDescent="0.2">
      <c r="AC2222" s="62"/>
      <c r="AD2222" s="62"/>
      <c r="AE2222" s="62"/>
      <c r="AF2222" s="62"/>
      <c r="AG2222" s="62"/>
      <c r="AH2222" s="62"/>
      <c r="AI2222" s="62"/>
      <c r="AJ2222" s="62"/>
    </row>
    <row r="2223" spans="29:36" ht="20.7" customHeight="1" x14ac:dyDescent="0.2">
      <c r="AC2223" s="62"/>
      <c r="AD2223" s="62"/>
      <c r="AE2223" s="62"/>
      <c r="AF2223" s="62"/>
      <c r="AG2223" s="62"/>
      <c r="AH2223" s="62"/>
      <c r="AI2223" s="62"/>
      <c r="AJ2223" s="62"/>
    </row>
    <row r="2224" spans="29:36" ht="20.7" customHeight="1" x14ac:dyDescent="0.2">
      <c r="AC2224" s="62"/>
      <c r="AD2224" s="62"/>
      <c r="AE2224" s="62"/>
      <c r="AF2224" s="62"/>
      <c r="AG2224" s="62"/>
      <c r="AH2224" s="62"/>
      <c r="AI2224" s="62"/>
      <c r="AJ2224" s="62"/>
    </row>
    <row r="2225" spans="29:36" ht="20.7" customHeight="1" x14ac:dyDescent="0.2">
      <c r="AC2225" s="62"/>
      <c r="AD2225" s="62"/>
      <c r="AE2225" s="62"/>
      <c r="AF2225" s="62"/>
      <c r="AG2225" s="62"/>
      <c r="AH2225" s="62"/>
      <c r="AI2225" s="62"/>
      <c r="AJ2225" s="62"/>
    </row>
    <row r="2226" spans="29:36" ht="20.7" customHeight="1" x14ac:dyDescent="0.2">
      <c r="AC2226" s="62"/>
      <c r="AD2226" s="62"/>
      <c r="AE2226" s="62"/>
      <c r="AF2226" s="62"/>
      <c r="AG2226" s="62"/>
      <c r="AH2226" s="62"/>
      <c r="AI2226" s="62"/>
      <c r="AJ2226" s="62"/>
    </row>
    <row r="2227" spans="29:36" ht="20.7" customHeight="1" x14ac:dyDescent="0.2">
      <c r="AC2227" s="62"/>
      <c r="AD2227" s="62"/>
      <c r="AE2227" s="62"/>
      <c r="AF2227" s="62"/>
      <c r="AG2227" s="62"/>
      <c r="AH2227" s="62"/>
      <c r="AI2227" s="62"/>
      <c r="AJ2227" s="62"/>
    </row>
    <row r="2228" spans="29:36" ht="20.7" customHeight="1" x14ac:dyDescent="0.2">
      <c r="AC2228" s="62"/>
      <c r="AD2228" s="62"/>
      <c r="AE2228" s="62"/>
      <c r="AF2228" s="62"/>
      <c r="AG2228" s="62"/>
      <c r="AH2228" s="62"/>
      <c r="AI2228" s="62"/>
      <c r="AJ2228" s="62"/>
    </row>
    <row r="2229" spans="29:36" ht="20.7" customHeight="1" x14ac:dyDescent="0.2">
      <c r="AC2229" s="62"/>
      <c r="AD2229" s="62"/>
      <c r="AE2229" s="62"/>
      <c r="AF2229" s="62"/>
      <c r="AG2229" s="62"/>
      <c r="AH2229" s="62"/>
      <c r="AI2229" s="62"/>
      <c r="AJ2229" s="62"/>
    </row>
    <row r="2230" spans="29:36" ht="20.7" customHeight="1" x14ac:dyDescent="0.2">
      <c r="AC2230" s="62"/>
      <c r="AD2230" s="62"/>
      <c r="AE2230" s="62"/>
      <c r="AF2230" s="62"/>
      <c r="AG2230" s="62"/>
      <c r="AH2230" s="62"/>
      <c r="AI2230" s="62"/>
      <c r="AJ2230" s="62"/>
    </row>
    <row r="2231" spans="29:36" ht="20.7" customHeight="1" x14ac:dyDescent="0.2">
      <c r="AC2231" s="62"/>
      <c r="AD2231" s="62"/>
      <c r="AE2231" s="62"/>
      <c r="AF2231" s="62"/>
      <c r="AG2231" s="62"/>
      <c r="AH2231" s="62"/>
      <c r="AI2231" s="62"/>
      <c r="AJ2231" s="62"/>
    </row>
    <row r="2232" spans="29:36" ht="20.7" customHeight="1" x14ac:dyDescent="0.2">
      <c r="AC2232" s="62"/>
      <c r="AD2232" s="62"/>
      <c r="AE2232" s="62"/>
      <c r="AF2232" s="62"/>
      <c r="AG2232" s="62"/>
      <c r="AH2232" s="62"/>
      <c r="AI2232" s="62"/>
      <c r="AJ2232" s="62"/>
    </row>
    <row r="2233" spans="29:36" ht="20.7" customHeight="1" x14ac:dyDescent="0.2">
      <c r="AC2233" s="62"/>
      <c r="AD2233" s="62"/>
      <c r="AE2233" s="62"/>
      <c r="AF2233" s="62"/>
      <c r="AG2233" s="62"/>
      <c r="AH2233" s="62"/>
      <c r="AI2233" s="62"/>
      <c r="AJ2233" s="62"/>
    </row>
    <row r="2234" spans="29:36" ht="20.7" customHeight="1" x14ac:dyDescent="0.2">
      <c r="AC2234" s="62"/>
      <c r="AD2234" s="62"/>
      <c r="AE2234" s="62"/>
      <c r="AF2234" s="62"/>
      <c r="AG2234" s="62"/>
      <c r="AH2234" s="62"/>
      <c r="AI2234" s="62"/>
      <c r="AJ2234" s="62"/>
    </row>
    <row r="2235" spans="29:36" ht="20.7" customHeight="1" x14ac:dyDescent="0.2">
      <c r="AC2235" s="62"/>
      <c r="AD2235" s="62"/>
      <c r="AE2235" s="62"/>
      <c r="AF2235" s="62"/>
      <c r="AG2235" s="62"/>
      <c r="AH2235" s="62"/>
      <c r="AI2235" s="62"/>
      <c r="AJ2235" s="62"/>
    </row>
    <row r="2236" spans="29:36" ht="20.7" customHeight="1" x14ac:dyDescent="0.2">
      <c r="AC2236" s="62"/>
      <c r="AD2236" s="62"/>
      <c r="AE2236" s="62"/>
      <c r="AF2236" s="62"/>
      <c r="AG2236" s="62"/>
      <c r="AH2236" s="62"/>
      <c r="AI2236" s="62"/>
      <c r="AJ2236" s="62"/>
    </row>
    <row r="2237" spans="29:36" ht="20.7" customHeight="1" x14ac:dyDescent="0.2">
      <c r="AC2237" s="62"/>
      <c r="AD2237" s="62"/>
      <c r="AE2237" s="62"/>
      <c r="AF2237" s="62"/>
      <c r="AG2237" s="62"/>
      <c r="AH2237" s="62"/>
      <c r="AI2237" s="62"/>
      <c r="AJ2237" s="62"/>
    </row>
    <row r="2238" spans="29:36" ht="20.7" customHeight="1" x14ac:dyDescent="0.2">
      <c r="AC2238" s="62"/>
      <c r="AD2238" s="62"/>
      <c r="AE2238" s="62"/>
      <c r="AF2238" s="62"/>
      <c r="AG2238" s="62"/>
      <c r="AH2238" s="62"/>
      <c r="AI2238" s="62"/>
      <c r="AJ2238" s="62"/>
    </row>
    <row r="2239" spans="29:36" ht="20.7" customHeight="1" x14ac:dyDescent="0.2">
      <c r="AC2239" s="62"/>
      <c r="AD2239" s="62"/>
      <c r="AE2239" s="62"/>
      <c r="AF2239" s="62"/>
      <c r="AG2239" s="62"/>
      <c r="AH2239" s="62"/>
      <c r="AI2239" s="62"/>
      <c r="AJ2239" s="62"/>
    </row>
    <row r="2240" spans="29:36" ht="20.7" customHeight="1" x14ac:dyDescent="0.2">
      <c r="AC2240" s="62"/>
      <c r="AD2240" s="62"/>
      <c r="AE2240" s="62"/>
      <c r="AF2240" s="62"/>
      <c r="AG2240" s="62"/>
      <c r="AH2240" s="62"/>
      <c r="AI2240" s="62"/>
      <c r="AJ2240" s="62"/>
    </row>
    <row r="2241" spans="29:36" ht="20.7" customHeight="1" x14ac:dyDescent="0.2">
      <c r="AC2241" s="62"/>
      <c r="AD2241" s="62"/>
      <c r="AE2241" s="62"/>
      <c r="AF2241" s="62"/>
      <c r="AG2241" s="62"/>
      <c r="AH2241" s="62"/>
      <c r="AI2241" s="62"/>
      <c r="AJ2241" s="62"/>
    </row>
    <row r="2242" spans="29:36" ht="20.7" customHeight="1" x14ac:dyDescent="0.2">
      <c r="AC2242" s="62"/>
      <c r="AD2242" s="62"/>
      <c r="AE2242" s="62"/>
      <c r="AF2242" s="62"/>
      <c r="AG2242" s="62"/>
      <c r="AH2242" s="62"/>
      <c r="AI2242" s="62"/>
      <c r="AJ2242" s="62"/>
    </row>
    <row r="2243" spans="29:36" ht="20.7" customHeight="1" x14ac:dyDescent="0.2">
      <c r="AC2243" s="62"/>
      <c r="AD2243" s="62"/>
      <c r="AE2243" s="62"/>
      <c r="AF2243" s="62"/>
      <c r="AG2243" s="62"/>
      <c r="AH2243" s="62"/>
      <c r="AI2243" s="62"/>
      <c r="AJ2243" s="62"/>
    </row>
    <row r="2244" spans="29:36" ht="20.7" customHeight="1" x14ac:dyDescent="0.2">
      <c r="AC2244" s="62"/>
      <c r="AD2244" s="62"/>
      <c r="AE2244" s="62"/>
      <c r="AF2244" s="62"/>
      <c r="AG2244" s="62"/>
      <c r="AH2244" s="62"/>
      <c r="AI2244" s="62"/>
      <c r="AJ2244" s="62"/>
    </row>
    <row r="2245" spans="29:36" ht="20.7" customHeight="1" x14ac:dyDescent="0.2">
      <c r="AC2245" s="62"/>
      <c r="AD2245" s="62"/>
      <c r="AE2245" s="62"/>
      <c r="AF2245" s="62"/>
      <c r="AG2245" s="62"/>
      <c r="AH2245" s="62"/>
      <c r="AI2245" s="62"/>
      <c r="AJ2245" s="62"/>
    </row>
    <row r="2246" spans="29:36" ht="20.7" customHeight="1" x14ac:dyDescent="0.2">
      <c r="AC2246" s="62"/>
      <c r="AD2246" s="62"/>
      <c r="AE2246" s="62"/>
      <c r="AF2246" s="62"/>
      <c r="AG2246" s="62"/>
      <c r="AH2246" s="62"/>
      <c r="AI2246" s="62"/>
      <c r="AJ2246" s="62"/>
    </row>
    <row r="2247" spans="29:36" ht="20.7" customHeight="1" x14ac:dyDescent="0.2">
      <c r="AC2247" s="62"/>
      <c r="AD2247" s="62"/>
      <c r="AE2247" s="62"/>
      <c r="AF2247" s="62"/>
      <c r="AG2247" s="62"/>
      <c r="AH2247" s="62"/>
      <c r="AI2247" s="62"/>
      <c r="AJ2247" s="62"/>
    </row>
    <row r="2248" spans="29:36" ht="20.7" customHeight="1" x14ac:dyDescent="0.2">
      <c r="AC2248" s="62"/>
      <c r="AD2248" s="62"/>
      <c r="AE2248" s="62"/>
      <c r="AF2248" s="62"/>
      <c r="AG2248" s="62"/>
      <c r="AH2248" s="62"/>
      <c r="AI2248" s="62"/>
      <c r="AJ2248" s="62"/>
    </row>
    <row r="2249" spans="29:36" ht="20.7" customHeight="1" x14ac:dyDescent="0.2">
      <c r="AC2249" s="62"/>
      <c r="AD2249" s="62"/>
      <c r="AE2249" s="62"/>
      <c r="AF2249" s="62"/>
      <c r="AG2249" s="62"/>
      <c r="AH2249" s="62"/>
      <c r="AI2249" s="62"/>
      <c r="AJ2249" s="62"/>
    </row>
    <row r="2250" spans="29:36" ht="20.7" customHeight="1" x14ac:dyDescent="0.2">
      <c r="AC2250" s="62"/>
      <c r="AD2250" s="62"/>
      <c r="AE2250" s="62"/>
      <c r="AF2250" s="62"/>
      <c r="AG2250" s="62"/>
      <c r="AH2250" s="62"/>
      <c r="AI2250" s="62"/>
      <c r="AJ2250" s="62"/>
    </row>
    <row r="2251" spans="29:36" ht="20.7" customHeight="1" x14ac:dyDescent="0.2">
      <c r="AC2251" s="62"/>
      <c r="AD2251" s="62"/>
      <c r="AE2251" s="62"/>
      <c r="AF2251" s="62"/>
      <c r="AG2251" s="62"/>
      <c r="AH2251" s="62"/>
      <c r="AI2251" s="62"/>
      <c r="AJ2251" s="62"/>
    </row>
    <row r="2252" spans="29:36" ht="20.7" customHeight="1" x14ac:dyDescent="0.2">
      <c r="AC2252" s="62"/>
      <c r="AD2252" s="62"/>
      <c r="AE2252" s="62"/>
      <c r="AF2252" s="62"/>
      <c r="AG2252" s="62"/>
      <c r="AH2252" s="62"/>
      <c r="AI2252" s="62"/>
      <c r="AJ2252" s="62"/>
    </row>
    <row r="2253" spans="29:36" ht="20.7" customHeight="1" x14ac:dyDescent="0.2">
      <c r="AC2253" s="62"/>
      <c r="AD2253" s="62"/>
      <c r="AE2253" s="62"/>
      <c r="AF2253" s="62"/>
      <c r="AG2253" s="62"/>
      <c r="AH2253" s="62"/>
      <c r="AI2253" s="62"/>
      <c r="AJ2253" s="62"/>
    </row>
    <row r="2254" spans="29:36" ht="20.7" customHeight="1" x14ac:dyDescent="0.2">
      <c r="AC2254" s="62"/>
      <c r="AD2254" s="62"/>
      <c r="AE2254" s="62"/>
      <c r="AF2254" s="62"/>
      <c r="AG2254" s="62"/>
      <c r="AH2254" s="62"/>
      <c r="AI2254" s="62"/>
      <c r="AJ2254" s="62"/>
    </row>
    <row r="2255" spans="29:36" ht="20.7" customHeight="1" x14ac:dyDescent="0.2">
      <c r="AC2255" s="62"/>
      <c r="AD2255" s="62"/>
      <c r="AE2255" s="62"/>
      <c r="AF2255" s="62"/>
      <c r="AG2255" s="62"/>
      <c r="AH2255" s="62"/>
      <c r="AI2255" s="62"/>
      <c r="AJ2255" s="62"/>
    </row>
    <row r="2256" spans="29:36" ht="20.7" customHeight="1" x14ac:dyDescent="0.2">
      <c r="AC2256" s="62"/>
      <c r="AD2256" s="62"/>
      <c r="AE2256" s="62"/>
      <c r="AF2256" s="62"/>
      <c r="AG2256" s="62"/>
      <c r="AH2256" s="62"/>
      <c r="AI2256" s="62"/>
      <c r="AJ2256" s="62"/>
    </row>
    <row r="2257" spans="29:36" ht="20.7" customHeight="1" x14ac:dyDescent="0.2">
      <c r="AC2257" s="62"/>
      <c r="AD2257" s="62"/>
      <c r="AE2257" s="62"/>
      <c r="AF2257" s="62"/>
      <c r="AG2257" s="62"/>
      <c r="AH2257" s="62"/>
      <c r="AI2257" s="62"/>
      <c r="AJ2257" s="62"/>
    </row>
    <row r="2258" spans="29:36" ht="20.7" customHeight="1" x14ac:dyDescent="0.2">
      <c r="AC2258" s="62"/>
      <c r="AD2258" s="62"/>
      <c r="AE2258" s="62"/>
      <c r="AF2258" s="62"/>
      <c r="AG2258" s="62"/>
      <c r="AH2258" s="62"/>
      <c r="AI2258" s="62"/>
      <c r="AJ2258" s="62"/>
    </row>
    <row r="2259" spans="29:36" ht="20.7" customHeight="1" x14ac:dyDescent="0.2">
      <c r="AC2259" s="62"/>
      <c r="AD2259" s="62"/>
      <c r="AE2259" s="62"/>
      <c r="AF2259" s="62"/>
      <c r="AG2259" s="62"/>
      <c r="AH2259" s="62"/>
      <c r="AI2259" s="62"/>
      <c r="AJ2259" s="62"/>
    </row>
    <row r="2260" spans="29:36" ht="20.7" customHeight="1" x14ac:dyDescent="0.2">
      <c r="AC2260" s="62"/>
      <c r="AD2260" s="62"/>
      <c r="AE2260" s="62"/>
      <c r="AF2260" s="62"/>
      <c r="AG2260" s="62"/>
      <c r="AH2260" s="62"/>
      <c r="AI2260" s="62"/>
      <c r="AJ2260" s="62"/>
    </row>
    <row r="2261" spans="29:36" ht="20.7" customHeight="1" x14ac:dyDescent="0.2">
      <c r="AC2261" s="62"/>
      <c r="AD2261" s="62"/>
      <c r="AE2261" s="62"/>
      <c r="AF2261" s="62"/>
      <c r="AG2261" s="62"/>
      <c r="AH2261" s="62"/>
      <c r="AI2261" s="62"/>
      <c r="AJ2261" s="62"/>
    </row>
    <row r="2262" spans="29:36" ht="20.7" customHeight="1" x14ac:dyDescent="0.2">
      <c r="AC2262" s="62"/>
      <c r="AD2262" s="62"/>
      <c r="AE2262" s="62"/>
      <c r="AF2262" s="62"/>
      <c r="AG2262" s="62"/>
      <c r="AH2262" s="62"/>
      <c r="AI2262" s="62"/>
      <c r="AJ2262" s="62"/>
    </row>
    <row r="2263" spans="29:36" ht="20.7" customHeight="1" x14ac:dyDescent="0.2">
      <c r="AC2263" s="62"/>
      <c r="AD2263" s="62"/>
      <c r="AE2263" s="62"/>
      <c r="AF2263" s="62"/>
      <c r="AG2263" s="62"/>
      <c r="AH2263" s="62"/>
      <c r="AI2263" s="62"/>
      <c r="AJ2263" s="62"/>
    </row>
    <row r="2264" spans="29:36" ht="20.7" customHeight="1" x14ac:dyDescent="0.2">
      <c r="AC2264" s="62"/>
      <c r="AD2264" s="62"/>
      <c r="AE2264" s="62"/>
      <c r="AF2264" s="62"/>
      <c r="AG2264" s="62"/>
      <c r="AH2264" s="62"/>
      <c r="AI2264" s="62"/>
      <c r="AJ2264" s="62"/>
    </row>
    <row r="2265" spans="29:36" ht="20.7" customHeight="1" x14ac:dyDescent="0.2">
      <c r="AC2265" s="62"/>
      <c r="AD2265" s="62"/>
      <c r="AE2265" s="62"/>
      <c r="AF2265" s="62"/>
      <c r="AG2265" s="62"/>
      <c r="AH2265" s="62"/>
      <c r="AI2265" s="62"/>
      <c r="AJ2265" s="62"/>
    </row>
    <row r="2266" spans="29:36" ht="20.7" customHeight="1" x14ac:dyDescent="0.2">
      <c r="AC2266" s="62"/>
      <c r="AD2266" s="62"/>
      <c r="AE2266" s="62"/>
      <c r="AF2266" s="62"/>
      <c r="AG2266" s="62"/>
      <c r="AH2266" s="62"/>
      <c r="AI2266" s="62"/>
      <c r="AJ2266" s="62"/>
    </row>
    <row r="2267" spans="29:36" ht="20.7" customHeight="1" x14ac:dyDescent="0.2">
      <c r="AC2267" s="62"/>
      <c r="AD2267" s="62"/>
      <c r="AE2267" s="62"/>
      <c r="AF2267" s="62"/>
      <c r="AG2267" s="62"/>
      <c r="AH2267" s="62"/>
      <c r="AI2267" s="62"/>
      <c r="AJ2267" s="62"/>
    </row>
    <row r="2268" spans="29:36" ht="20.7" customHeight="1" x14ac:dyDescent="0.2">
      <c r="AC2268" s="62"/>
      <c r="AD2268" s="62"/>
      <c r="AE2268" s="62"/>
      <c r="AF2268" s="62"/>
      <c r="AG2268" s="62"/>
      <c r="AH2268" s="62"/>
      <c r="AI2268" s="62"/>
      <c r="AJ2268" s="62"/>
    </row>
    <row r="2269" spans="29:36" ht="20.7" customHeight="1" x14ac:dyDescent="0.2">
      <c r="AC2269" s="62"/>
      <c r="AD2269" s="62"/>
      <c r="AE2269" s="62"/>
      <c r="AF2269" s="62"/>
      <c r="AG2269" s="62"/>
      <c r="AH2269" s="62"/>
      <c r="AI2269" s="62"/>
      <c r="AJ2269" s="62"/>
    </row>
    <row r="2270" spans="29:36" ht="20.7" customHeight="1" x14ac:dyDescent="0.2">
      <c r="AC2270" s="62"/>
      <c r="AD2270" s="62"/>
      <c r="AE2270" s="62"/>
      <c r="AF2270" s="62"/>
      <c r="AG2270" s="62"/>
      <c r="AH2270" s="62"/>
      <c r="AI2270" s="62"/>
      <c r="AJ2270" s="62"/>
    </row>
    <row r="2271" spans="29:36" ht="20.7" customHeight="1" x14ac:dyDescent="0.2">
      <c r="AC2271" s="62"/>
      <c r="AD2271" s="62"/>
      <c r="AE2271" s="62"/>
      <c r="AF2271" s="62"/>
      <c r="AG2271" s="62"/>
      <c r="AH2271" s="62"/>
      <c r="AI2271" s="62"/>
      <c r="AJ2271" s="62"/>
    </row>
    <row r="2272" spans="29:36" ht="20.7" customHeight="1" x14ac:dyDescent="0.2">
      <c r="AC2272" s="62"/>
      <c r="AD2272" s="62"/>
      <c r="AE2272" s="62"/>
      <c r="AF2272" s="62"/>
      <c r="AG2272" s="62"/>
      <c r="AH2272" s="62"/>
      <c r="AI2272" s="62"/>
      <c r="AJ2272" s="62"/>
    </row>
    <row r="2273" spans="29:36" ht="20.7" customHeight="1" x14ac:dyDescent="0.2">
      <c r="AC2273" s="62"/>
      <c r="AD2273" s="62"/>
      <c r="AE2273" s="62"/>
      <c r="AF2273" s="62"/>
      <c r="AG2273" s="62"/>
      <c r="AH2273" s="62"/>
      <c r="AI2273" s="62"/>
      <c r="AJ2273" s="62"/>
    </row>
    <row r="2274" spans="29:36" ht="20.7" customHeight="1" x14ac:dyDescent="0.2">
      <c r="AC2274" s="62"/>
      <c r="AD2274" s="62"/>
      <c r="AE2274" s="62"/>
      <c r="AF2274" s="62"/>
      <c r="AG2274" s="62"/>
      <c r="AH2274" s="62"/>
      <c r="AI2274" s="62"/>
      <c r="AJ2274" s="62"/>
    </row>
    <row r="2275" spans="29:36" ht="20.7" customHeight="1" x14ac:dyDescent="0.2">
      <c r="AC2275" s="62"/>
      <c r="AD2275" s="62"/>
      <c r="AE2275" s="62"/>
      <c r="AF2275" s="62"/>
      <c r="AG2275" s="62"/>
      <c r="AH2275" s="62"/>
      <c r="AI2275" s="62"/>
      <c r="AJ2275" s="62"/>
    </row>
    <row r="2276" spans="29:36" ht="20.7" customHeight="1" x14ac:dyDescent="0.2">
      <c r="AC2276" s="62"/>
      <c r="AD2276" s="62"/>
      <c r="AE2276" s="62"/>
      <c r="AF2276" s="62"/>
      <c r="AG2276" s="62"/>
      <c r="AH2276" s="62"/>
      <c r="AI2276" s="62"/>
      <c r="AJ2276" s="62"/>
    </row>
    <row r="2277" spans="29:36" ht="20.7" customHeight="1" x14ac:dyDescent="0.2">
      <c r="AC2277" s="62"/>
      <c r="AD2277" s="62"/>
      <c r="AE2277" s="62"/>
      <c r="AF2277" s="62"/>
      <c r="AG2277" s="62"/>
      <c r="AH2277" s="62"/>
      <c r="AI2277" s="62"/>
      <c r="AJ2277" s="62"/>
    </row>
    <row r="2278" spans="29:36" ht="20.7" customHeight="1" x14ac:dyDescent="0.2">
      <c r="AC2278" s="62"/>
      <c r="AD2278" s="62"/>
      <c r="AE2278" s="62"/>
      <c r="AF2278" s="62"/>
      <c r="AG2278" s="62"/>
      <c r="AH2278" s="62"/>
      <c r="AI2278" s="62"/>
      <c r="AJ2278" s="62"/>
    </row>
    <row r="2279" spans="29:36" ht="20.7" customHeight="1" x14ac:dyDescent="0.2">
      <c r="AC2279" s="62"/>
      <c r="AD2279" s="62"/>
      <c r="AE2279" s="62"/>
      <c r="AF2279" s="62"/>
      <c r="AG2279" s="62"/>
      <c r="AH2279" s="62"/>
      <c r="AI2279" s="62"/>
      <c r="AJ2279" s="62"/>
    </row>
    <row r="2280" spans="29:36" ht="20.7" customHeight="1" x14ac:dyDescent="0.2">
      <c r="AC2280" s="62"/>
      <c r="AD2280" s="62"/>
      <c r="AE2280" s="62"/>
      <c r="AF2280" s="62"/>
      <c r="AG2280" s="62"/>
      <c r="AH2280" s="62"/>
      <c r="AI2280" s="62"/>
      <c r="AJ2280" s="62"/>
    </row>
    <row r="2281" spans="29:36" ht="20.7" customHeight="1" x14ac:dyDescent="0.2">
      <c r="AC2281" s="62"/>
      <c r="AD2281" s="62"/>
      <c r="AE2281" s="62"/>
      <c r="AF2281" s="62"/>
      <c r="AG2281" s="62"/>
      <c r="AH2281" s="62"/>
      <c r="AI2281" s="62"/>
      <c r="AJ2281" s="62"/>
    </row>
    <row r="2282" spans="29:36" ht="20.7" customHeight="1" x14ac:dyDescent="0.2">
      <c r="AC2282" s="62"/>
      <c r="AD2282" s="62"/>
      <c r="AE2282" s="62"/>
      <c r="AF2282" s="62"/>
      <c r="AG2282" s="62"/>
      <c r="AH2282" s="62"/>
      <c r="AI2282" s="62"/>
      <c r="AJ2282" s="62"/>
    </row>
    <row r="2283" spans="29:36" ht="20.7" customHeight="1" x14ac:dyDescent="0.2">
      <c r="AC2283" s="62"/>
      <c r="AD2283" s="62"/>
      <c r="AE2283" s="62"/>
      <c r="AF2283" s="62"/>
      <c r="AG2283" s="62"/>
      <c r="AH2283" s="62"/>
      <c r="AI2283" s="62"/>
      <c r="AJ2283" s="62"/>
    </row>
    <row r="2284" spans="29:36" ht="20.7" customHeight="1" x14ac:dyDescent="0.2">
      <c r="AC2284" s="62"/>
      <c r="AD2284" s="62"/>
      <c r="AE2284" s="62"/>
      <c r="AF2284" s="62"/>
      <c r="AG2284" s="62"/>
      <c r="AH2284" s="62"/>
      <c r="AI2284" s="62"/>
      <c r="AJ2284" s="62"/>
    </row>
    <row r="2285" spans="29:36" ht="20.7" customHeight="1" x14ac:dyDescent="0.2">
      <c r="AC2285" s="62"/>
      <c r="AD2285" s="62"/>
      <c r="AE2285" s="62"/>
      <c r="AF2285" s="62"/>
      <c r="AG2285" s="62"/>
      <c r="AH2285" s="62"/>
      <c r="AI2285" s="62"/>
      <c r="AJ2285" s="62"/>
    </row>
    <row r="2286" spans="29:36" ht="20.7" customHeight="1" x14ac:dyDescent="0.2">
      <c r="AC2286" s="62"/>
      <c r="AD2286" s="62"/>
      <c r="AE2286" s="62"/>
      <c r="AF2286" s="62"/>
      <c r="AG2286" s="62"/>
      <c r="AH2286" s="62"/>
      <c r="AI2286" s="62"/>
      <c r="AJ2286" s="62"/>
    </row>
    <row r="2287" spans="29:36" ht="20.7" customHeight="1" x14ac:dyDescent="0.2">
      <c r="AC2287" s="62"/>
      <c r="AD2287" s="62"/>
      <c r="AE2287" s="62"/>
      <c r="AF2287" s="62"/>
      <c r="AG2287" s="62"/>
      <c r="AH2287" s="62"/>
      <c r="AI2287" s="62"/>
      <c r="AJ2287" s="62"/>
    </row>
    <row r="2288" spans="29:36" ht="20.7" customHeight="1" x14ac:dyDescent="0.2">
      <c r="AC2288" s="62"/>
      <c r="AD2288" s="62"/>
      <c r="AE2288" s="62"/>
      <c r="AF2288" s="62"/>
      <c r="AG2288" s="62"/>
      <c r="AH2288" s="62"/>
      <c r="AI2288" s="62"/>
      <c r="AJ2288" s="62"/>
    </row>
    <row r="2289" spans="29:36" ht="20.7" customHeight="1" x14ac:dyDescent="0.2">
      <c r="AC2289" s="62"/>
      <c r="AD2289" s="62"/>
      <c r="AE2289" s="62"/>
      <c r="AF2289" s="62"/>
      <c r="AG2289" s="62"/>
      <c r="AH2289" s="62"/>
      <c r="AI2289" s="62"/>
      <c r="AJ2289" s="62"/>
    </row>
    <row r="2290" spans="29:36" ht="20.7" customHeight="1" x14ac:dyDescent="0.2">
      <c r="AC2290" s="62"/>
      <c r="AD2290" s="62"/>
      <c r="AE2290" s="62"/>
      <c r="AF2290" s="62"/>
      <c r="AG2290" s="62"/>
      <c r="AH2290" s="62"/>
      <c r="AI2290" s="62"/>
      <c r="AJ2290" s="62"/>
    </row>
    <row r="2291" spans="29:36" ht="20.7" customHeight="1" x14ac:dyDescent="0.2">
      <c r="AC2291" s="62"/>
      <c r="AD2291" s="62"/>
      <c r="AE2291" s="62"/>
      <c r="AF2291" s="62"/>
      <c r="AG2291" s="62"/>
      <c r="AH2291" s="62"/>
      <c r="AI2291" s="62"/>
      <c r="AJ2291" s="62"/>
    </row>
    <row r="2292" spans="29:36" ht="20.7" customHeight="1" x14ac:dyDescent="0.2">
      <c r="AC2292" s="62"/>
      <c r="AD2292" s="62"/>
      <c r="AE2292" s="62"/>
      <c r="AF2292" s="62"/>
      <c r="AG2292" s="62"/>
      <c r="AH2292" s="62"/>
      <c r="AI2292" s="62"/>
      <c r="AJ2292" s="62"/>
    </row>
    <row r="2293" spans="29:36" ht="20.7" customHeight="1" x14ac:dyDescent="0.2">
      <c r="AC2293" s="62"/>
      <c r="AD2293" s="62"/>
      <c r="AE2293" s="62"/>
      <c r="AF2293" s="62"/>
      <c r="AG2293" s="62"/>
      <c r="AH2293" s="62"/>
      <c r="AI2293" s="62"/>
      <c r="AJ2293" s="62"/>
    </row>
    <row r="2294" spans="29:36" ht="20.7" customHeight="1" x14ac:dyDescent="0.2">
      <c r="AC2294" s="62"/>
      <c r="AD2294" s="62"/>
      <c r="AE2294" s="62"/>
      <c r="AF2294" s="62"/>
      <c r="AG2294" s="62"/>
      <c r="AH2294" s="62"/>
      <c r="AI2294" s="62"/>
      <c r="AJ2294" s="62"/>
    </row>
    <row r="2295" spans="29:36" ht="20.7" customHeight="1" x14ac:dyDescent="0.2">
      <c r="AC2295" s="62"/>
      <c r="AD2295" s="62"/>
      <c r="AE2295" s="62"/>
      <c r="AF2295" s="62"/>
      <c r="AG2295" s="62"/>
      <c r="AH2295" s="62"/>
      <c r="AI2295" s="62"/>
      <c r="AJ2295" s="62"/>
    </row>
    <row r="2296" spans="29:36" ht="20.7" customHeight="1" x14ac:dyDescent="0.2">
      <c r="AC2296" s="62"/>
      <c r="AD2296" s="62"/>
      <c r="AE2296" s="62"/>
      <c r="AF2296" s="62"/>
      <c r="AG2296" s="62"/>
      <c r="AH2296" s="62"/>
      <c r="AI2296" s="62"/>
      <c r="AJ2296" s="62"/>
    </row>
    <row r="2297" spans="29:36" ht="20.7" customHeight="1" x14ac:dyDescent="0.2">
      <c r="AC2297" s="62"/>
      <c r="AD2297" s="62"/>
      <c r="AE2297" s="62"/>
      <c r="AF2297" s="62"/>
      <c r="AG2297" s="62"/>
      <c r="AH2297" s="62"/>
      <c r="AI2297" s="62"/>
      <c r="AJ2297" s="62"/>
    </row>
    <row r="2298" spans="29:36" ht="20.7" customHeight="1" x14ac:dyDescent="0.2">
      <c r="AC2298" s="62"/>
      <c r="AD2298" s="62"/>
      <c r="AE2298" s="62"/>
      <c r="AF2298" s="62"/>
      <c r="AG2298" s="62"/>
      <c r="AH2298" s="62"/>
      <c r="AI2298" s="62"/>
      <c r="AJ2298" s="62"/>
    </row>
    <row r="2299" spans="29:36" ht="20.7" customHeight="1" x14ac:dyDescent="0.2">
      <c r="AC2299" s="62"/>
      <c r="AD2299" s="62"/>
      <c r="AE2299" s="62"/>
      <c r="AF2299" s="62"/>
      <c r="AG2299" s="62"/>
      <c r="AH2299" s="62"/>
      <c r="AI2299" s="62"/>
      <c r="AJ2299" s="62"/>
    </row>
    <row r="2300" spans="29:36" ht="20.7" customHeight="1" x14ac:dyDescent="0.2">
      <c r="AC2300" s="62"/>
      <c r="AD2300" s="62"/>
      <c r="AE2300" s="62"/>
      <c r="AF2300" s="62"/>
      <c r="AG2300" s="62"/>
      <c r="AH2300" s="62"/>
      <c r="AI2300" s="62"/>
      <c r="AJ2300" s="62"/>
    </row>
    <row r="2301" spans="29:36" ht="20.7" customHeight="1" x14ac:dyDescent="0.2">
      <c r="AC2301" s="62"/>
      <c r="AD2301" s="62"/>
      <c r="AE2301" s="62"/>
      <c r="AF2301" s="62"/>
      <c r="AG2301" s="62"/>
      <c r="AH2301" s="62"/>
      <c r="AI2301" s="62"/>
      <c r="AJ2301" s="62"/>
    </row>
    <row r="2302" spans="29:36" ht="20.7" customHeight="1" x14ac:dyDescent="0.2">
      <c r="AC2302" s="62"/>
      <c r="AD2302" s="62"/>
      <c r="AE2302" s="62"/>
      <c r="AF2302" s="62"/>
      <c r="AG2302" s="62"/>
      <c r="AH2302" s="62"/>
      <c r="AI2302" s="62"/>
      <c r="AJ2302" s="62"/>
    </row>
    <row r="2303" spans="29:36" ht="20.7" customHeight="1" x14ac:dyDescent="0.2">
      <c r="AC2303" s="62"/>
      <c r="AD2303" s="62"/>
      <c r="AE2303" s="62"/>
      <c r="AF2303" s="62"/>
      <c r="AG2303" s="62"/>
      <c r="AH2303" s="62"/>
      <c r="AI2303" s="62"/>
      <c r="AJ2303" s="62"/>
    </row>
    <row r="2304" spans="29:36" ht="20.7" customHeight="1" x14ac:dyDescent="0.2">
      <c r="AC2304" s="62"/>
      <c r="AD2304" s="62"/>
      <c r="AE2304" s="62"/>
      <c r="AF2304" s="62"/>
      <c r="AG2304" s="62"/>
      <c r="AH2304" s="62"/>
      <c r="AI2304" s="62"/>
      <c r="AJ2304" s="62"/>
    </row>
    <row r="2305" spans="29:36" ht="20.7" customHeight="1" x14ac:dyDescent="0.2">
      <c r="AC2305" s="62"/>
      <c r="AD2305" s="62"/>
      <c r="AE2305" s="62"/>
      <c r="AF2305" s="62"/>
      <c r="AG2305" s="62"/>
      <c r="AH2305" s="62"/>
      <c r="AI2305" s="62"/>
      <c r="AJ2305" s="62"/>
    </row>
    <row r="2306" spans="29:36" ht="20.7" customHeight="1" x14ac:dyDescent="0.2">
      <c r="AC2306" s="62"/>
      <c r="AD2306" s="62"/>
      <c r="AE2306" s="62"/>
      <c r="AF2306" s="62"/>
      <c r="AG2306" s="62"/>
      <c r="AH2306" s="62"/>
      <c r="AI2306" s="62"/>
      <c r="AJ2306" s="62"/>
    </row>
    <row r="2307" spans="29:36" ht="20.7" customHeight="1" x14ac:dyDescent="0.2">
      <c r="AC2307" s="62"/>
      <c r="AD2307" s="62"/>
      <c r="AE2307" s="62"/>
      <c r="AF2307" s="62"/>
      <c r="AG2307" s="62"/>
      <c r="AH2307" s="62"/>
      <c r="AI2307" s="62"/>
      <c r="AJ2307" s="62"/>
    </row>
    <row r="2308" spans="29:36" ht="20.7" customHeight="1" x14ac:dyDescent="0.2">
      <c r="AC2308" s="62"/>
      <c r="AD2308" s="62"/>
      <c r="AE2308" s="62"/>
      <c r="AF2308" s="62"/>
      <c r="AG2308" s="62"/>
      <c r="AH2308" s="62"/>
      <c r="AI2308" s="62"/>
      <c r="AJ2308" s="62"/>
    </row>
    <row r="2309" spans="29:36" ht="20.7" customHeight="1" x14ac:dyDescent="0.2">
      <c r="AC2309" s="62"/>
      <c r="AD2309" s="62"/>
      <c r="AE2309" s="62"/>
      <c r="AF2309" s="62"/>
      <c r="AG2309" s="62"/>
      <c r="AH2309" s="62"/>
      <c r="AI2309" s="62"/>
      <c r="AJ2309" s="62"/>
    </row>
    <row r="2310" spans="29:36" ht="20.7" customHeight="1" x14ac:dyDescent="0.2">
      <c r="AC2310" s="62"/>
      <c r="AD2310" s="62"/>
      <c r="AE2310" s="62"/>
      <c r="AF2310" s="62"/>
      <c r="AG2310" s="62"/>
      <c r="AH2310" s="62"/>
      <c r="AI2310" s="62"/>
      <c r="AJ2310" s="62"/>
    </row>
    <row r="2311" spans="29:36" ht="20.7" customHeight="1" x14ac:dyDescent="0.2">
      <c r="AC2311" s="62"/>
      <c r="AD2311" s="62"/>
      <c r="AE2311" s="62"/>
      <c r="AF2311" s="62"/>
      <c r="AG2311" s="62"/>
      <c r="AH2311" s="62"/>
      <c r="AI2311" s="62"/>
      <c r="AJ2311" s="62"/>
    </row>
    <row r="2312" spans="29:36" ht="20.7" customHeight="1" x14ac:dyDescent="0.2">
      <c r="AC2312" s="62"/>
      <c r="AD2312" s="62"/>
      <c r="AE2312" s="62"/>
      <c r="AF2312" s="62"/>
      <c r="AG2312" s="62"/>
      <c r="AH2312" s="62"/>
      <c r="AI2312" s="62"/>
      <c r="AJ2312" s="62"/>
    </row>
    <row r="2313" spans="29:36" ht="20.7" customHeight="1" x14ac:dyDescent="0.2">
      <c r="AC2313" s="62"/>
      <c r="AD2313" s="62"/>
      <c r="AE2313" s="62"/>
      <c r="AF2313" s="62"/>
      <c r="AG2313" s="62"/>
      <c r="AH2313" s="62"/>
      <c r="AI2313" s="62"/>
      <c r="AJ2313" s="62"/>
    </row>
    <row r="2314" spans="29:36" ht="20.7" customHeight="1" x14ac:dyDescent="0.2">
      <c r="AC2314" s="62"/>
      <c r="AD2314" s="62"/>
      <c r="AE2314" s="62"/>
      <c r="AF2314" s="62"/>
      <c r="AG2314" s="62"/>
      <c r="AH2314" s="62"/>
      <c r="AI2314" s="62"/>
      <c r="AJ2314" s="62"/>
    </row>
    <row r="2315" spans="29:36" ht="20.7" customHeight="1" x14ac:dyDescent="0.2">
      <c r="AC2315" s="62"/>
      <c r="AD2315" s="62"/>
      <c r="AE2315" s="62"/>
      <c r="AF2315" s="62"/>
      <c r="AG2315" s="62"/>
      <c r="AH2315" s="62"/>
      <c r="AI2315" s="62"/>
      <c r="AJ2315" s="62"/>
    </row>
    <row r="2316" spans="29:36" ht="20.7" customHeight="1" x14ac:dyDescent="0.2">
      <c r="AC2316" s="62"/>
      <c r="AD2316" s="62"/>
      <c r="AE2316" s="62"/>
      <c r="AF2316" s="62"/>
      <c r="AG2316" s="62"/>
      <c r="AH2316" s="62"/>
      <c r="AI2316" s="62"/>
      <c r="AJ2316" s="62"/>
    </row>
    <row r="2317" spans="29:36" ht="20.7" customHeight="1" x14ac:dyDescent="0.2">
      <c r="AC2317" s="62"/>
      <c r="AD2317" s="62"/>
      <c r="AE2317" s="62"/>
      <c r="AF2317" s="62"/>
      <c r="AG2317" s="62"/>
      <c r="AH2317" s="62"/>
      <c r="AI2317" s="62"/>
      <c r="AJ2317" s="62"/>
    </row>
    <row r="2318" spans="29:36" ht="20.7" customHeight="1" x14ac:dyDescent="0.2">
      <c r="AC2318" s="62"/>
      <c r="AD2318" s="62"/>
      <c r="AE2318" s="62"/>
      <c r="AF2318" s="62"/>
      <c r="AG2318" s="62"/>
      <c r="AH2318" s="62"/>
      <c r="AI2318" s="62"/>
      <c r="AJ2318" s="62"/>
    </row>
    <row r="2319" spans="29:36" ht="20.7" customHeight="1" x14ac:dyDescent="0.2">
      <c r="AC2319" s="62"/>
      <c r="AD2319" s="62"/>
      <c r="AE2319" s="62"/>
      <c r="AF2319" s="62"/>
      <c r="AG2319" s="62"/>
      <c r="AH2319" s="62"/>
      <c r="AI2319" s="62"/>
      <c r="AJ2319" s="62"/>
    </row>
    <row r="2320" spans="29:36" ht="20.7" customHeight="1" x14ac:dyDescent="0.2">
      <c r="AC2320" s="62"/>
      <c r="AD2320" s="62"/>
      <c r="AE2320" s="62"/>
      <c r="AF2320" s="62"/>
      <c r="AG2320" s="62"/>
      <c r="AH2320" s="62"/>
      <c r="AI2320" s="62"/>
      <c r="AJ2320" s="62"/>
    </row>
    <row r="2321" spans="29:36" ht="20.7" customHeight="1" x14ac:dyDescent="0.2">
      <c r="AC2321" s="62"/>
      <c r="AD2321" s="62"/>
      <c r="AE2321" s="62"/>
      <c r="AF2321" s="62"/>
      <c r="AG2321" s="62"/>
      <c r="AH2321" s="62"/>
      <c r="AI2321" s="62"/>
      <c r="AJ2321" s="62"/>
    </row>
    <row r="2322" spans="29:36" ht="20.7" customHeight="1" x14ac:dyDescent="0.2">
      <c r="AC2322" s="62"/>
      <c r="AD2322" s="62"/>
      <c r="AE2322" s="62"/>
      <c r="AF2322" s="62"/>
      <c r="AG2322" s="62"/>
      <c r="AH2322" s="62"/>
      <c r="AI2322" s="62"/>
      <c r="AJ2322" s="62"/>
    </row>
    <row r="2323" spans="29:36" ht="20.7" customHeight="1" x14ac:dyDescent="0.2">
      <c r="AC2323" s="62"/>
      <c r="AD2323" s="62"/>
      <c r="AE2323" s="62"/>
      <c r="AF2323" s="62"/>
      <c r="AG2323" s="62"/>
      <c r="AH2323" s="62"/>
      <c r="AI2323" s="62"/>
      <c r="AJ2323" s="62"/>
    </row>
    <row r="2324" spans="29:36" ht="20.7" customHeight="1" x14ac:dyDescent="0.2">
      <c r="AC2324" s="62"/>
      <c r="AD2324" s="62"/>
      <c r="AE2324" s="62"/>
      <c r="AF2324" s="62"/>
      <c r="AG2324" s="62"/>
      <c r="AH2324" s="62"/>
      <c r="AI2324" s="62"/>
      <c r="AJ2324" s="62"/>
    </row>
    <row r="2325" spans="29:36" ht="20.7" customHeight="1" x14ac:dyDescent="0.2">
      <c r="AC2325" s="62"/>
      <c r="AD2325" s="62"/>
      <c r="AE2325" s="62"/>
      <c r="AF2325" s="62"/>
      <c r="AG2325" s="62"/>
      <c r="AH2325" s="62"/>
      <c r="AI2325" s="62"/>
      <c r="AJ2325" s="62"/>
    </row>
    <row r="2326" spans="29:36" ht="20.7" customHeight="1" x14ac:dyDescent="0.2">
      <c r="AC2326" s="62"/>
      <c r="AD2326" s="62"/>
      <c r="AE2326" s="62"/>
      <c r="AF2326" s="62"/>
      <c r="AG2326" s="62"/>
      <c r="AH2326" s="62"/>
      <c r="AI2326" s="62"/>
      <c r="AJ2326" s="62"/>
    </row>
    <row r="2327" spans="29:36" ht="20.7" customHeight="1" x14ac:dyDescent="0.2">
      <c r="AC2327" s="62"/>
      <c r="AD2327" s="62"/>
      <c r="AE2327" s="62"/>
      <c r="AF2327" s="62"/>
      <c r="AG2327" s="62"/>
      <c r="AH2327" s="62"/>
      <c r="AI2327" s="62"/>
      <c r="AJ2327" s="62"/>
    </row>
    <row r="2328" spans="29:36" ht="20.7" customHeight="1" x14ac:dyDescent="0.2">
      <c r="AC2328" s="62"/>
      <c r="AD2328" s="62"/>
      <c r="AE2328" s="62"/>
      <c r="AF2328" s="62"/>
      <c r="AG2328" s="62"/>
      <c r="AH2328" s="62"/>
      <c r="AI2328" s="62"/>
      <c r="AJ2328" s="62"/>
    </row>
    <row r="2329" spans="29:36" ht="20.7" customHeight="1" x14ac:dyDescent="0.2">
      <c r="AC2329" s="62"/>
      <c r="AD2329" s="62"/>
      <c r="AE2329" s="62"/>
      <c r="AF2329" s="62"/>
      <c r="AG2329" s="62"/>
      <c r="AH2329" s="62"/>
      <c r="AI2329" s="62"/>
      <c r="AJ2329" s="62"/>
    </row>
    <row r="2330" spans="29:36" ht="20.7" customHeight="1" x14ac:dyDescent="0.2">
      <c r="AC2330" s="62"/>
      <c r="AD2330" s="62"/>
      <c r="AE2330" s="62"/>
      <c r="AF2330" s="62"/>
      <c r="AG2330" s="62"/>
      <c r="AH2330" s="62"/>
      <c r="AI2330" s="62"/>
      <c r="AJ2330" s="62"/>
    </row>
    <row r="2331" spans="29:36" ht="20.7" customHeight="1" x14ac:dyDescent="0.2">
      <c r="AC2331" s="62"/>
      <c r="AD2331" s="62"/>
      <c r="AE2331" s="62"/>
      <c r="AF2331" s="62"/>
      <c r="AG2331" s="62"/>
      <c r="AH2331" s="62"/>
      <c r="AI2331" s="62"/>
      <c r="AJ2331" s="62"/>
    </row>
    <row r="2332" spans="29:36" ht="20.7" customHeight="1" x14ac:dyDescent="0.2">
      <c r="AC2332" s="62"/>
      <c r="AD2332" s="62"/>
      <c r="AE2332" s="62"/>
      <c r="AF2332" s="62"/>
      <c r="AG2332" s="62"/>
      <c r="AH2332" s="62"/>
      <c r="AI2332" s="62"/>
      <c r="AJ2332" s="62"/>
    </row>
    <row r="2333" spans="29:36" ht="20.7" customHeight="1" x14ac:dyDescent="0.2">
      <c r="AC2333" s="62"/>
      <c r="AD2333" s="62"/>
      <c r="AE2333" s="62"/>
      <c r="AF2333" s="62"/>
      <c r="AG2333" s="62"/>
      <c r="AH2333" s="62"/>
      <c r="AI2333" s="62"/>
      <c r="AJ2333" s="62"/>
    </row>
    <row r="2334" spans="29:36" ht="20.7" customHeight="1" x14ac:dyDescent="0.2">
      <c r="AC2334" s="62"/>
      <c r="AD2334" s="62"/>
      <c r="AE2334" s="62"/>
      <c r="AF2334" s="62"/>
      <c r="AG2334" s="62"/>
      <c r="AH2334" s="62"/>
      <c r="AI2334" s="62"/>
      <c r="AJ2334" s="62"/>
    </row>
    <row r="2335" spans="29:36" ht="20.7" customHeight="1" x14ac:dyDescent="0.2">
      <c r="AC2335" s="62"/>
      <c r="AD2335" s="62"/>
      <c r="AE2335" s="62"/>
      <c r="AF2335" s="62"/>
      <c r="AG2335" s="62"/>
      <c r="AH2335" s="62"/>
      <c r="AI2335" s="62"/>
      <c r="AJ2335" s="62"/>
    </row>
    <row r="2336" spans="29:36" ht="20.7" customHeight="1" x14ac:dyDescent="0.2">
      <c r="AC2336" s="62"/>
      <c r="AD2336" s="62"/>
      <c r="AE2336" s="62"/>
      <c r="AF2336" s="62"/>
      <c r="AG2336" s="62"/>
      <c r="AH2336" s="62"/>
      <c r="AI2336" s="62"/>
      <c r="AJ2336" s="62"/>
    </row>
    <row r="2337" spans="29:36" ht="20.7" customHeight="1" x14ac:dyDescent="0.2">
      <c r="AC2337" s="62"/>
      <c r="AD2337" s="62"/>
      <c r="AE2337" s="62"/>
      <c r="AF2337" s="62"/>
      <c r="AG2337" s="62"/>
      <c r="AH2337" s="62"/>
      <c r="AI2337" s="62"/>
      <c r="AJ2337" s="62"/>
    </row>
    <row r="2338" spans="29:36" ht="20.7" customHeight="1" x14ac:dyDescent="0.2">
      <c r="AC2338" s="62"/>
      <c r="AD2338" s="62"/>
      <c r="AE2338" s="62"/>
      <c r="AF2338" s="62"/>
      <c r="AG2338" s="62"/>
      <c r="AH2338" s="62"/>
      <c r="AI2338" s="62"/>
      <c r="AJ2338" s="62"/>
    </row>
    <row r="2339" spans="29:36" ht="20.7" customHeight="1" x14ac:dyDescent="0.2">
      <c r="AC2339" s="62"/>
      <c r="AD2339" s="62"/>
      <c r="AE2339" s="62"/>
      <c r="AF2339" s="62"/>
      <c r="AG2339" s="62"/>
      <c r="AH2339" s="62"/>
      <c r="AI2339" s="62"/>
      <c r="AJ2339" s="62"/>
    </row>
    <row r="2340" spans="29:36" ht="20.7" customHeight="1" x14ac:dyDescent="0.2">
      <c r="AC2340" s="62"/>
      <c r="AD2340" s="62"/>
      <c r="AE2340" s="62"/>
      <c r="AF2340" s="62"/>
      <c r="AG2340" s="62"/>
      <c r="AH2340" s="62"/>
      <c r="AI2340" s="62"/>
      <c r="AJ2340" s="62"/>
    </row>
    <row r="2341" spans="29:36" ht="20.7" customHeight="1" x14ac:dyDescent="0.2">
      <c r="AC2341" s="62"/>
      <c r="AD2341" s="62"/>
      <c r="AE2341" s="62"/>
      <c r="AF2341" s="62"/>
      <c r="AG2341" s="62"/>
      <c r="AH2341" s="62"/>
      <c r="AI2341" s="62"/>
      <c r="AJ2341" s="62"/>
    </row>
    <row r="2342" spans="29:36" ht="20.7" customHeight="1" x14ac:dyDescent="0.2">
      <c r="AC2342" s="62"/>
      <c r="AD2342" s="62"/>
      <c r="AE2342" s="62"/>
      <c r="AF2342" s="62"/>
      <c r="AG2342" s="62"/>
      <c r="AH2342" s="62"/>
      <c r="AI2342" s="62"/>
      <c r="AJ2342" s="62"/>
    </row>
    <row r="2343" spans="29:36" ht="20.7" customHeight="1" x14ac:dyDescent="0.2">
      <c r="AC2343" s="62"/>
      <c r="AD2343" s="62"/>
      <c r="AE2343" s="62"/>
      <c r="AF2343" s="62"/>
      <c r="AG2343" s="62"/>
      <c r="AH2343" s="62"/>
      <c r="AI2343" s="62"/>
      <c r="AJ2343" s="62"/>
    </row>
    <row r="2344" spans="29:36" ht="20.7" customHeight="1" x14ac:dyDescent="0.2">
      <c r="AC2344" s="62"/>
      <c r="AD2344" s="62"/>
      <c r="AE2344" s="62"/>
      <c r="AF2344" s="62"/>
      <c r="AG2344" s="62"/>
      <c r="AH2344" s="62"/>
      <c r="AI2344" s="62"/>
      <c r="AJ2344" s="62"/>
    </row>
    <row r="2345" spans="29:36" ht="20.7" customHeight="1" x14ac:dyDescent="0.2">
      <c r="AC2345" s="62"/>
      <c r="AD2345" s="62"/>
      <c r="AE2345" s="62"/>
      <c r="AF2345" s="62"/>
      <c r="AG2345" s="62"/>
      <c r="AH2345" s="62"/>
      <c r="AI2345" s="62"/>
      <c r="AJ2345" s="62"/>
    </row>
    <row r="2346" spans="29:36" ht="20.7" customHeight="1" x14ac:dyDescent="0.2">
      <c r="AC2346" s="62"/>
      <c r="AD2346" s="62"/>
      <c r="AE2346" s="62"/>
      <c r="AF2346" s="62"/>
      <c r="AG2346" s="62"/>
      <c r="AH2346" s="62"/>
      <c r="AI2346" s="62"/>
      <c r="AJ2346" s="62"/>
    </row>
    <row r="2347" spans="29:36" ht="20.7" customHeight="1" x14ac:dyDescent="0.2">
      <c r="AC2347" s="62"/>
      <c r="AD2347" s="62"/>
      <c r="AE2347" s="62"/>
      <c r="AF2347" s="62"/>
      <c r="AG2347" s="62"/>
      <c r="AH2347" s="62"/>
      <c r="AI2347" s="62"/>
      <c r="AJ2347" s="62"/>
    </row>
    <row r="2348" spans="29:36" ht="20.7" customHeight="1" x14ac:dyDescent="0.2">
      <c r="AC2348" s="62"/>
      <c r="AD2348" s="62"/>
      <c r="AE2348" s="62"/>
      <c r="AF2348" s="62"/>
      <c r="AG2348" s="62"/>
      <c r="AH2348" s="62"/>
      <c r="AI2348" s="62"/>
      <c r="AJ2348" s="62"/>
    </row>
    <row r="2349" spans="29:36" ht="20.7" customHeight="1" x14ac:dyDescent="0.2">
      <c r="AC2349" s="62"/>
      <c r="AD2349" s="62"/>
      <c r="AE2349" s="62"/>
      <c r="AF2349" s="62"/>
      <c r="AG2349" s="62"/>
      <c r="AH2349" s="62"/>
      <c r="AI2349" s="62"/>
      <c r="AJ2349" s="62"/>
    </row>
    <row r="2350" spans="29:36" ht="20.7" customHeight="1" x14ac:dyDescent="0.2">
      <c r="AC2350" s="62"/>
      <c r="AD2350" s="62"/>
      <c r="AE2350" s="62"/>
      <c r="AF2350" s="62"/>
      <c r="AG2350" s="62"/>
      <c r="AH2350" s="62"/>
      <c r="AI2350" s="62"/>
      <c r="AJ2350" s="62"/>
    </row>
    <row r="2351" spans="29:36" ht="20.7" customHeight="1" x14ac:dyDescent="0.2">
      <c r="AC2351" s="62"/>
      <c r="AD2351" s="62"/>
      <c r="AE2351" s="62"/>
      <c r="AF2351" s="62"/>
      <c r="AG2351" s="62"/>
      <c r="AH2351" s="62"/>
      <c r="AI2351" s="62"/>
      <c r="AJ2351" s="62"/>
    </row>
    <row r="2352" spans="29:36" ht="20.7" customHeight="1" x14ac:dyDescent="0.2">
      <c r="AC2352" s="62"/>
      <c r="AD2352" s="62"/>
      <c r="AE2352" s="62"/>
      <c r="AF2352" s="62"/>
      <c r="AG2352" s="62"/>
      <c r="AH2352" s="62"/>
      <c r="AI2352" s="62"/>
      <c r="AJ2352" s="62"/>
    </row>
    <row r="2353" spans="29:36" ht="20.7" customHeight="1" x14ac:dyDescent="0.2">
      <c r="AC2353" s="62"/>
      <c r="AD2353" s="62"/>
      <c r="AE2353" s="62"/>
      <c r="AF2353" s="62"/>
      <c r="AG2353" s="62"/>
      <c r="AH2353" s="62"/>
      <c r="AI2353" s="62"/>
      <c r="AJ2353" s="62"/>
    </row>
    <row r="2354" spans="29:36" ht="20.7" customHeight="1" x14ac:dyDescent="0.2">
      <c r="AC2354" s="62"/>
      <c r="AD2354" s="62"/>
      <c r="AE2354" s="62"/>
      <c r="AF2354" s="62"/>
      <c r="AG2354" s="62"/>
      <c r="AH2354" s="62"/>
      <c r="AI2354" s="62"/>
      <c r="AJ2354" s="62"/>
    </row>
    <row r="2355" spans="29:36" ht="20.7" customHeight="1" x14ac:dyDescent="0.2">
      <c r="AC2355" s="62"/>
      <c r="AD2355" s="62"/>
      <c r="AE2355" s="62"/>
      <c r="AF2355" s="62"/>
      <c r="AG2355" s="62"/>
      <c r="AH2355" s="62"/>
      <c r="AI2355" s="62"/>
      <c r="AJ2355" s="62"/>
    </row>
    <row r="2356" spans="29:36" ht="20.7" customHeight="1" x14ac:dyDescent="0.2">
      <c r="AC2356" s="62"/>
      <c r="AD2356" s="62"/>
      <c r="AE2356" s="62"/>
      <c r="AF2356" s="62"/>
      <c r="AG2356" s="62"/>
      <c r="AH2356" s="62"/>
      <c r="AI2356" s="62"/>
      <c r="AJ2356" s="62"/>
    </row>
    <row r="2357" spans="29:36" ht="20.7" customHeight="1" x14ac:dyDescent="0.2">
      <c r="AC2357" s="62"/>
      <c r="AD2357" s="62"/>
      <c r="AE2357" s="62"/>
      <c r="AF2357" s="62"/>
      <c r="AG2357" s="62"/>
      <c r="AH2357" s="62"/>
      <c r="AI2357" s="62"/>
      <c r="AJ2357" s="62"/>
    </row>
    <row r="2358" spans="29:36" ht="20.7" customHeight="1" x14ac:dyDescent="0.2">
      <c r="AC2358" s="62"/>
      <c r="AD2358" s="62"/>
      <c r="AE2358" s="62"/>
      <c r="AF2358" s="62"/>
      <c r="AG2358" s="62"/>
      <c r="AH2358" s="62"/>
      <c r="AI2358" s="62"/>
      <c r="AJ2358" s="62"/>
    </row>
    <row r="2359" spans="29:36" ht="20.7" customHeight="1" x14ac:dyDescent="0.2">
      <c r="AC2359" s="62"/>
      <c r="AD2359" s="62"/>
      <c r="AE2359" s="62"/>
      <c r="AF2359" s="62"/>
      <c r="AG2359" s="62"/>
      <c r="AH2359" s="62"/>
      <c r="AI2359" s="62"/>
      <c r="AJ2359" s="62"/>
    </row>
    <row r="2360" spans="29:36" ht="20.7" customHeight="1" x14ac:dyDescent="0.2">
      <c r="AC2360" s="62"/>
      <c r="AD2360" s="62"/>
      <c r="AE2360" s="62"/>
      <c r="AF2360" s="62"/>
      <c r="AG2360" s="62"/>
      <c r="AH2360" s="62"/>
      <c r="AI2360" s="62"/>
      <c r="AJ2360" s="62"/>
    </row>
    <row r="2361" spans="29:36" ht="20.7" customHeight="1" x14ac:dyDescent="0.2">
      <c r="AC2361" s="62"/>
      <c r="AD2361" s="62"/>
      <c r="AE2361" s="62"/>
      <c r="AF2361" s="62"/>
      <c r="AG2361" s="62"/>
      <c r="AH2361" s="62"/>
      <c r="AI2361" s="62"/>
      <c r="AJ2361" s="62"/>
    </row>
    <row r="2362" spans="29:36" ht="20.7" customHeight="1" x14ac:dyDescent="0.2">
      <c r="AC2362" s="62"/>
      <c r="AD2362" s="62"/>
      <c r="AE2362" s="62"/>
      <c r="AF2362" s="62"/>
      <c r="AG2362" s="62"/>
      <c r="AH2362" s="62"/>
      <c r="AI2362" s="62"/>
      <c r="AJ2362" s="62"/>
    </row>
    <row r="2363" spans="29:36" ht="20.7" customHeight="1" x14ac:dyDescent="0.2">
      <c r="AC2363" s="62"/>
      <c r="AD2363" s="62"/>
      <c r="AE2363" s="62"/>
      <c r="AF2363" s="62"/>
      <c r="AG2363" s="62"/>
      <c r="AH2363" s="62"/>
      <c r="AI2363" s="62"/>
      <c r="AJ2363" s="62"/>
    </row>
    <row r="2364" spans="29:36" ht="20.7" customHeight="1" x14ac:dyDescent="0.2">
      <c r="AC2364" s="62"/>
      <c r="AD2364" s="62"/>
      <c r="AE2364" s="62"/>
      <c r="AF2364" s="62"/>
      <c r="AG2364" s="62"/>
      <c r="AH2364" s="62"/>
      <c r="AI2364" s="62"/>
      <c r="AJ2364" s="62"/>
    </row>
    <row r="2365" spans="29:36" ht="20.7" customHeight="1" x14ac:dyDescent="0.2">
      <c r="AC2365" s="62"/>
      <c r="AD2365" s="62"/>
      <c r="AE2365" s="62"/>
      <c r="AF2365" s="62"/>
      <c r="AG2365" s="62"/>
      <c r="AH2365" s="62"/>
      <c r="AI2365" s="62"/>
      <c r="AJ2365" s="62"/>
    </row>
    <row r="2366" spans="29:36" ht="20.7" customHeight="1" x14ac:dyDescent="0.2">
      <c r="AC2366" s="62"/>
      <c r="AD2366" s="62"/>
      <c r="AE2366" s="62"/>
      <c r="AF2366" s="62"/>
      <c r="AG2366" s="62"/>
      <c r="AH2366" s="62"/>
      <c r="AI2366" s="62"/>
      <c r="AJ2366" s="62"/>
    </row>
    <row r="2367" spans="29:36" ht="20.7" customHeight="1" x14ac:dyDescent="0.2">
      <c r="AC2367" s="62"/>
      <c r="AD2367" s="62"/>
      <c r="AE2367" s="62"/>
      <c r="AF2367" s="62"/>
      <c r="AG2367" s="62"/>
      <c r="AH2367" s="62"/>
      <c r="AI2367" s="62"/>
      <c r="AJ2367" s="62"/>
    </row>
    <row r="2368" spans="29:36" ht="20.7" customHeight="1" x14ac:dyDescent="0.2">
      <c r="AC2368" s="62"/>
      <c r="AD2368" s="62"/>
      <c r="AE2368" s="62"/>
      <c r="AF2368" s="62"/>
      <c r="AG2368" s="62"/>
      <c r="AH2368" s="62"/>
      <c r="AI2368" s="62"/>
      <c r="AJ2368" s="62"/>
    </row>
    <row r="2369" spans="29:36" ht="20.7" customHeight="1" x14ac:dyDescent="0.2">
      <c r="AC2369" s="62"/>
      <c r="AD2369" s="62"/>
      <c r="AE2369" s="62"/>
      <c r="AF2369" s="62"/>
      <c r="AG2369" s="62"/>
      <c r="AH2369" s="62"/>
      <c r="AI2369" s="62"/>
      <c r="AJ2369" s="62"/>
    </row>
    <row r="2370" spans="29:36" ht="20.7" customHeight="1" x14ac:dyDescent="0.2">
      <c r="AC2370" s="62"/>
      <c r="AD2370" s="62"/>
      <c r="AE2370" s="62"/>
      <c r="AF2370" s="62"/>
      <c r="AG2370" s="62"/>
      <c r="AH2370" s="62"/>
      <c r="AI2370" s="62"/>
      <c r="AJ2370" s="62"/>
    </row>
    <row r="2371" spans="29:36" ht="20.7" customHeight="1" x14ac:dyDescent="0.2">
      <c r="AC2371" s="62"/>
      <c r="AD2371" s="62"/>
      <c r="AE2371" s="62"/>
      <c r="AF2371" s="62"/>
      <c r="AG2371" s="62"/>
      <c r="AH2371" s="62"/>
      <c r="AI2371" s="62"/>
      <c r="AJ2371" s="62"/>
    </row>
    <row r="2372" spans="29:36" ht="20.7" customHeight="1" x14ac:dyDescent="0.2">
      <c r="AC2372" s="62"/>
      <c r="AD2372" s="62"/>
      <c r="AE2372" s="62"/>
      <c r="AF2372" s="62"/>
      <c r="AG2372" s="62"/>
      <c r="AH2372" s="62"/>
      <c r="AI2372" s="62"/>
      <c r="AJ2372" s="62"/>
    </row>
    <row r="2373" spans="29:36" ht="20.7" customHeight="1" x14ac:dyDescent="0.2">
      <c r="AC2373" s="62"/>
      <c r="AD2373" s="62"/>
      <c r="AE2373" s="62"/>
      <c r="AF2373" s="62"/>
      <c r="AG2373" s="62"/>
      <c r="AH2373" s="62"/>
      <c r="AI2373" s="62"/>
      <c r="AJ2373" s="62"/>
    </row>
    <row r="2374" spans="29:36" ht="20.7" customHeight="1" x14ac:dyDescent="0.2">
      <c r="AC2374" s="62"/>
      <c r="AD2374" s="62"/>
      <c r="AE2374" s="62"/>
      <c r="AF2374" s="62"/>
      <c r="AG2374" s="62"/>
      <c r="AH2374" s="62"/>
      <c r="AI2374" s="62"/>
      <c r="AJ2374" s="62"/>
    </row>
    <row r="2375" spans="29:36" ht="20.7" customHeight="1" x14ac:dyDescent="0.2">
      <c r="AC2375" s="62"/>
      <c r="AD2375" s="62"/>
      <c r="AE2375" s="62"/>
      <c r="AF2375" s="62"/>
      <c r="AG2375" s="62"/>
      <c r="AH2375" s="62"/>
      <c r="AI2375" s="62"/>
      <c r="AJ2375" s="62"/>
    </row>
    <row r="2376" spans="29:36" ht="20.7" customHeight="1" x14ac:dyDescent="0.2">
      <c r="AC2376" s="62"/>
      <c r="AD2376" s="62"/>
      <c r="AE2376" s="62"/>
      <c r="AF2376" s="62"/>
      <c r="AG2376" s="62"/>
      <c r="AH2376" s="62"/>
      <c r="AI2376" s="62"/>
      <c r="AJ2376" s="62"/>
    </row>
    <row r="2377" spans="29:36" ht="20.7" customHeight="1" x14ac:dyDescent="0.2">
      <c r="AC2377" s="62"/>
      <c r="AD2377" s="62"/>
      <c r="AE2377" s="62"/>
      <c r="AF2377" s="62"/>
      <c r="AG2377" s="62"/>
      <c r="AH2377" s="62"/>
      <c r="AI2377" s="62"/>
      <c r="AJ2377" s="62"/>
    </row>
    <row r="2378" spans="29:36" ht="20.7" customHeight="1" x14ac:dyDescent="0.2">
      <c r="AC2378" s="62"/>
      <c r="AD2378" s="62"/>
      <c r="AE2378" s="62"/>
      <c r="AF2378" s="62"/>
      <c r="AG2378" s="62"/>
      <c r="AH2378" s="62"/>
      <c r="AI2378" s="62"/>
      <c r="AJ2378" s="62"/>
    </row>
    <row r="2379" spans="29:36" ht="20.7" customHeight="1" x14ac:dyDescent="0.2">
      <c r="AC2379" s="62"/>
      <c r="AD2379" s="62"/>
      <c r="AE2379" s="62"/>
      <c r="AF2379" s="62"/>
      <c r="AG2379" s="62"/>
      <c r="AH2379" s="62"/>
      <c r="AI2379" s="62"/>
      <c r="AJ2379" s="62"/>
    </row>
    <row r="2380" spans="29:36" ht="20.7" customHeight="1" x14ac:dyDescent="0.2">
      <c r="AC2380" s="62"/>
      <c r="AD2380" s="62"/>
      <c r="AE2380" s="62"/>
      <c r="AF2380" s="62"/>
      <c r="AG2380" s="62"/>
      <c r="AH2380" s="62"/>
      <c r="AI2380" s="62"/>
      <c r="AJ2380" s="62"/>
    </row>
    <row r="2381" spans="29:36" ht="20.7" customHeight="1" x14ac:dyDescent="0.2">
      <c r="AC2381" s="62"/>
      <c r="AD2381" s="62"/>
      <c r="AE2381" s="62"/>
      <c r="AF2381" s="62"/>
      <c r="AG2381" s="62"/>
      <c r="AH2381" s="62"/>
      <c r="AI2381" s="62"/>
      <c r="AJ2381" s="62"/>
    </row>
    <row r="2382" spans="29:36" ht="20.7" customHeight="1" x14ac:dyDescent="0.2">
      <c r="AC2382" s="62"/>
      <c r="AD2382" s="62"/>
      <c r="AE2382" s="62"/>
      <c r="AF2382" s="62"/>
      <c r="AG2382" s="62"/>
      <c r="AH2382" s="62"/>
      <c r="AI2382" s="62"/>
      <c r="AJ2382" s="62"/>
    </row>
    <row r="2383" spans="29:36" ht="20.7" customHeight="1" x14ac:dyDescent="0.2">
      <c r="AC2383" s="62"/>
      <c r="AD2383" s="62"/>
      <c r="AE2383" s="62"/>
      <c r="AF2383" s="62"/>
      <c r="AG2383" s="62"/>
      <c r="AH2383" s="62"/>
      <c r="AI2383" s="62"/>
      <c r="AJ2383" s="62"/>
    </row>
    <row r="2384" spans="29:36" ht="20.7" customHeight="1" x14ac:dyDescent="0.2">
      <c r="AC2384" s="62"/>
      <c r="AD2384" s="62"/>
      <c r="AE2384" s="62"/>
      <c r="AF2384" s="62"/>
      <c r="AG2384" s="62"/>
      <c r="AH2384" s="62"/>
      <c r="AI2384" s="62"/>
      <c r="AJ2384" s="62"/>
    </row>
    <row r="2385" spans="29:36" ht="20.7" customHeight="1" x14ac:dyDescent="0.2">
      <c r="AC2385" s="62"/>
      <c r="AD2385" s="62"/>
      <c r="AE2385" s="62"/>
      <c r="AF2385" s="62"/>
      <c r="AG2385" s="62"/>
      <c r="AH2385" s="62"/>
      <c r="AI2385" s="62"/>
      <c r="AJ2385" s="62"/>
    </row>
    <row r="2386" spans="29:36" ht="20.7" customHeight="1" x14ac:dyDescent="0.2">
      <c r="AC2386" s="62"/>
      <c r="AD2386" s="62"/>
      <c r="AE2386" s="62"/>
      <c r="AF2386" s="62"/>
      <c r="AG2386" s="62"/>
      <c r="AH2386" s="62"/>
      <c r="AI2386" s="62"/>
      <c r="AJ2386" s="62"/>
    </row>
    <row r="2387" spans="29:36" ht="20.7" customHeight="1" x14ac:dyDescent="0.2">
      <c r="AC2387" s="62"/>
      <c r="AD2387" s="62"/>
      <c r="AE2387" s="62"/>
      <c r="AF2387" s="62"/>
      <c r="AG2387" s="62"/>
      <c r="AH2387" s="62"/>
      <c r="AI2387" s="62"/>
      <c r="AJ2387" s="62"/>
    </row>
    <row r="2388" spans="29:36" ht="20.7" customHeight="1" x14ac:dyDescent="0.2">
      <c r="AC2388" s="62"/>
      <c r="AD2388" s="62"/>
      <c r="AE2388" s="62"/>
      <c r="AF2388" s="62"/>
      <c r="AG2388" s="62"/>
      <c r="AH2388" s="62"/>
      <c r="AI2388" s="62"/>
      <c r="AJ2388" s="62"/>
    </row>
    <row r="2389" spans="29:36" ht="20.7" customHeight="1" x14ac:dyDescent="0.2">
      <c r="AC2389" s="62"/>
      <c r="AD2389" s="62"/>
      <c r="AE2389" s="62"/>
      <c r="AF2389" s="62"/>
      <c r="AG2389" s="62"/>
      <c r="AH2389" s="62"/>
      <c r="AI2389" s="62"/>
      <c r="AJ2389" s="62"/>
    </row>
    <row r="2390" spans="29:36" ht="20.7" customHeight="1" x14ac:dyDescent="0.2">
      <c r="AC2390" s="62"/>
      <c r="AD2390" s="62"/>
      <c r="AE2390" s="62"/>
      <c r="AF2390" s="62"/>
      <c r="AG2390" s="62"/>
      <c r="AH2390" s="62"/>
      <c r="AI2390" s="62"/>
      <c r="AJ2390" s="62"/>
    </row>
    <row r="2391" spans="29:36" ht="20.7" customHeight="1" x14ac:dyDescent="0.2">
      <c r="AC2391" s="62"/>
      <c r="AD2391" s="62"/>
      <c r="AE2391" s="62"/>
      <c r="AF2391" s="62"/>
      <c r="AG2391" s="62"/>
      <c r="AH2391" s="62"/>
      <c r="AI2391" s="62"/>
      <c r="AJ2391" s="62"/>
    </row>
    <row r="2392" spans="29:36" ht="20.7" customHeight="1" x14ac:dyDescent="0.2">
      <c r="AC2392" s="62"/>
      <c r="AD2392" s="62"/>
      <c r="AE2392" s="62"/>
      <c r="AF2392" s="62"/>
      <c r="AG2392" s="62"/>
      <c r="AH2392" s="62"/>
      <c r="AI2392" s="62"/>
      <c r="AJ2392" s="62"/>
    </row>
    <row r="2393" spans="29:36" ht="20.7" customHeight="1" x14ac:dyDescent="0.2">
      <c r="AC2393" s="62"/>
      <c r="AD2393" s="62"/>
      <c r="AE2393" s="62"/>
      <c r="AF2393" s="62"/>
      <c r="AG2393" s="62"/>
      <c r="AH2393" s="62"/>
      <c r="AI2393" s="62"/>
      <c r="AJ2393" s="62"/>
    </row>
    <row r="2394" spans="29:36" ht="20.7" customHeight="1" x14ac:dyDescent="0.2">
      <c r="AC2394" s="62"/>
      <c r="AD2394" s="62"/>
      <c r="AE2394" s="62"/>
      <c r="AF2394" s="62"/>
      <c r="AG2394" s="62"/>
      <c r="AH2394" s="62"/>
      <c r="AI2394" s="62"/>
      <c r="AJ2394" s="62"/>
    </row>
    <row r="2395" spans="29:36" ht="20.7" customHeight="1" x14ac:dyDescent="0.2">
      <c r="AC2395" s="62"/>
      <c r="AD2395" s="62"/>
      <c r="AE2395" s="62"/>
      <c r="AF2395" s="62"/>
      <c r="AG2395" s="62"/>
      <c r="AH2395" s="62"/>
      <c r="AI2395" s="62"/>
      <c r="AJ2395" s="62"/>
    </row>
    <row r="2396" spans="29:36" ht="20.7" customHeight="1" x14ac:dyDescent="0.2">
      <c r="AC2396" s="62"/>
      <c r="AD2396" s="62"/>
      <c r="AE2396" s="62"/>
      <c r="AF2396" s="62"/>
      <c r="AG2396" s="62"/>
      <c r="AH2396" s="62"/>
      <c r="AI2396" s="62"/>
      <c r="AJ2396" s="62"/>
    </row>
    <row r="2397" spans="29:36" ht="20.7" customHeight="1" x14ac:dyDescent="0.2">
      <c r="AC2397" s="62"/>
      <c r="AD2397" s="62"/>
      <c r="AE2397" s="62"/>
      <c r="AF2397" s="62"/>
      <c r="AG2397" s="62"/>
      <c r="AH2397" s="62"/>
      <c r="AI2397" s="62"/>
      <c r="AJ2397" s="62"/>
    </row>
    <row r="2398" spans="29:36" ht="20.7" customHeight="1" x14ac:dyDescent="0.2">
      <c r="AC2398" s="62"/>
      <c r="AD2398" s="62"/>
      <c r="AE2398" s="62"/>
      <c r="AF2398" s="62"/>
      <c r="AG2398" s="62"/>
      <c r="AH2398" s="62"/>
      <c r="AI2398" s="62"/>
      <c r="AJ2398" s="62"/>
    </row>
    <row r="2399" spans="29:36" ht="20.7" customHeight="1" x14ac:dyDescent="0.2">
      <c r="AC2399" s="62"/>
      <c r="AD2399" s="62"/>
      <c r="AE2399" s="62"/>
      <c r="AF2399" s="62"/>
      <c r="AG2399" s="62"/>
      <c r="AH2399" s="62"/>
      <c r="AI2399" s="62"/>
      <c r="AJ2399" s="62"/>
    </row>
    <row r="2400" spans="29:36" ht="20.7" customHeight="1" x14ac:dyDescent="0.2">
      <c r="AC2400" s="62"/>
      <c r="AD2400" s="62"/>
      <c r="AE2400" s="62"/>
      <c r="AF2400" s="62"/>
      <c r="AG2400" s="62"/>
      <c r="AH2400" s="62"/>
      <c r="AI2400" s="62"/>
      <c r="AJ2400" s="62"/>
    </row>
    <row r="2401" spans="29:36" ht="20.7" customHeight="1" x14ac:dyDescent="0.2">
      <c r="AC2401" s="62"/>
      <c r="AD2401" s="62"/>
      <c r="AE2401" s="62"/>
      <c r="AF2401" s="62"/>
      <c r="AG2401" s="62"/>
      <c r="AH2401" s="62"/>
      <c r="AI2401" s="62"/>
      <c r="AJ2401" s="62"/>
    </row>
    <row r="2402" spans="29:36" ht="20.7" customHeight="1" x14ac:dyDescent="0.2">
      <c r="AC2402" s="62"/>
      <c r="AD2402" s="62"/>
      <c r="AE2402" s="62"/>
      <c r="AF2402" s="62"/>
      <c r="AG2402" s="62"/>
      <c r="AH2402" s="62"/>
      <c r="AI2402" s="62"/>
      <c r="AJ2402" s="62"/>
    </row>
    <row r="2403" spans="29:36" ht="20.7" customHeight="1" x14ac:dyDescent="0.2">
      <c r="AC2403" s="62"/>
      <c r="AD2403" s="62"/>
      <c r="AE2403" s="62"/>
      <c r="AF2403" s="62"/>
      <c r="AG2403" s="62"/>
      <c r="AH2403" s="62"/>
      <c r="AI2403" s="62"/>
      <c r="AJ2403" s="62"/>
    </row>
    <row r="2404" spans="29:36" ht="20.7" customHeight="1" x14ac:dyDescent="0.2">
      <c r="AC2404" s="62"/>
      <c r="AD2404" s="62"/>
      <c r="AE2404" s="62"/>
      <c r="AF2404" s="62"/>
      <c r="AG2404" s="62"/>
      <c r="AH2404" s="62"/>
      <c r="AI2404" s="62"/>
      <c r="AJ2404" s="62"/>
    </row>
    <row r="2405" spans="29:36" ht="20.7" customHeight="1" x14ac:dyDescent="0.2">
      <c r="AC2405" s="62"/>
      <c r="AD2405" s="62"/>
      <c r="AE2405" s="62"/>
      <c r="AF2405" s="62"/>
      <c r="AG2405" s="62"/>
      <c r="AH2405" s="62"/>
      <c r="AI2405" s="62"/>
      <c r="AJ2405" s="62"/>
    </row>
    <row r="2406" spans="29:36" ht="20.7" customHeight="1" x14ac:dyDescent="0.2">
      <c r="AC2406" s="62"/>
      <c r="AD2406" s="62"/>
      <c r="AE2406" s="62"/>
      <c r="AF2406" s="62"/>
      <c r="AG2406" s="62"/>
      <c r="AH2406" s="62"/>
      <c r="AI2406" s="62"/>
      <c r="AJ2406" s="62"/>
    </row>
    <row r="2407" spans="29:36" ht="20.7" customHeight="1" x14ac:dyDescent="0.2">
      <c r="AC2407" s="62"/>
      <c r="AD2407" s="62"/>
      <c r="AE2407" s="62"/>
      <c r="AF2407" s="62"/>
      <c r="AG2407" s="62"/>
      <c r="AH2407" s="62"/>
      <c r="AI2407" s="62"/>
      <c r="AJ2407" s="62"/>
    </row>
    <row r="2408" spans="29:36" ht="20.7" customHeight="1" x14ac:dyDescent="0.2">
      <c r="AC2408" s="62"/>
      <c r="AD2408" s="62"/>
      <c r="AE2408" s="62"/>
      <c r="AF2408" s="62"/>
      <c r="AG2408" s="62"/>
      <c r="AH2408" s="62"/>
      <c r="AI2408" s="62"/>
      <c r="AJ2408" s="62"/>
    </row>
    <row r="2409" spans="29:36" ht="20.7" customHeight="1" x14ac:dyDescent="0.2">
      <c r="AC2409" s="62"/>
      <c r="AD2409" s="62"/>
      <c r="AE2409" s="62"/>
      <c r="AF2409" s="62"/>
      <c r="AG2409" s="62"/>
      <c r="AH2409" s="62"/>
      <c r="AI2409" s="62"/>
      <c r="AJ2409" s="62"/>
    </row>
    <row r="2410" spans="29:36" ht="20.7" customHeight="1" x14ac:dyDescent="0.2">
      <c r="AC2410" s="62"/>
      <c r="AD2410" s="62"/>
      <c r="AE2410" s="62"/>
      <c r="AF2410" s="62"/>
      <c r="AG2410" s="62"/>
      <c r="AH2410" s="62"/>
      <c r="AI2410" s="62"/>
      <c r="AJ2410" s="62"/>
    </row>
    <row r="2411" spans="29:36" ht="20.7" customHeight="1" x14ac:dyDescent="0.2">
      <c r="AC2411" s="62"/>
      <c r="AD2411" s="62"/>
      <c r="AE2411" s="62"/>
      <c r="AF2411" s="62"/>
      <c r="AG2411" s="62"/>
      <c r="AH2411" s="62"/>
      <c r="AI2411" s="62"/>
      <c r="AJ2411" s="62"/>
    </row>
    <row r="2412" spans="29:36" ht="20.7" customHeight="1" x14ac:dyDescent="0.2">
      <c r="AC2412" s="62"/>
      <c r="AD2412" s="62"/>
      <c r="AE2412" s="62"/>
      <c r="AF2412" s="62"/>
      <c r="AG2412" s="62"/>
      <c r="AH2412" s="62"/>
      <c r="AI2412" s="62"/>
      <c r="AJ2412" s="62"/>
    </row>
    <row r="2413" spans="29:36" ht="20.7" customHeight="1" x14ac:dyDescent="0.2">
      <c r="AC2413" s="62"/>
      <c r="AD2413" s="62"/>
      <c r="AE2413" s="62"/>
      <c r="AF2413" s="62"/>
      <c r="AG2413" s="62"/>
      <c r="AH2413" s="62"/>
      <c r="AI2413" s="62"/>
      <c r="AJ2413" s="62"/>
    </row>
    <row r="2414" spans="29:36" ht="20.7" customHeight="1" x14ac:dyDescent="0.2">
      <c r="AC2414" s="62"/>
      <c r="AD2414" s="62"/>
      <c r="AE2414" s="62"/>
      <c r="AF2414" s="62"/>
      <c r="AG2414" s="62"/>
      <c r="AH2414" s="62"/>
      <c r="AI2414" s="62"/>
      <c r="AJ2414" s="62"/>
    </row>
    <row r="2415" spans="29:36" ht="20.7" customHeight="1" x14ac:dyDescent="0.2">
      <c r="AC2415" s="62"/>
      <c r="AD2415" s="62"/>
      <c r="AE2415" s="62"/>
      <c r="AF2415" s="62"/>
      <c r="AG2415" s="62"/>
      <c r="AH2415" s="62"/>
      <c r="AI2415" s="62"/>
      <c r="AJ2415" s="62"/>
    </row>
    <row r="2416" spans="29:36" ht="20.7" customHeight="1" x14ac:dyDescent="0.2">
      <c r="AC2416" s="62"/>
      <c r="AD2416" s="62"/>
      <c r="AE2416" s="62"/>
      <c r="AF2416" s="62"/>
      <c r="AG2416" s="62"/>
      <c r="AH2416" s="62"/>
      <c r="AI2416" s="62"/>
      <c r="AJ2416" s="62"/>
    </row>
    <row r="2417" spans="29:36" ht="20.7" customHeight="1" x14ac:dyDescent="0.2">
      <c r="AC2417" s="62"/>
      <c r="AD2417" s="62"/>
      <c r="AE2417" s="62"/>
      <c r="AF2417" s="62"/>
      <c r="AG2417" s="62"/>
      <c r="AH2417" s="62"/>
      <c r="AI2417" s="62"/>
      <c r="AJ2417" s="62"/>
    </row>
    <row r="2418" spans="29:36" ht="20.7" customHeight="1" x14ac:dyDescent="0.2">
      <c r="AC2418" s="62"/>
      <c r="AD2418" s="62"/>
      <c r="AE2418" s="62"/>
      <c r="AF2418" s="62"/>
      <c r="AG2418" s="62"/>
      <c r="AH2418" s="62"/>
      <c r="AI2418" s="62"/>
      <c r="AJ2418" s="62"/>
    </row>
    <row r="2419" spans="29:36" ht="20.7" customHeight="1" x14ac:dyDescent="0.2">
      <c r="AC2419" s="62"/>
      <c r="AD2419" s="62"/>
      <c r="AE2419" s="62"/>
      <c r="AF2419" s="62"/>
      <c r="AG2419" s="62"/>
      <c r="AH2419" s="62"/>
      <c r="AI2419" s="62"/>
      <c r="AJ2419" s="62"/>
    </row>
    <row r="2420" spans="29:36" ht="20.7" customHeight="1" x14ac:dyDescent="0.2">
      <c r="AC2420" s="62"/>
      <c r="AD2420" s="62"/>
      <c r="AE2420" s="62"/>
      <c r="AF2420" s="62"/>
      <c r="AG2420" s="62"/>
      <c r="AH2420" s="62"/>
      <c r="AI2420" s="62"/>
      <c r="AJ2420" s="62"/>
    </row>
    <row r="2421" spans="29:36" ht="20.7" customHeight="1" x14ac:dyDescent="0.2">
      <c r="AC2421" s="62"/>
      <c r="AD2421" s="62"/>
      <c r="AE2421" s="62"/>
      <c r="AF2421" s="62"/>
      <c r="AG2421" s="62"/>
      <c r="AH2421" s="62"/>
      <c r="AI2421" s="62"/>
      <c r="AJ2421" s="62"/>
    </row>
    <row r="2422" spans="29:36" ht="20.7" customHeight="1" x14ac:dyDescent="0.2">
      <c r="AC2422" s="62"/>
      <c r="AD2422" s="62"/>
      <c r="AE2422" s="62"/>
      <c r="AF2422" s="62"/>
      <c r="AG2422" s="62"/>
      <c r="AH2422" s="62"/>
      <c r="AI2422" s="62"/>
      <c r="AJ2422" s="62"/>
    </row>
    <row r="2423" spans="29:36" ht="20.7" customHeight="1" x14ac:dyDescent="0.2">
      <c r="AC2423" s="62"/>
      <c r="AD2423" s="62"/>
      <c r="AE2423" s="62"/>
      <c r="AF2423" s="62"/>
      <c r="AG2423" s="62"/>
      <c r="AH2423" s="62"/>
      <c r="AI2423" s="62"/>
      <c r="AJ2423" s="62"/>
    </row>
    <row r="2424" spans="29:36" ht="20.7" customHeight="1" x14ac:dyDescent="0.2">
      <c r="AC2424" s="62"/>
      <c r="AD2424" s="62"/>
      <c r="AE2424" s="62"/>
      <c r="AF2424" s="62"/>
      <c r="AG2424" s="62"/>
      <c r="AH2424" s="62"/>
      <c r="AI2424" s="62"/>
      <c r="AJ2424" s="62"/>
    </row>
    <row r="2425" spans="29:36" ht="20.7" customHeight="1" x14ac:dyDescent="0.2">
      <c r="AC2425" s="62"/>
      <c r="AD2425" s="62"/>
      <c r="AE2425" s="62"/>
      <c r="AF2425" s="62"/>
      <c r="AG2425" s="62"/>
      <c r="AH2425" s="62"/>
      <c r="AI2425" s="62"/>
      <c r="AJ2425" s="62"/>
    </row>
    <row r="2426" spans="29:36" ht="20.7" customHeight="1" x14ac:dyDescent="0.2">
      <c r="AC2426" s="62"/>
      <c r="AD2426" s="62"/>
      <c r="AE2426" s="62"/>
      <c r="AF2426" s="62"/>
      <c r="AG2426" s="62"/>
      <c r="AH2426" s="62"/>
      <c r="AI2426" s="62"/>
      <c r="AJ2426" s="62"/>
    </row>
    <row r="2427" spans="29:36" ht="20.7" customHeight="1" x14ac:dyDescent="0.2">
      <c r="AC2427" s="62"/>
      <c r="AD2427" s="62"/>
      <c r="AE2427" s="62"/>
      <c r="AF2427" s="62"/>
      <c r="AG2427" s="62"/>
      <c r="AH2427" s="62"/>
      <c r="AI2427" s="62"/>
      <c r="AJ2427" s="62"/>
    </row>
    <row r="2428" spans="29:36" ht="20.7" customHeight="1" x14ac:dyDescent="0.2">
      <c r="AC2428" s="62"/>
      <c r="AD2428" s="62"/>
      <c r="AE2428" s="62"/>
      <c r="AF2428" s="62"/>
      <c r="AG2428" s="62"/>
      <c r="AH2428" s="62"/>
      <c r="AI2428" s="62"/>
      <c r="AJ2428" s="62"/>
    </row>
    <row r="2429" spans="29:36" ht="20.7" customHeight="1" x14ac:dyDescent="0.2">
      <c r="AC2429" s="62"/>
      <c r="AD2429" s="62"/>
      <c r="AE2429" s="62"/>
      <c r="AF2429" s="62"/>
      <c r="AG2429" s="62"/>
      <c r="AH2429" s="62"/>
      <c r="AI2429" s="62"/>
      <c r="AJ2429" s="62"/>
    </row>
    <row r="2430" spans="29:36" ht="20.7" customHeight="1" x14ac:dyDescent="0.2">
      <c r="AC2430" s="62"/>
      <c r="AD2430" s="62"/>
      <c r="AE2430" s="62"/>
      <c r="AF2430" s="62"/>
      <c r="AG2430" s="62"/>
      <c r="AH2430" s="62"/>
      <c r="AI2430" s="62"/>
      <c r="AJ2430" s="62"/>
    </row>
    <row r="2431" spans="29:36" ht="20.7" customHeight="1" x14ac:dyDescent="0.2">
      <c r="AC2431" s="62"/>
      <c r="AD2431" s="62"/>
      <c r="AE2431" s="62"/>
      <c r="AF2431" s="62"/>
      <c r="AG2431" s="62"/>
      <c r="AH2431" s="62"/>
      <c r="AI2431" s="62"/>
      <c r="AJ2431" s="62"/>
    </row>
    <row r="2432" spans="29:36" ht="20.7" customHeight="1" x14ac:dyDescent="0.2">
      <c r="AC2432" s="62"/>
      <c r="AD2432" s="62"/>
      <c r="AE2432" s="62"/>
      <c r="AF2432" s="62"/>
      <c r="AG2432" s="62"/>
      <c r="AH2432" s="62"/>
      <c r="AI2432" s="62"/>
      <c r="AJ2432" s="62"/>
    </row>
    <row r="2433" spans="29:36" ht="20.7" customHeight="1" x14ac:dyDescent="0.2">
      <c r="AC2433" s="62"/>
      <c r="AD2433" s="62"/>
      <c r="AE2433" s="62"/>
      <c r="AF2433" s="62"/>
      <c r="AG2433" s="62"/>
      <c r="AH2433" s="62"/>
      <c r="AI2433" s="62"/>
      <c r="AJ2433" s="62"/>
    </row>
    <row r="2434" spans="29:36" ht="20.7" customHeight="1" x14ac:dyDescent="0.2">
      <c r="AC2434" s="62"/>
      <c r="AD2434" s="62"/>
      <c r="AE2434" s="62"/>
      <c r="AF2434" s="62"/>
      <c r="AG2434" s="62"/>
      <c r="AH2434" s="62"/>
      <c r="AI2434" s="62"/>
      <c r="AJ2434" s="62"/>
    </row>
    <row r="2435" spans="29:36" ht="20.7" customHeight="1" x14ac:dyDescent="0.2">
      <c r="AC2435" s="62"/>
      <c r="AD2435" s="62"/>
      <c r="AE2435" s="62"/>
      <c r="AF2435" s="62"/>
      <c r="AG2435" s="62"/>
      <c r="AH2435" s="62"/>
      <c r="AI2435" s="62"/>
      <c r="AJ2435" s="62"/>
    </row>
    <row r="2436" spans="29:36" ht="20.7" customHeight="1" x14ac:dyDescent="0.2">
      <c r="AC2436" s="62"/>
      <c r="AD2436" s="62"/>
      <c r="AE2436" s="62"/>
      <c r="AF2436" s="62"/>
      <c r="AG2436" s="62"/>
      <c r="AH2436" s="62"/>
      <c r="AI2436" s="62"/>
      <c r="AJ2436" s="62"/>
    </row>
    <row r="2437" spans="29:36" ht="20.7" customHeight="1" x14ac:dyDescent="0.2">
      <c r="AC2437" s="62"/>
      <c r="AD2437" s="62"/>
      <c r="AE2437" s="62"/>
      <c r="AF2437" s="62"/>
      <c r="AG2437" s="62"/>
      <c r="AH2437" s="62"/>
      <c r="AI2437" s="62"/>
      <c r="AJ2437" s="62"/>
    </row>
    <row r="2438" spans="29:36" ht="20.7" customHeight="1" x14ac:dyDescent="0.2">
      <c r="AC2438" s="62"/>
      <c r="AD2438" s="62"/>
      <c r="AE2438" s="62"/>
      <c r="AF2438" s="62"/>
      <c r="AG2438" s="62"/>
      <c r="AH2438" s="62"/>
      <c r="AI2438" s="62"/>
      <c r="AJ2438" s="62"/>
    </row>
    <row r="2439" spans="29:36" ht="20.7" customHeight="1" x14ac:dyDescent="0.2">
      <c r="AC2439" s="62"/>
      <c r="AD2439" s="62"/>
      <c r="AE2439" s="62"/>
      <c r="AF2439" s="62"/>
      <c r="AG2439" s="62"/>
      <c r="AH2439" s="62"/>
      <c r="AI2439" s="62"/>
      <c r="AJ2439" s="62"/>
    </row>
    <row r="2440" spans="29:36" ht="20.7" customHeight="1" x14ac:dyDescent="0.2">
      <c r="AC2440" s="62"/>
      <c r="AD2440" s="62"/>
      <c r="AE2440" s="62"/>
      <c r="AF2440" s="62"/>
      <c r="AG2440" s="62"/>
      <c r="AH2440" s="62"/>
      <c r="AI2440" s="62"/>
      <c r="AJ2440" s="62"/>
    </row>
    <row r="2441" spans="29:36" ht="20.7" customHeight="1" x14ac:dyDescent="0.2">
      <c r="AC2441" s="62"/>
      <c r="AD2441" s="62"/>
      <c r="AE2441" s="62"/>
      <c r="AF2441" s="62"/>
      <c r="AG2441" s="62"/>
      <c r="AH2441" s="62"/>
      <c r="AI2441" s="62"/>
      <c r="AJ2441" s="62"/>
    </row>
    <row r="2442" spans="29:36" ht="20.7" customHeight="1" x14ac:dyDescent="0.2">
      <c r="AC2442" s="62"/>
      <c r="AD2442" s="62"/>
      <c r="AE2442" s="62"/>
      <c r="AF2442" s="62"/>
      <c r="AG2442" s="62"/>
      <c r="AH2442" s="62"/>
      <c r="AI2442" s="62"/>
      <c r="AJ2442" s="62"/>
    </row>
    <row r="2443" spans="29:36" ht="20.7" customHeight="1" x14ac:dyDescent="0.2">
      <c r="AC2443" s="62"/>
      <c r="AD2443" s="62"/>
      <c r="AE2443" s="62"/>
      <c r="AF2443" s="62"/>
      <c r="AG2443" s="62"/>
      <c r="AH2443" s="62"/>
      <c r="AI2443" s="62"/>
      <c r="AJ2443" s="62"/>
    </row>
    <row r="2444" spans="29:36" ht="20.7" customHeight="1" x14ac:dyDescent="0.2">
      <c r="AC2444" s="62"/>
      <c r="AD2444" s="62"/>
      <c r="AE2444" s="62"/>
      <c r="AF2444" s="62"/>
      <c r="AG2444" s="62"/>
      <c r="AH2444" s="62"/>
      <c r="AI2444" s="62"/>
      <c r="AJ2444" s="62"/>
    </row>
    <row r="2445" spans="29:36" ht="20.7" customHeight="1" x14ac:dyDescent="0.2">
      <c r="AC2445" s="62"/>
      <c r="AD2445" s="62"/>
      <c r="AE2445" s="62"/>
      <c r="AF2445" s="62"/>
      <c r="AG2445" s="62"/>
      <c r="AH2445" s="62"/>
      <c r="AI2445" s="62"/>
      <c r="AJ2445" s="62"/>
    </row>
    <row r="2446" spans="29:36" ht="20.7" customHeight="1" x14ac:dyDescent="0.2">
      <c r="AC2446" s="62"/>
      <c r="AD2446" s="62"/>
      <c r="AE2446" s="62"/>
      <c r="AF2446" s="62"/>
      <c r="AG2446" s="62"/>
      <c r="AH2446" s="62"/>
      <c r="AI2446" s="62"/>
      <c r="AJ2446" s="62"/>
    </row>
    <row r="2447" spans="29:36" ht="20.7" customHeight="1" x14ac:dyDescent="0.2">
      <c r="AC2447" s="62"/>
      <c r="AD2447" s="62"/>
      <c r="AE2447" s="62"/>
      <c r="AF2447" s="62"/>
      <c r="AG2447" s="62"/>
      <c r="AH2447" s="62"/>
      <c r="AI2447" s="62"/>
      <c r="AJ2447" s="62"/>
    </row>
    <row r="2448" spans="29:36" ht="20.7" customHeight="1" x14ac:dyDescent="0.2">
      <c r="AC2448" s="62"/>
      <c r="AD2448" s="62"/>
      <c r="AE2448" s="62"/>
      <c r="AF2448" s="62"/>
      <c r="AG2448" s="62"/>
      <c r="AH2448" s="62"/>
      <c r="AI2448" s="62"/>
      <c r="AJ2448" s="62"/>
    </row>
    <row r="2449" spans="29:36" ht="20.7" customHeight="1" x14ac:dyDescent="0.2">
      <c r="AC2449" s="62"/>
      <c r="AD2449" s="62"/>
      <c r="AE2449" s="62"/>
      <c r="AF2449" s="62"/>
      <c r="AG2449" s="62"/>
      <c r="AH2449" s="62"/>
      <c r="AI2449" s="62"/>
      <c r="AJ2449" s="62"/>
    </row>
    <row r="2450" spans="29:36" ht="20.7" customHeight="1" x14ac:dyDescent="0.2">
      <c r="AC2450" s="62"/>
      <c r="AD2450" s="62"/>
      <c r="AE2450" s="62"/>
      <c r="AF2450" s="62"/>
      <c r="AG2450" s="62"/>
      <c r="AH2450" s="62"/>
      <c r="AI2450" s="62"/>
      <c r="AJ2450" s="62"/>
    </row>
    <row r="2451" spans="29:36" ht="20.7" customHeight="1" x14ac:dyDescent="0.2">
      <c r="AC2451" s="62"/>
      <c r="AD2451" s="62"/>
      <c r="AE2451" s="62"/>
      <c r="AF2451" s="62"/>
      <c r="AG2451" s="62"/>
      <c r="AH2451" s="62"/>
      <c r="AI2451" s="62"/>
      <c r="AJ2451" s="62"/>
    </row>
    <row r="2452" spans="29:36" ht="20.7" customHeight="1" x14ac:dyDescent="0.2">
      <c r="AC2452" s="62"/>
      <c r="AD2452" s="62"/>
      <c r="AE2452" s="62"/>
      <c r="AF2452" s="62"/>
      <c r="AG2452" s="62"/>
      <c r="AH2452" s="62"/>
      <c r="AI2452" s="62"/>
      <c r="AJ2452" s="62"/>
    </row>
  </sheetData>
  <sheetProtection algorithmName="SHA-512" hashValue="iCXk3VOZxGoMb5/AYx9tAU+7txvSC+BKsFExJQVO5pHO8oBTXm7vWsr8XO9J9qaV8jxyDpYVE8vdQ5RWRilbJQ==" saltValue="518foFbpwmnK+iYnzerzpQ==" spinCount="100000" sheet="1" objects="1" scenarios="1"/>
  <mergeCells count="1201">
    <mergeCell ref="N514:S514"/>
    <mergeCell ref="C515:D515"/>
    <mergeCell ref="E515:G515"/>
    <mergeCell ref="H515:M515"/>
    <mergeCell ref="N515:S515"/>
    <mergeCell ref="C516:D516"/>
    <mergeCell ref="E516:G516"/>
    <mergeCell ref="H516:M516"/>
    <mergeCell ref="N516:S516"/>
    <mergeCell ref="C511:D511"/>
    <mergeCell ref="E511:G511"/>
    <mergeCell ref="H511:M511"/>
    <mergeCell ref="N511:S511"/>
    <mergeCell ref="C512:D512"/>
    <mergeCell ref="E512:G512"/>
    <mergeCell ref="H512:M512"/>
    <mergeCell ref="N512:S512"/>
    <mergeCell ref="C513:D513"/>
    <mergeCell ref="E513:G513"/>
    <mergeCell ref="H513:M513"/>
    <mergeCell ref="N513:S513"/>
    <mergeCell ref="N506:P506"/>
    <mergeCell ref="R506:W506"/>
    <mergeCell ref="C507:J508"/>
    <mergeCell ref="N507:P507"/>
    <mergeCell ref="R507:W507"/>
    <mergeCell ref="N508:P508"/>
    <mergeCell ref="R508:W508"/>
    <mergeCell ref="C510:D510"/>
    <mergeCell ref="E510:G510"/>
    <mergeCell ref="H510:M510"/>
    <mergeCell ref="N510:S510"/>
    <mergeCell ref="T510:X510"/>
    <mergeCell ref="C494:D494"/>
    <mergeCell ref="E494:G494"/>
    <mergeCell ref="H494:M494"/>
    <mergeCell ref="N494:S494"/>
    <mergeCell ref="C495:D495"/>
    <mergeCell ref="E495:G495"/>
    <mergeCell ref="H495:M495"/>
    <mergeCell ref="N495:S495"/>
    <mergeCell ref="F503:U504"/>
    <mergeCell ref="E491:G491"/>
    <mergeCell ref="H491:M491"/>
    <mergeCell ref="N491:S491"/>
    <mergeCell ref="C492:D492"/>
    <mergeCell ref="E492:G492"/>
    <mergeCell ref="H492:M492"/>
    <mergeCell ref="N492:S492"/>
    <mergeCell ref="C493:D493"/>
    <mergeCell ref="E493:G493"/>
    <mergeCell ref="H493:M493"/>
    <mergeCell ref="N493:S493"/>
    <mergeCell ref="C489:D489"/>
    <mergeCell ref="E489:G489"/>
    <mergeCell ref="H489:M489"/>
    <mergeCell ref="N489:S489"/>
    <mergeCell ref="T489:X489"/>
    <mergeCell ref="C490:D490"/>
    <mergeCell ref="E490:G490"/>
    <mergeCell ref="H490:M490"/>
    <mergeCell ref="N490:S490"/>
    <mergeCell ref="F482:U483"/>
    <mergeCell ref="C485:J485"/>
    <mergeCell ref="N485:P485"/>
    <mergeCell ref="R485:W485"/>
    <mergeCell ref="C486:J487"/>
    <mergeCell ref="N486:P486"/>
    <mergeCell ref="R486:W486"/>
    <mergeCell ref="N487:P487"/>
    <mergeCell ref="R487:W487"/>
    <mergeCell ref="C474:D474"/>
    <mergeCell ref="E474:G474"/>
    <mergeCell ref="H474:M474"/>
    <mergeCell ref="N474:S474"/>
    <mergeCell ref="C475:D475"/>
    <mergeCell ref="E475:G475"/>
    <mergeCell ref="H475:M475"/>
    <mergeCell ref="N475:S475"/>
    <mergeCell ref="C476:D476"/>
    <mergeCell ref="E476:G476"/>
    <mergeCell ref="H476:M476"/>
    <mergeCell ref="N476:S476"/>
    <mergeCell ref="E471:G471"/>
    <mergeCell ref="H471:M471"/>
    <mergeCell ref="N471:S471"/>
    <mergeCell ref="C472:D472"/>
    <mergeCell ref="E472:G472"/>
    <mergeCell ref="H472:M472"/>
    <mergeCell ref="N472:S472"/>
    <mergeCell ref="C473:D473"/>
    <mergeCell ref="E473:G473"/>
    <mergeCell ref="H473:M473"/>
    <mergeCell ref="N473:S473"/>
    <mergeCell ref="C466:J466"/>
    <mergeCell ref="N466:P466"/>
    <mergeCell ref="R466:W466"/>
    <mergeCell ref="C467:J468"/>
    <mergeCell ref="N467:P467"/>
    <mergeCell ref="R467:W467"/>
    <mergeCell ref="N468:P468"/>
    <mergeCell ref="R468:W468"/>
    <mergeCell ref="C470:D470"/>
    <mergeCell ref="E470:G470"/>
    <mergeCell ref="H470:M470"/>
    <mergeCell ref="N470:S470"/>
    <mergeCell ref="T470:X470"/>
    <mergeCell ref="E454:G454"/>
    <mergeCell ref="H454:M454"/>
    <mergeCell ref="N454:S454"/>
    <mergeCell ref="C455:D455"/>
    <mergeCell ref="E455:G455"/>
    <mergeCell ref="H455:M455"/>
    <mergeCell ref="N455:S455"/>
    <mergeCell ref="F463:U464"/>
    <mergeCell ref="C451:D451"/>
    <mergeCell ref="E451:G451"/>
    <mergeCell ref="H451:M451"/>
    <mergeCell ref="N451:S451"/>
    <mergeCell ref="C452:D452"/>
    <mergeCell ref="E452:G452"/>
    <mergeCell ref="H452:M452"/>
    <mergeCell ref="N452:S452"/>
    <mergeCell ref="C453:D453"/>
    <mergeCell ref="E453:G453"/>
    <mergeCell ref="H453:M453"/>
    <mergeCell ref="N453:S453"/>
    <mergeCell ref="E449:G449"/>
    <mergeCell ref="H449:M449"/>
    <mergeCell ref="N449:S449"/>
    <mergeCell ref="T449:X449"/>
    <mergeCell ref="C450:D450"/>
    <mergeCell ref="E450:G450"/>
    <mergeCell ref="H450:M450"/>
    <mergeCell ref="N450:S450"/>
    <mergeCell ref="F442:U443"/>
    <mergeCell ref="C445:J445"/>
    <mergeCell ref="N445:P445"/>
    <mergeCell ref="R445:W445"/>
    <mergeCell ref="C446:J447"/>
    <mergeCell ref="N446:P446"/>
    <mergeCell ref="R446:W446"/>
    <mergeCell ref="N447:P447"/>
    <mergeCell ref="R447:W447"/>
    <mergeCell ref="C434:D434"/>
    <mergeCell ref="E434:G434"/>
    <mergeCell ref="H434:M434"/>
    <mergeCell ref="N434:S434"/>
    <mergeCell ref="C435:D435"/>
    <mergeCell ref="E435:G435"/>
    <mergeCell ref="H435:M435"/>
    <mergeCell ref="N435:S435"/>
    <mergeCell ref="C436:D436"/>
    <mergeCell ref="E436:G436"/>
    <mergeCell ref="H436:M436"/>
    <mergeCell ref="N436:S436"/>
    <mergeCell ref="C431:D431"/>
    <mergeCell ref="E431:G431"/>
    <mergeCell ref="H431:M431"/>
    <mergeCell ref="N431:S431"/>
    <mergeCell ref="C432:D432"/>
    <mergeCell ref="E432:G432"/>
    <mergeCell ref="H432:M432"/>
    <mergeCell ref="N432:S432"/>
    <mergeCell ref="C433:D433"/>
    <mergeCell ref="E433:G433"/>
    <mergeCell ref="H433:M433"/>
    <mergeCell ref="N433:S433"/>
    <mergeCell ref="C426:J426"/>
    <mergeCell ref="N426:P426"/>
    <mergeCell ref="R426:W426"/>
    <mergeCell ref="C427:J428"/>
    <mergeCell ref="N427:P427"/>
    <mergeCell ref="R427:W427"/>
    <mergeCell ref="N428:P428"/>
    <mergeCell ref="R428:W428"/>
    <mergeCell ref="C430:D430"/>
    <mergeCell ref="E430:G430"/>
    <mergeCell ref="H430:M430"/>
    <mergeCell ref="N430:S430"/>
    <mergeCell ref="T430:X430"/>
    <mergeCell ref="C414:D414"/>
    <mergeCell ref="E414:G414"/>
    <mergeCell ref="H414:M414"/>
    <mergeCell ref="N414:S414"/>
    <mergeCell ref="C415:D415"/>
    <mergeCell ref="E415:G415"/>
    <mergeCell ref="H415:M415"/>
    <mergeCell ref="N415:S415"/>
    <mergeCell ref="F423:U424"/>
    <mergeCell ref="C417:D417"/>
    <mergeCell ref="C418:D418"/>
    <mergeCell ref="C411:D411"/>
    <mergeCell ref="E411:G411"/>
    <mergeCell ref="H411:M411"/>
    <mergeCell ref="N411:S411"/>
    <mergeCell ref="C412:D412"/>
    <mergeCell ref="E412:G412"/>
    <mergeCell ref="H412:M412"/>
    <mergeCell ref="N412:S412"/>
    <mergeCell ref="C413:D413"/>
    <mergeCell ref="E413:G413"/>
    <mergeCell ref="H413:M413"/>
    <mergeCell ref="N413:S413"/>
    <mergeCell ref="C409:D409"/>
    <mergeCell ref="E409:G409"/>
    <mergeCell ref="H409:M409"/>
    <mergeCell ref="N409:S409"/>
    <mergeCell ref="T409:X409"/>
    <mergeCell ref="C410:D410"/>
    <mergeCell ref="E410:G410"/>
    <mergeCell ref="H410:M410"/>
    <mergeCell ref="N410:S410"/>
    <mergeCell ref="F402:U403"/>
    <mergeCell ref="C405:J405"/>
    <mergeCell ref="N405:P405"/>
    <mergeCell ref="R405:W405"/>
    <mergeCell ref="C406:J407"/>
    <mergeCell ref="N406:P406"/>
    <mergeCell ref="R406:W406"/>
    <mergeCell ref="N407:P407"/>
    <mergeCell ref="R407:W407"/>
    <mergeCell ref="C394:D394"/>
    <mergeCell ref="E394:G394"/>
    <mergeCell ref="H394:M394"/>
    <mergeCell ref="N394:S394"/>
    <mergeCell ref="C395:D395"/>
    <mergeCell ref="E395:G395"/>
    <mergeCell ref="H395:M395"/>
    <mergeCell ref="N395:S395"/>
    <mergeCell ref="C396:D396"/>
    <mergeCell ref="E396:G396"/>
    <mergeCell ref="H396:M396"/>
    <mergeCell ref="N396:S396"/>
    <mergeCell ref="C391:D391"/>
    <mergeCell ref="E391:G391"/>
    <mergeCell ref="H391:M391"/>
    <mergeCell ref="N391:S391"/>
    <mergeCell ref="C392:D392"/>
    <mergeCell ref="E392:G392"/>
    <mergeCell ref="H392:M392"/>
    <mergeCell ref="N392:S392"/>
    <mergeCell ref="C393:D393"/>
    <mergeCell ref="E393:G393"/>
    <mergeCell ref="H393:M393"/>
    <mergeCell ref="N393:S393"/>
    <mergeCell ref="C386:J386"/>
    <mergeCell ref="N386:P386"/>
    <mergeCell ref="R386:W386"/>
    <mergeCell ref="C387:J388"/>
    <mergeCell ref="N387:P387"/>
    <mergeCell ref="R387:W387"/>
    <mergeCell ref="N388:P388"/>
    <mergeCell ref="R388:W388"/>
    <mergeCell ref="C390:D390"/>
    <mergeCell ref="E390:G390"/>
    <mergeCell ref="H390:M390"/>
    <mergeCell ref="N390:S390"/>
    <mergeCell ref="T390:X390"/>
    <mergeCell ref="C374:D374"/>
    <mergeCell ref="E374:G374"/>
    <mergeCell ref="H374:M374"/>
    <mergeCell ref="N374:S374"/>
    <mergeCell ref="C375:D375"/>
    <mergeCell ref="E375:G375"/>
    <mergeCell ref="H375:M375"/>
    <mergeCell ref="N375:S375"/>
    <mergeCell ref="F383:U384"/>
    <mergeCell ref="C371:D371"/>
    <mergeCell ref="E371:G371"/>
    <mergeCell ref="H371:M371"/>
    <mergeCell ref="N371:S371"/>
    <mergeCell ref="C372:D372"/>
    <mergeCell ref="E372:G372"/>
    <mergeCell ref="H372:M372"/>
    <mergeCell ref="N372:S372"/>
    <mergeCell ref="C373:D373"/>
    <mergeCell ref="E373:G373"/>
    <mergeCell ref="H373:M373"/>
    <mergeCell ref="N373:S373"/>
    <mergeCell ref="C369:D369"/>
    <mergeCell ref="E369:G369"/>
    <mergeCell ref="H369:M369"/>
    <mergeCell ref="N369:S369"/>
    <mergeCell ref="T369:X369"/>
    <mergeCell ref="C370:D370"/>
    <mergeCell ref="E370:G370"/>
    <mergeCell ref="H370:M370"/>
    <mergeCell ref="N370:S370"/>
    <mergeCell ref="F362:U363"/>
    <mergeCell ref="C365:J365"/>
    <mergeCell ref="N365:P365"/>
    <mergeCell ref="R365:W365"/>
    <mergeCell ref="C366:J367"/>
    <mergeCell ref="N366:P366"/>
    <mergeCell ref="R366:W366"/>
    <mergeCell ref="N367:P367"/>
    <mergeCell ref="R367:W367"/>
    <mergeCell ref="C554:D554"/>
    <mergeCell ref="E554:G554"/>
    <mergeCell ref="H554:M554"/>
    <mergeCell ref="N554:S554"/>
    <mergeCell ref="E555:G555"/>
    <mergeCell ref="H555:M555"/>
    <mergeCell ref="N555:S555"/>
    <mergeCell ref="C556:D556"/>
    <mergeCell ref="E556:G556"/>
    <mergeCell ref="H556:M556"/>
    <mergeCell ref="N556:S556"/>
    <mergeCell ref="C551:D551"/>
    <mergeCell ref="E551:G551"/>
    <mergeCell ref="H551:M551"/>
    <mergeCell ref="N551:S551"/>
    <mergeCell ref="C552:D552"/>
    <mergeCell ref="E552:G552"/>
    <mergeCell ref="H552:M552"/>
    <mergeCell ref="N552:S552"/>
    <mergeCell ref="C553:D553"/>
    <mergeCell ref="E553:G553"/>
    <mergeCell ref="H553:M553"/>
    <mergeCell ref="N553:S553"/>
    <mergeCell ref="H529:M529"/>
    <mergeCell ref="N529:S529"/>
    <mergeCell ref="T529:X529"/>
    <mergeCell ref="C530:D530"/>
    <mergeCell ref="E530:G530"/>
    <mergeCell ref="H530:M530"/>
    <mergeCell ref="N530:S530"/>
    <mergeCell ref="C546:J546"/>
    <mergeCell ref="N546:P546"/>
    <mergeCell ref="R546:W546"/>
    <mergeCell ref="C547:J548"/>
    <mergeCell ref="N547:P547"/>
    <mergeCell ref="R547:W547"/>
    <mergeCell ref="N548:P548"/>
    <mergeCell ref="R548:W548"/>
    <mergeCell ref="E550:G550"/>
    <mergeCell ref="H550:M550"/>
    <mergeCell ref="N550:S550"/>
    <mergeCell ref="T550:X550"/>
    <mergeCell ref="C534:D534"/>
    <mergeCell ref="E534:G534"/>
    <mergeCell ref="H534:M534"/>
    <mergeCell ref="N534:S534"/>
    <mergeCell ref="C535:D535"/>
    <mergeCell ref="E535:G535"/>
    <mergeCell ref="H535:M535"/>
    <mergeCell ref="N535:S535"/>
    <mergeCell ref="F543:U544"/>
    <mergeCell ref="AD4:AE4"/>
    <mergeCell ref="C594:D594"/>
    <mergeCell ref="E594:G594"/>
    <mergeCell ref="H594:M594"/>
    <mergeCell ref="N594:S594"/>
    <mergeCell ref="C595:D595"/>
    <mergeCell ref="E595:G595"/>
    <mergeCell ref="H595:M595"/>
    <mergeCell ref="N595:S595"/>
    <mergeCell ref="C586:J586"/>
    <mergeCell ref="N586:P586"/>
    <mergeCell ref="R586:W586"/>
    <mergeCell ref="C587:J588"/>
    <mergeCell ref="N587:P587"/>
    <mergeCell ref="R587:W587"/>
    <mergeCell ref="N588:P588"/>
    <mergeCell ref="R588:W588"/>
    <mergeCell ref="C590:D590"/>
    <mergeCell ref="E590:G590"/>
    <mergeCell ref="H590:M590"/>
    <mergeCell ref="N590:S590"/>
    <mergeCell ref="T590:X590"/>
    <mergeCell ref="C574:D574"/>
    <mergeCell ref="C531:D531"/>
    <mergeCell ref="E531:G531"/>
    <mergeCell ref="H531:M531"/>
    <mergeCell ref="N531:S531"/>
    <mergeCell ref="C532:D532"/>
    <mergeCell ref="E532:G532"/>
    <mergeCell ref="H532:M532"/>
    <mergeCell ref="N532:S532"/>
    <mergeCell ref="C533:D533"/>
    <mergeCell ref="E574:G574"/>
    <mergeCell ref="C596:D596"/>
    <mergeCell ref="E596:G596"/>
    <mergeCell ref="H596:M596"/>
    <mergeCell ref="N596:S596"/>
    <mergeCell ref="C591:D591"/>
    <mergeCell ref="E591:G591"/>
    <mergeCell ref="H591:M591"/>
    <mergeCell ref="N591:S591"/>
    <mergeCell ref="C592:D592"/>
    <mergeCell ref="E592:G592"/>
    <mergeCell ref="H592:M592"/>
    <mergeCell ref="N592:S592"/>
    <mergeCell ref="C593:D593"/>
    <mergeCell ref="E593:G593"/>
    <mergeCell ref="H593:M593"/>
    <mergeCell ref="N593:S593"/>
    <mergeCell ref="H574:M574"/>
    <mergeCell ref="N574:S574"/>
    <mergeCell ref="C575:D575"/>
    <mergeCell ref="E575:G575"/>
    <mergeCell ref="H575:M575"/>
    <mergeCell ref="N575:S575"/>
    <mergeCell ref="F583:U584"/>
    <mergeCell ref="E571:G571"/>
    <mergeCell ref="H571:M571"/>
    <mergeCell ref="N571:S571"/>
    <mergeCell ref="C572:D572"/>
    <mergeCell ref="E572:G572"/>
    <mergeCell ref="H572:M572"/>
    <mergeCell ref="N572:S572"/>
    <mergeCell ref="C573:D573"/>
    <mergeCell ref="E573:G573"/>
    <mergeCell ref="H573:M573"/>
    <mergeCell ref="N573:S573"/>
    <mergeCell ref="C569:D569"/>
    <mergeCell ref="E569:G569"/>
    <mergeCell ref="H569:M569"/>
    <mergeCell ref="N569:S569"/>
    <mergeCell ref="T569:X569"/>
    <mergeCell ref="C570:D570"/>
    <mergeCell ref="E570:G570"/>
    <mergeCell ref="H570:M570"/>
    <mergeCell ref="N570:S570"/>
    <mergeCell ref="R565:W565"/>
    <mergeCell ref="C566:J567"/>
    <mergeCell ref="N566:P566"/>
    <mergeCell ref="R566:W566"/>
    <mergeCell ref="N567:P567"/>
    <mergeCell ref="R567:W567"/>
    <mergeCell ref="C354:D354"/>
    <mergeCell ref="E354:G354"/>
    <mergeCell ref="H354:M354"/>
    <mergeCell ref="N354:S354"/>
    <mergeCell ref="C355:D355"/>
    <mergeCell ref="E355:G355"/>
    <mergeCell ref="H355:M355"/>
    <mergeCell ref="N355:S355"/>
    <mergeCell ref="C356:D356"/>
    <mergeCell ref="E356:G356"/>
    <mergeCell ref="H356:M356"/>
    <mergeCell ref="N356:S356"/>
    <mergeCell ref="F522:U523"/>
    <mergeCell ref="C525:J525"/>
    <mergeCell ref="N525:P525"/>
    <mergeCell ref="R525:W525"/>
    <mergeCell ref="C526:J527"/>
    <mergeCell ref="N526:P526"/>
    <mergeCell ref="R526:W526"/>
    <mergeCell ref="N527:P527"/>
    <mergeCell ref="R527:W527"/>
    <mergeCell ref="E533:G533"/>
    <mergeCell ref="H533:M533"/>
    <mergeCell ref="N533:S533"/>
    <mergeCell ref="C529:D529"/>
    <mergeCell ref="E529:G529"/>
    <mergeCell ref="E352:G352"/>
    <mergeCell ref="H352:M352"/>
    <mergeCell ref="N352:S352"/>
    <mergeCell ref="C353:D353"/>
    <mergeCell ref="E353:G353"/>
    <mergeCell ref="H353:M353"/>
    <mergeCell ref="N353:S353"/>
    <mergeCell ref="C346:J346"/>
    <mergeCell ref="N346:P346"/>
    <mergeCell ref="R346:W346"/>
    <mergeCell ref="C347:J348"/>
    <mergeCell ref="N347:P347"/>
    <mergeCell ref="R347:W347"/>
    <mergeCell ref="N348:P348"/>
    <mergeCell ref="R348:W348"/>
    <mergeCell ref="C350:D350"/>
    <mergeCell ref="E350:G350"/>
    <mergeCell ref="H350:M350"/>
    <mergeCell ref="N350:S350"/>
    <mergeCell ref="T350:X350"/>
    <mergeCell ref="N335:S335"/>
    <mergeCell ref="F343:U344"/>
    <mergeCell ref="C331:D331"/>
    <mergeCell ref="E331:G331"/>
    <mergeCell ref="H331:M331"/>
    <mergeCell ref="N331:S331"/>
    <mergeCell ref="C332:D332"/>
    <mergeCell ref="E332:G332"/>
    <mergeCell ref="H332:M332"/>
    <mergeCell ref="N332:S332"/>
    <mergeCell ref="C333:D333"/>
    <mergeCell ref="E333:G333"/>
    <mergeCell ref="H333:M333"/>
    <mergeCell ref="N333:S333"/>
    <mergeCell ref="C351:D351"/>
    <mergeCell ref="E351:G351"/>
    <mergeCell ref="H351:M351"/>
    <mergeCell ref="N351:S351"/>
    <mergeCell ref="N329:S329"/>
    <mergeCell ref="T329:X329"/>
    <mergeCell ref="C330:D330"/>
    <mergeCell ref="E330:G330"/>
    <mergeCell ref="H330:M330"/>
    <mergeCell ref="N330:S330"/>
    <mergeCell ref="F322:U323"/>
    <mergeCell ref="C325:J325"/>
    <mergeCell ref="N325:P325"/>
    <mergeCell ref="R325:W325"/>
    <mergeCell ref="C326:J327"/>
    <mergeCell ref="N326:P326"/>
    <mergeCell ref="R326:W326"/>
    <mergeCell ref="N327:P327"/>
    <mergeCell ref="R327:W327"/>
    <mergeCell ref="C334:D334"/>
    <mergeCell ref="E334:G334"/>
    <mergeCell ref="H334:M334"/>
    <mergeCell ref="N334:S334"/>
    <mergeCell ref="C155:D155"/>
    <mergeCell ref="E155:G155"/>
    <mergeCell ref="H155:M155"/>
    <mergeCell ref="N155:S155"/>
    <mergeCell ref="C156:D156"/>
    <mergeCell ref="E156:G156"/>
    <mergeCell ref="H156:M156"/>
    <mergeCell ref="N156:S156"/>
    <mergeCell ref="C153:D153"/>
    <mergeCell ref="E153:G153"/>
    <mergeCell ref="H153:M153"/>
    <mergeCell ref="N153:S153"/>
    <mergeCell ref="C154:D154"/>
    <mergeCell ref="E154:G154"/>
    <mergeCell ref="H154:M154"/>
    <mergeCell ref="N154:S154"/>
    <mergeCell ref="C151:D151"/>
    <mergeCell ref="E151:G151"/>
    <mergeCell ref="H151:M151"/>
    <mergeCell ref="N151:S151"/>
    <mergeCell ref="C152:D152"/>
    <mergeCell ref="E152:G152"/>
    <mergeCell ref="H152:M152"/>
    <mergeCell ref="N152:S152"/>
    <mergeCell ref="C147:J148"/>
    <mergeCell ref="N147:P147"/>
    <mergeCell ref="R147:W147"/>
    <mergeCell ref="N148:P148"/>
    <mergeCell ref="R148:W148"/>
    <mergeCell ref="C150:D150"/>
    <mergeCell ref="E150:G150"/>
    <mergeCell ref="H150:M150"/>
    <mergeCell ref="N150:S150"/>
    <mergeCell ref="T150:X150"/>
    <mergeCell ref="C135:D135"/>
    <mergeCell ref="E135:G135"/>
    <mergeCell ref="H135:M135"/>
    <mergeCell ref="N135:S135"/>
    <mergeCell ref="F143:U144"/>
    <mergeCell ref="C146:J146"/>
    <mergeCell ref="N146:P146"/>
    <mergeCell ref="R146:W146"/>
    <mergeCell ref="C133:D133"/>
    <mergeCell ref="E133:G133"/>
    <mergeCell ref="H133:M133"/>
    <mergeCell ref="N133:S133"/>
    <mergeCell ref="C134:D134"/>
    <mergeCell ref="E134:G134"/>
    <mergeCell ref="H134:M134"/>
    <mergeCell ref="N134:S134"/>
    <mergeCell ref="C131:D131"/>
    <mergeCell ref="E131:G131"/>
    <mergeCell ref="H131:M131"/>
    <mergeCell ref="N131:S131"/>
    <mergeCell ref="C132:D132"/>
    <mergeCell ref="E132:G132"/>
    <mergeCell ref="H132:M132"/>
    <mergeCell ref="N132:S132"/>
    <mergeCell ref="C129:D129"/>
    <mergeCell ref="E129:G129"/>
    <mergeCell ref="H129:M129"/>
    <mergeCell ref="N129:S129"/>
    <mergeCell ref="T129:X129"/>
    <mergeCell ref="C130:D130"/>
    <mergeCell ref="E130:G130"/>
    <mergeCell ref="H130:M130"/>
    <mergeCell ref="N130:S130"/>
    <mergeCell ref="F122:U123"/>
    <mergeCell ref="C125:J125"/>
    <mergeCell ref="N125:P125"/>
    <mergeCell ref="R125:W125"/>
    <mergeCell ref="C126:J127"/>
    <mergeCell ref="N126:P126"/>
    <mergeCell ref="R126:W126"/>
    <mergeCell ref="N127:P127"/>
    <mergeCell ref="R127:W127"/>
    <mergeCell ref="C115:D115"/>
    <mergeCell ref="E115:G115"/>
    <mergeCell ref="H115:M115"/>
    <mergeCell ref="N115:S115"/>
    <mergeCell ref="C116:D116"/>
    <mergeCell ref="E116:G116"/>
    <mergeCell ref="H116:M116"/>
    <mergeCell ref="N116:S116"/>
    <mergeCell ref="E92:G92"/>
    <mergeCell ref="H92:M92"/>
    <mergeCell ref="N92:S92"/>
    <mergeCell ref="C113:D113"/>
    <mergeCell ref="E113:G113"/>
    <mergeCell ref="H113:M113"/>
    <mergeCell ref="N113:S113"/>
    <mergeCell ref="C114:D114"/>
    <mergeCell ref="E114:G114"/>
    <mergeCell ref="H114:M114"/>
    <mergeCell ref="N114:S114"/>
    <mergeCell ref="C111:D111"/>
    <mergeCell ref="E111:G111"/>
    <mergeCell ref="H111:M111"/>
    <mergeCell ref="N111:S111"/>
    <mergeCell ref="C112:D112"/>
    <mergeCell ref="E112:G112"/>
    <mergeCell ref="H112:M112"/>
    <mergeCell ref="N112:S112"/>
    <mergeCell ref="C107:J108"/>
    <mergeCell ref="N107:P107"/>
    <mergeCell ref="R107:W107"/>
    <mergeCell ref="N108:P108"/>
    <mergeCell ref="R108:W108"/>
    <mergeCell ref="C110:D110"/>
    <mergeCell ref="E110:G110"/>
    <mergeCell ref="H110:M110"/>
    <mergeCell ref="N110:S110"/>
    <mergeCell ref="T110:X110"/>
    <mergeCell ref="N89:S89"/>
    <mergeCell ref="T89:X89"/>
    <mergeCell ref="C90:D90"/>
    <mergeCell ref="E90:G90"/>
    <mergeCell ref="H90:M90"/>
    <mergeCell ref="N90:S90"/>
    <mergeCell ref="F82:U83"/>
    <mergeCell ref="C85:J85"/>
    <mergeCell ref="N85:P85"/>
    <mergeCell ref="R85:W85"/>
    <mergeCell ref="C86:J87"/>
    <mergeCell ref="N86:P86"/>
    <mergeCell ref="R86:W86"/>
    <mergeCell ref="N87:P87"/>
    <mergeCell ref="R87:W87"/>
    <mergeCell ref="C95:D95"/>
    <mergeCell ref="E95:G95"/>
    <mergeCell ref="H95:M95"/>
    <mergeCell ref="N95:S95"/>
    <mergeCell ref="C93:D93"/>
    <mergeCell ref="E93:G93"/>
    <mergeCell ref="H93:M93"/>
    <mergeCell ref="N93:S93"/>
    <mergeCell ref="C94:D94"/>
    <mergeCell ref="E94:G94"/>
    <mergeCell ref="H94:M94"/>
    <mergeCell ref="N94:S94"/>
    <mergeCell ref="C91:D91"/>
    <mergeCell ref="E91:G91"/>
    <mergeCell ref="H91:M91"/>
    <mergeCell ref="N91:S91"/>
    <mergeCell ref="C92:D92"/>
    <mergeCell ref="N235:S235"/>
    <mergeCell ref="C236:D236"/>
    <mergeCell ref="E236:G236"/>
    <mergeCell ref="H236:M236"/>
    <mergeCell ref="N236:S236"/>
    <mergeCell ref="C233:D233"/>
    <mergeCell ref="E233:G233"/>
    <mergeCell ref="H233:M233"/>
    <mergeCell ref="N233:S233"/>
    <mergeCell ref="C234:D234"/>
    <mergeCell ref="E234:G234"/>
    <mergeCell ref="H234:M234"/>
    <mergeCell ref="N234:S234"/>
    <mergeCell ref="C231:D231"/>
    <mergeCell ref="E231:G231"/>
    <mergeCell ref="H231:M231"/>
    <mergeCell ref="N231:S231"/>
    <mergeCell ref="C232:D232"/>
    <mergeCell ref="E232:G232"/>
    <mergeCell ref="H232:M232"/>
    <mergeCell ref="N232:S232"/>
    <mergeCell ref="N227:P227"/>
    <mergeCell ref="R227:W227"/>
    <mergeCell ref="N228:P228"/>
    <mergeCell ref="R228:W228"/>
    <mergeCell ref="C230:D230"/>
    <mergeCell ref="E230:G230"/>
    <mergeCell ref="H230:M230"/>
    <mergeCell ref="N230:S230"/>
    <mergeCell ref="T230:X230"/>
    <mergeCell ref="C215:D215"/>
    <mergeCell ref="E215:G215"/>
    <mergeCell ref="H215:M215"/>
    <mergeCell ref="N215:S215"/>
    <mergeCell ref="F223:U224"/>
    <mergeCell ref="C226:J226"/>
    <mergeCell ref="N226:P226"/>
    <mergeCell ref="R226:W226"/>
    <mergeCell ref="E213:G213"/>
    <mergeCell ref="H213:M213"/>
    <mergeCell ref="N213:S213"/>
    <mergeCell ref="C214:D214"/>
    <mergeCell ref="E214:G214"/>
    <mergeCell ref="H214:M214"/>
    <mergeCell ref="N214:S214"/>
    <mergeCell ref="C211:D211"/>
    <mergeCell ref="E211:G211"/>
    <mergeCell ref="H211:M211"/>
    <mergeCell ref="N211:S211"/>
    <mergeCell ref="C212:D212"/>
    <mergeCell ref="E212:G212"/>
    <mergeCell ref="H212:M212"/>
    <mergeCell ref="N212:S212"/>
    <mergeCell ref="C209:D209"/>
    <mergeCell ref="E209:G209"/>
    <mergeCell ref="H209:M209"/>
    <mergeCell ref="N209:S209"/>
    <mergeCell ref="T209:X209"/>
    <mergeCell ref="C210:D210"/>
    <mergeCell ref="E210:G210"/>
    <mergeCell ref="H210:M210"/>
    <mergeCell ref="N210:S210"/>
    <mergeCell ref="F202:U203"/>
    <mergeCell ref="C205:J205"/>
    <mergeCell ref="N205:P205"/>
    <mergeCell ref="R205:W205"/>
    <mergeCell ref="C206:J207"/>
    <mergeCell ref="N206:P206"/>
    <mergeCell ref="R206:W206"/>
    <mergeCell ref="N207:P207"/>
    <mergeCell ref="R207:W207"/>
    <mergeCell ref="C195:D195"/>
    <mergeCell ref="E195:G195"/>
    <mergeCell ref="H195:M195"/>
    <mergeCell ref="N195:S195"/>
    <mergeCell ref="C196:D196"/>
    <mergeCell ref="E196:G196"/>
    <mergeCell ref="H196:M196"/>
    <mergeCell ref="N196:S196"/>
    <mergeCell ref="E193:G193"/>
    <mergeCell ref="H193:M193"/>
    <mergeCell ref="N193:S193"/>
    <mergeCell ref="C194:D194"/>
    <mergeCell ref="E194:G194"/>
    <mergeCell ref="H194:M194"/>
    <mergeCell ref="N194:S194"/>
    <mergeCell ref="C191:D191"/>
    <mergeCell ref="E191:G191"/>
    <mergeCell ref="H191:M191"/>
    <mergeCell ref="N191:S191"/>
    <mergeCell ref="C192:D192"/>
    <mergeCell ref="E192:G192"/>
    <mergeCell ref="H192:M192"/>
    <mergeCell ref="N192:S192"/>
    <mergeCell ref="C187:J188"/>
    <mergeCell ref="N187:P187"/>
    <mergeCell ref="R187:W187"/>
    <mergeCell ref="N188:P188"/>
    <mergeCell ref="R188:W188"/>
    <mergeCell ref="C190:D190"/>
    <mergeCell ref="E190:G190"/>
    <mergeCell ref="H190:M190"/>
    <mergeCell ref="N190:S190"/>
    <mergeCell ref="T190:X190"/>
    <mergeCell ref="E175:G175"/>
    <mergeCell ref="H175:M175"/>
    <mergeCell ref="N175:S175"/>
    <mergeCell ref="F183:U184"/>
    <mergeCell ref="C186:J186"/>
    <mergeCell ref="N186:P186"/>
    <mergeCell ref="R186:W186"/>
    <mergeCell ref="C173:D173"/>
    <mergeCell ref="E173:G173"/>
    <mergeCell ref="H173:M173"/>
    <mergeCell ref="N173:S173"/>
    <mergeCell ref="C174:D174"/>
    <mergeCell ref="E174:G174"/>
    <mergeCell ref="H174:M174"/>
    <mergeCell ref="N174:S174"/>
    <mergeCell ref="C171:D171"/>
    <mergeCell ref="E171:G171"/>
    <mergeCell ref="H171:M171"/>
    <mergeCell ref="N171:S171"/>
    <mergeCell ref="C172:D172"/>
    <mergeCell ref="E172:G172"/>
    <mergeCell ref="H172:M172"/>
    <mergeCell ref="N172:S172"/>
    <mergeCell ref="E169:G169"/>
    <mergeCell ref="H169:M169"/>
    <mergeCell ref="N169:S169"/>
    <mergeCell ref="T169:X169"/>
    <mergeCell ref="C170:D170"/>
    <mergeCell ref="E170:G170"/>
    <mergeCell ref="H170:M170"/>
    <mergeCell ref="N170:S170"/>
    <mergeCell ref="F162:U163"/>
    <mergeCell ref="C165:J165"/>
    <mergeCell ref="N165:P165"/>
    <mergeCell ref="R165:W165"/>
    <mergeCell ref="C166:J167"/>
    <mergeCell ref="N166:P166"/>
    <mergeCell ref="R166:W166"/>
    <mergeCell ref="N167:P167"/>
    <mergeCell ref="R167:W167"/>
    <mergeCell ref="N315:S315"/>
    <mergeCell ref="C316:D316"/>
    <mergeCell ref="E316:G316"/>
    <mergeCell ref="H316:M316"/>
    <mergeCell ref="N316:S316"/>
    <mergeCell ref="C313:D313"/>
    <mergeCell ref="E313:G313"/>
    <mergeCell ref="H313:M313"/>
    <mergeCell ref="N313:S313"/>
    <mergeCell ref="C314:D314"/>
    <mergeCell ref="E314:G314"/>
    <mergeCell ref="H314:M314"/>
    <mergeCell ref="N314:S314"/>
    <mergeCell ref="C311:D311"/>
    <mergeCell ref="E311:G311"/>
    <mergeCell ref="H311:M311"/>
    <mergeCell ref="N311:S311"/>
    <mergeCell ref="C312:D312"/>
    <mergeCell ref="E312:G312"/>
    <mergeCell ref="H312:M312"/>
    <mergeCell ref="N312:S312"/>
    <mergeCell ref="N307:P307"/>
    <mergeCell ref="R307:W307"/>
    <mergeCell ref="N308:P308"/>
    <mergeCell ref="R308:W308"/>
    <mergeCell ref="C310:D310"/>
    <mergeCell ref="E310:G310"/>
    <mergeCell ref="H310:M310"/>
    <mergeCell ref="N310:S310"/>
    <mergeCell ref="T310:X310"/>
    <mergeCell ref="C295:D295"/>
    <mergeCell ref="E295:G295"/>
    <mergeCell ref="H295:M295"/>
    <mergeCell ref="N295:S295"/>
    <mergeCell ref="F303:U304"/>
    <mergeCell ref="C306:J306"/>
    <mergeCell ref="N306:P306"/>
    <mergeCell ref="R306:W306"/>
    <mergeCell ref="E293:G293"/>
    <mergeCell ref="H293:M293"/>
    <mergeCell ref="N293:S293"/>
    <mergeCell ref="C294:D294"/>
    <mergeCell ref="E294:G294"/>
    <mergeCell ref="H294:M294"/>
    <mergeCell ref="N294:S294"/>
    <mergeCell ref="C291:D291"/>
    <mergeCell ref="E291:G291"/>
    <mergeCell ref="H291:M291"/>
    <mergeCell ref="N291:S291"/>
    <mergeCell ref="C292:D292"/>
    <mergeCell ref="E292:G292"/>
    <mergeCell ref="H292:M292"/>
    <mergeCell ref="N292:S292"/>
    <mergeCell ref="C289:D289"/>
    <mergeCell ref="E289:G289"/>
    <mergeCell ref="H289:M289"/>
    <mergeCell ref="N289:S289"/>
    <mergeCell ref="T289:X289"/>
    <mergeCell ref="C290:D290"/>
    <mergeCell ref="E290:G290"/>
    <mergeCell ref="H290:M290"/>
    <mergeCell ref="N290:S290"/>
    <mergeCell ref="F282:U283"/>
    <mergeCell ref="C285:J285"/>
    <mergeCell ref="N285:P285"/>
    <mergeCell ref="R285:W285"/>
    <mergeCell ref="C286:J287"/>
    <mergeCell ref="N286:P286"/>
    <mergeCell ref="R286:W286"/>
    <mergeCell ref="N287:P287"/>
    <mergeCell ref="R287:W287"/>
    <mergeCell ref="C275:D275"/>
    <mergeCell ref="E275:G275"/>
    <mergeCell ref="H275:M275"/>
    <mergeCell ref="N275:S275"/>
    <mergeCell ref="C276:D276"/>
    <mergeCell ref="E276:G276"/>
    <mergeCell ref="H276:M276"/>
    <mergeCell ref="N276:S276"/>
    <mergeCell ref="E273:G273"/>
    <mergeCell ref="H273:M273"/>
    <mergeCell ref="N273:S273"/>
    <mergeCell ref="C274:D274"/>
    <mergeCell ref="E274:G274"/>
    <mergeCell ref="H274:M274"/>
    <mergeCell ref="N274:S274"/>
    <mergeCell ref="C271:D271"/>
    <mergeCell ref="E271:G271"/>
    <mergeCell ref="H271:M271"/>
    <mergeCell ref="N271:S271"/>
    <mergeCell ref="C272:D272"/>
    <mergeCell ref="E272:G272"/>
    <mergeCell ref="H272:M272"/>
    <mergeCell ref="N272:S272"/>
    <mergeCell ref="C267:J268"/>
    <mergeCell ref="N267:P267"/>
    <mergeCell ref="R267:W267"/>
    <mergeCell ref="N268:P268"/>
    <mergeCell ref="R268:W268"/>
    <mergeCell ref="C270:D270"/>
    <mergeCell ref="E270:G270"/>
    <mergeCell ref="H270:M270"/>
    <mergeCell ref="N270:S270"/>
    <mergeCell ref="T270:X270"/>
    <mergeCell ref="E255:G255"/>
    <mergeCell ref="H255:M255"/>
    <mergeCell ref="N255:S255"/>
    <mergeCell ref="F263:U264"/>
    <mergeCell ref="C266:J266"/>
    <mergeCell ref="N266:P266"/>
    <mergeCell ref="R266:W266"/>
    <mergeCell ref="C253:D253"/>
    <mergeCell ref="E253:G253"/>
    <mergeCell ref="H253:M253"/>
    <mergeCell ref="N253:S253"/>
    <mergeCell ref="C254:D254"/>
    <mergeCell ref="E254:G254"/>
    <mergeCell ref="H254:M254"/>
    <mergeCell ref="N254:S254"/>
    <mergeCell ref="C251:D251"/>
    <mergeCell ref="E251:G251"/>
    <mergeCell ref="H251:M251"/>
    <mergeCell ref="N251:S251"/>
    <mergeCell ref="C252:D252"/>
    <mergeCell ref="E252:G252"/>
    <mergeCell ref="H252:M252"/>
    <mergeCell ref="N252:S252"/>
    <mergeCell ref="E249:G249"/>
    <mergeCell ref="H249:M249"/>
    <mergeCell ref="N249:S249"/>
    <mergeCell ref="T249:X249"/>
    <mergeCell ref="C250:D250"/>
    <mergeCell ref="E250:G250"/>
    <mergeCell ref="H250:M250"/>
    <mergeCell ref="N250:S250"/>
    <mergeCell ref="F242:U243"/>
    <mergeCell ref="C245:J245"/>
    <mergeCell ref="N245:P245"/>
    <mergeCell ref="R245:W245"/>
    <mergeCell ref="C246:J247"/>
    <mergeCell ref="N246:P246"/>
    <mergeCell ref="R246:W246"/>
    <mergeCell ref="N247:P247"/>
    <mergeCell ref="R247:W247"/>
    <mergeCell ref="C75:D75"/>
    <mergeCell ref="E75:G75"/>
    <mergeCell ref="H75:M75"/>
    <mergeCell ref="N75:S75"/>
    <mergeCell ref="C76:D76"/>
    <mergeCell ref="E76:G76"/>
    <mergeCell ref="H76:M76"/>
    <mergeCell ref="N76:S76"/>
    <mergeCell ref="C73:D73"/>
    <mergeCell ref="E73:G73"/>
    <mergeCell ref="H73:M73"/>
    <mergeCell ref="N73:S73"/>
    <mergeCell ref="C74:D74"/>
    <mergeCell ref="E74:G74"/>
    <mergeCell ref="H74:M74"/>
    <mergeCell ref="N74:S74"/>
    <mergeCell ref="C71:D71"/>
    <mergeCell ref="E71:G71"/>
    <mergeCell ref="H71:M71"/>
    <mergeCell ref="N71:S71"/>
    <mergeCell ref="C72:D72"/>
    <mergeCell ref="E72:G72"/>
    <mergeCell ref="H72:M72"/>
    <mergeCell ref="N72:S72"/>
    <mergeCell ref="C67:J68"/>
    <mergeCell ref="N67:P67"/>
    <mergeCell ref="R67:W67"/>
    <mergeCell ref="N68:P68"/>
    <mergeCell ref="R68:W68"/>
    <mergeCell ref="C70:D70"/>
    <mergeCell ref="E70:G70"/>
    <mergeCell ref="H70:M70"/>
    <mergeCell ref="N70:S70"/>
    <mergeCell ref="T70:X70"/>
    <mergeCell ref="C55:D55"/>
    <mergeCell ref="E55:G55"/>
    <mergeCell ref="H55:M55"/>
    <mergeCell ref="N55:S55"/>
    <mergeCell ref="F63:U64"/>
    <mergeCell ref="C66:J66"/>
    <mergeCell ref="N66:P66"/>
    <mergeCell ref="R66:W66"/>
    <mergeCell ref="C57:D57"/>
    <mergeCell ref="C58:D58"/>
    <mergeCell ref="C53:D53"/>
    <mergeCell ref="E53:G53"/>
    <mergeCell ref="H53:M53"/>
    <mergeCell ref="N53:S53"/>
    <mergeCell ref="C54:D54"/>
    <mergeCell ref="E54:G54"/>
    <mergeCell ref="H54:M54"/>
    <mergeCell ref="N54:S54"/>
    <mergeCell ref="C51:D51"/>
    <mergeCell ref="E51:G51"/>
    <mergeCell ref="H51:M51"/>
    <mergeCell ref="N51:S51"/>
    <mergeCell ref="C52:D52"/>
    <mergeCell ref="E52:G52"/>
    <mergeCell ref="H52:M52"/>
    <mergeCell ref="N52:S52"/>
    <mergeCell ref="C49:D49"/>
    <mergeCell ref="E49:G49"/>
    <mergeCell ref="H49:M49"/>
    <mergeCell ref="N49:S49"/>
    <mergeCell ref="T49:X49"/>
    <mergeCell ref="C50:D50"/>
    <mergeCell ref="E50:G50"/>
    <mergeCell ref="H50:M50"/>
    <mergeCell ref="N50:S50"/>
    <mergeCell ref="F42:U43"/>
    <mergeCell ref="C45:J45"/>
    <mergeCell ref="N45:P45"/>
    <mergeCell ref="R45:W45"/>
    <mergeCell ref="C46:J47"/>
    <mergeCell ref="N46:P46"/>
    <mergeCell ref="R46:W46"/>
    <mergeCell ref="N47:P47"/>
    <mergeCell ref="R47:W47"/>
    <mergeCell ref="C35:D35"/>
    <mergeCell ref="E35:G35"/>
    <mergeCell ref="H35:M35"/>
    <mergeCell ref="N35:S35"/>
    <mergeCell ref="C36:D36"/>
    <mergeCell ref="E36:G36"/>
    <mergeCell ref="H36:M36"/>
    <mergeCell ref="N36:S36"/>
    <mergeCell ref="C38:D38"/>
    <mergeCell ref="C39:D39"/>
    <mergeCell ref="C33:D33"/>
    <mergeCell ref="E33:G33"/>
    <mergeCell ref="H33:M33"/>
    <mergeCell ref="N33:S33"/>
    <mergeCell ref="C34:D34"/>
    <mergeCell ref="E34:G34"/>
    <mergeCell ref="H34:M34"/>
    <mergeCell ref="N34:S34"/>
    <mergeCell ref="C31:D31"/>
    <mergeCell ref="E31:G31"/>
    <mergeCell ref="H31:M31"/>
    <mergeCell ref="N31:S31"/>
    <mergeCell ref="C32:D32"/>
    <mergeCell ref="E32:G32"/>
    <mergeCell ref="H32:M32"/>
    <mergeCell ref="N32:S32"/>
    <mergeCell ref="C27:J28"/>
    <mergeCell ref="N27:P27"/>
    <mergeCell ref="R27:W27"/>
    <mergeCell ref="N28:P28"/>
    <mergeCell ref="R28:W28"/>
    <mergeCell ref="C30:D30"/>
    <mergeCell ref="E30:G30"/>
    <mergeCell ref="H30:M30"/>
    <mergeCell ref="N30:S30"/>
    <mergeCell ref="T30:X30"/>
    <mergeCell ref="N15:S15"/>
    <mergeCell ref="T9:X9"/>
    <mergeCell ref="F23:U24"/>
    <mergeCell ref="C26:J26"/>
    <mergeCell ref="N26:P26"/>
    <mergeCell ref="R26:W26"/>
    <mergeCell ref="E15:G15"/>
    <mergeCell ref="H11:M11"/>
    <mergeCell ref="N11:S11"/>
    <mergeCell ref="H12:M12"/>
    <mergeCell ref="N12:S12"/>
    <mergeCell ref="H13:M13"/>
    <mergeCell ref="N13:S13"/>
    <mergeCell ref="H14:M14"/>
    <mergeCell ref="N14:S14"/>
    <mergeCell ref="H15:M15"/>
    <mergeCell ref="C11:D11"/>
    <mergeCell ref="C12:D12"/>
    <mergeCell ref="C13:D13"/>
    <mergeCell ref="C14:D14"/>
    <mergeCell ref="C15:D15"/>
    <mergeCell ref="E10:G10"/>
    <mergeCell ref="E11:G11"/>
    <mergeCell ref="E12:G12"/>
    <mergeCell ref="C17:D17"/>
    <mergeCell ref="C18:D18"/>
    <mergeCell ref="F2:U3"/>
    <mergeCell ref="C5:J5"/>
    <mergeCell ref="C6:J7"/>
    <mergeCell ref="N5:P5"/>
    <mergeCell ref="N6:P6"/>
    <mergeCell ref="N7:P7"/>
    <mergeCell ref="R5:W5"/>
    <mergeCell ref="E13:G13"/>
    <mergeCell ref="E14:G14"/>
    <mergeCell ref="R6:W6"/>
    <mergeCell ref="R7:W7"/>
    <mergeCell ref="C9:D9"/>
    <mergeCell ref="E9:G9"/>
    <mergeCell ref="H10:M10"/>
    <mergeCell ref="H9:M9"/>
    <mergeCell ref="N9:S9"/>
    <mergeCell ref="N10:S10"/>
    <mergeCell ref="C10:D10"/>
    <mergeCell ref="C78:D78"/>
    <mergeCell ref="C79:D79"/>
    <mergeCell ref="C97:D97"/>
    <mergeCell ref="C98:D98"/>
    <mergeCell ref="C118:D118"/>
    <mergeCell ref="C119:D119"/>
    <mergeCell ref="C137:D137"/>
    <mergeCell ref="C138:D138"/>
    <mergeCell ref="C158:D158"/>
    <mergeCell ref="C159:D159"/>
    <mergeCell ref="C177:D177"/>
    <mergeCell ref="C178:D178"/>
    <mergeCell ref="C198:D198"/>
    <mergeCell ref="C199:D199"/>
    <mergeCell ref="C217:D217"/>
    <mergeCell ref="C218:D218"/>
    <mergeCell ref="C238:D238"/>
    <mergeCell ref="C169:D169"/>
    <mergeCell ref="C175:D175"/>
    <mergeCell ref="C193:D193"/>
    <mergeCell ref="C213:D213"/>
    <mergeCell ref="C227:J228"/>
    <mergeCell ref="C235:D235"/>
    <mergeCell ref="E235:G235"/>
    <mergeCell ref="H235:M235"/>
    <mergeCell ref="C89:D89"/>
    <mergeCell ref="E89:G89"/>
    <mergeCell ref="H89:M89"/>
    <mergeCell ref="F103:U104"/>
    <mergeCell ref="C106:J106"/>
    <mergeCell ref="N106:P106"/>
    <mergeCell ref="R106:W106"/>
    <mergeCell ref="C239:D239"/>
    <mergeCell ref="C257:D257"/>
    <mergeCell ref="C258:D258"/>
    <mergeCell ref="C278:D278"/>
    <mergeCell ref="C279:D279"/>
    <mergeCell ref="C297:D297"/>
    <mergeCell ref="C298:D298"/>
    <mergeCell ref="C318:D318"/>
    <mergeCell ref="C319:D319"/>
    <mergeCell ref="C337:D337"/>
    <mergeCell ref="C338:D338"/>
    <mergeCell ref="C358:D358"/>
    <mergeCell ref="C359:D359"/>
    <mergeCell ref="C377:D377"/>
    <mergeCell ref="C378:D378"/>
    <mergeCell ref="C398:D398"/>
    <mergeCell ref="C399:D399"/>
    <mergeCell ref="C249:D249"/>
    <mergeCell ref="C255:D255"/>
    <mergeCell ref="C273:D273"/>
    <mergeCell ref="C293:D293"/>
    <mergeCell ref="C307:J308"/>
    <mergeCell ref="C315:D315"/>
    <mergeCell ref="E315:G315"/>
    <mergeCell ref="H315:M315"/>
    <mergeCell ref="C329:D329"/>
    <mergeCell ref="E329:G329"/>
    <mergeCell ref="H329:M329"/>
    <mergeCell ref="C335:D335"/>
    <mergeCell ref="E335:G335"/>
    <mergeCell ref="H335:M335"/>
    <mergeCell ref="C352:D352"/>
    <mergeCell ref="C599:D599"/>
    <mergeCell ref="C438:D438"/>
    <mergeCell ref="C439:D439"/>
    <mergeCell ref="C457:D457"/>
    <mergeCell ref="C458:D458"/>
    <mergeCell ref="C478:D478"/>
    <mergeCell ref="C479:D479"/>
    <mergeCell ref="C497:D497"/>
    <mergeCell ref="C498:D498"/>
    <mergeCell ref="C518:D518"/>
    <mergeCell ref="C519:D519"/>
    <mergeCell ref="C537:D537"/>
    <mergeCell ref="C538:D538"/>
    <mergeCell ref="C558:D558"/>
    <mergeCell ref="C559:D559"/>
    <mergeCell ref="C577:D577"/>
    <mergeCell ref="C578:D578"/>
    <mergeCell ref="C598:D598"/>
    <mergeCell ref="C571:D571"/>
    <mergeCell ref="C550:D550"/>
    <mergeCell ref="C555:D555"/>
    <mergeCell ref="C449:D449"/>
    <mergeCell ref="C454:D454"/>
    <mergeCell ref="C471:D471"/>
    <mergeCell ref="C491:D491"/>
    <mergeCell ref="C506:J506"/>
    <mergeCell ref="C514:D514"/>
    <mergeCell ref="E514:G514"/>
    <mergeCell ref="H514:M514"/>
    <mergeCell ref="F562:U563"/>
    <mergeCell ref="C565:J565"/>
    <mergeCell ref="N565:P565"/>
  </mergeCells>
  <phoneticPr fontId="1"/>
  <conditionalFormatting sqref="R6:W6">
    <cfRule type="cellIs" dxfId="59" priority="59" operator="equal">
      <formula>"女子"</formula>
    </cfRule>
    <cfRule type="cellIs" dxfId="58" priority="60" operator="equal">
      <formula>"男子"</formula>
    </cfRule>
  </conditionalFormatting>
  <conditionalFormatting sqref="R27:W27">
    <cfRule type="cellIs" dxfId="57" priority="58" operator="equal">
      <formula>"男子"</formula>
    </cfRule>
    <cfRule type="cellIs" dxfId="56" priority="57" operator="equal">
      <formula>"女子"</formula>
    </cfRule>
  </conditionalFormatting>
  <conditionalFormatting sqref="R46:W46">
    <cfRule type="cellIs" dxfId="55" priority="56" operator="equal">
      <formula>"男子"</formula>
    </cfRule>
    <cfRule type="cellIs" dxfId="54" priority="55" operator="equal">
      <formula>"女子"</formula>
    </cfRule>
  </conditionalFormatting>
  <conditionalFormatting sqref="R67:W67">
    <cfRule type="cellIs" dxfId="53" priority="53" operator="equal">
      <formula>"女子"</formula>
    </cfRule>
    <cfRule type="cellIs" dxfId="52" priority="54" operator="equal">
      <formula>"男子"</formula>
    </cfRule>
  </conditionalFormatting>
  <conditionalFormatting sqref="R86:W86">
    <cfRule type="cellIs" dxfId="51" priority="52" operator="equal">
      <formula>"男子"</formula>
    </cfRule>
    <cfRule type="cellIs" dxfId="50" priority="51" operator="equal">
      <formula>"女子"</formula>
    </cfRule>
  </conditionalFormatting>
  <conditionalFormatting sqref="R107:W107">
    <cfRule type="cellIs" dxfId="49" priority="50" operator="equal">
      <formula>"男子"</formula>
    </cfRule>
    <cfRule type="cellIs" dxfId="48" priority="49" operator="equal">
      <formula>"女子"</formula>
    </cfRule>
  </conditionalFormatting>
  <conditionalFormatting sqref="R126:W126">
    <cfRule type="cellIs" dxfId="47" priority="48" operator="equal">
      <formula>"男子"</formula>
    </cfRule>
    <cfRule type="cellIs" dxfId="46" priority="47" operator="equal">
      <formula>"女子"</formula>
    </cfRule>
  </conditionalFormatting>
  <conditionalFormatting sqref="R147:W147">
    <cfRule type="cellIs" dxfId="45" priority="46" operator="equal">
      <formula>"男子"</formula>
    </cfRule>
    <cfRule type="cellIs" dxfId="44" priority="45" operator="equal">
      <formula>"女子"</formula>
    </cfRule>
  </conditionalFormatting>
  <conditionalFormatting sqref="R166:W166">
    <cfRule type="cellIs" dxfId="43" priority="44" operator="equal">
      <formula>"男子"</formula>
    </cfRule>
    <cfRule type="cellIs" dxfId="42" priority="43" operator="equal">
      <formula>"女子"</formula>
    </cfRule>
  </conditionalFormatting>
  <conditionalFormatting sqref="R187:W187">
    <cfRule type="cellIs" dxfId="41" priority="42" operator="equal">
      <formula>"男子"</formula>
    </cfRule>
    <cfRule type="cellIs" dxfId="40" priority="41" operator="equal">
      <formula>"女子"</formula>
    </cfRule>
  </conditionalFormatting>
  <conditionalFormatting sqref="R206:W206">
    <cfRule type="cellIs" dxfId="39" priority="40" operator="equal">
      <formula>"男子"</formula>
    </cfRule>
    <cfRule type="cellIs" dxfId="38" priority="39" operator="equal">
      <formula>"女子"</formula>
    </cfRule>
  </conditionalFormatting>
  <conditionalFormatting sqref="R227:W227">
    <cfRule type="cellIs" dxfId="37" priority="38" operator="equal">
      <formula>"男子"</formula>
    </cfRule>
    <cfRule type="cellIs" dxfId="36" priority="37" operator="equal">
      <formula>"女子"</formula>
    </cfRule>
  </conditionalFormatting>
  <conditionalFormatting sqref="R246:W246">
    <cfRule type="cellIs" dxfId="35" priority="36" operator="equal">
      <formula>"男子"</formula>
    </cfRule>
    <cfRule type="cellIs" dxfId="34" priority="35" operator="equal">
      <formula>"女子"</formula>
    </cfRule>
  </conditionalFormatting>
  <conditionalFormatting sqref="R267:W267">
    <cfRule type="cellIs" dxfId="33" priority="34" operator="equal">
      <formula>"男子"</formula>
    </cfRule>
    <cfRule type="cellIs" dxfId="32" priority="33" operator="equal">
      <formula>"女子"</formula>
    </cfRule>
  </conditionalFormatting>
  <conditionalFormatting sqref="R286:W286">
    <cfRule type="cellIs" dxfId="31" priority="31" operator="equal">
      <formula>"女子"</formula>
    </cfRule>
    <cfRule type="cellIs" dxfId="30" priority="32" operator="equal">
      <formula>"男子"</formula>
    </cfRule>
  </conditionalFormatting>
  <conditionalFormatting sqref="R307:W307">
    <cfRule type="cellIs" dxfId="29" priority="30" operator="equal">
      <formula>"男子"</formula>
    </cfRule>
    <cfRule type="cellIs" dxfId="28" priority="29" operator="equal">
      <formula>"女子"</formula>
    </cfRule>
  </conditionalFormatting>
  <conditionalFormatting sqref="R326:W326">
    <cfRule type="cellIs" dxfId="27" priority="28" operator="equal">
      <formula>"男子"</formula>
    </cfRule>
    <cfRule type="cellIs" dxfId="26" priority="27" operator="equal">
      <formula>"女子"</formula>
    </cfRule>
  </conditionalFormatting>
  <conditionalFormatting sqref="R347:W347">
    <cfRule type="cellIs" dxfId="25" priority="26" operator="equal">
      <formula>"男子"</formula>
    </cfRule>
    <cfRule type="cellIs" dxfId="24" priority="25" operator="equal">
      <formula>"女子"</formula>
    </cfRule>
  </conditionalFormatting>
  <conditionalFormatting sqref="R366:W366">
    <cfRule type="cellIs" dxfId="23" priority="12" operator="equal">
      <formula>"男子"</formula>
    </cfRule>
    <cfRule type="cellIs" dxfId="22" priority="11" operator="equal">
      <formula>"女子"</formula>
    </cfRule>
  </conditionalFormatting>
  <conditionalFormatting sqref="R387:W387">
    <cfRule type="cellIs" dxfId="21" priority="10" operator="equal">
      <formula>"男子"</formula>
    </cfRule>
    <cfRule type="cellIs" dxfId="20" priority="9" operator="equal">
      <formula>"女子"</formula>
    </cfRule>
  </conditionalFormatting>
  <conditionalFormatting sqref="R406:W406">
    <cfRule type="cellIs" dxfId="19" priority="15" operator="equal">
      <formula>"女子"</formula>
    </cfRule>
    <cfRule type="cellIs" dxfId="18" priority="16" operator="equal">
      <formula>"男子"</formula>
    </cfRule>
  </conditionalFormatting>
  <conditionalFormatting sqref="R427:W427">
    <cfRule type="cellIs" dxfId="17" priority="14" operator="equal">
      <formula>"男子"</formula>
    </cfRule>
    <cfRule type="cellIs" dxfId="16" priority="13" operator="equal">
      <formula>"女子"</formula>
    </cfRule>
  </conditionalFormatting>
  <conditionalFormatting sqref="R446:W446">
    <cfRule type="cellIs" dxfId="15" priority="4" operator="equal">
      <formula>"男子"</formula>
    </cfRule>
    <cfRule type="cellIs" dxfId="14" priority="3" operator="equal">
      <formula>"女子"</formula>
    </cfRule>
  </conditionalFormatting>
  <conditionalFormatting sqref="R467:W467">
    <cfRule type="cellIs" dxfId="13" priority="2" operator="equal">
      <formula>"男子"</formula>
    </cfRule>
    <cfRule type="cellIs" dxfId="12" priority="1" operator="equal">
      <formula>"女子"</formula>
    </cfRule>
  </conditionalFormatting>
  <conditionalFormatting sqref="R486:W486">
    <cfRule type="cellIs" dxfId="11" priority="8" operator="equal">
      <formula>"男子"</formula>
    </cfRule>
    <cfRule type="cellIs" dxfId="10" priority="7" operator="equal">
      <formula>"女子"</formula>
    </cfRule>
  </conditionalFormatting>
  <conditionalFormatting sqref="R507:W507">
    <cfRule type="cellIs" dxfId="9" priority="6" operator="equal">
      <formula>"男子"</formula>
    </cfRule>
    <cfRule type="cellIs" dxfId="8" priority="5" operator="equal">
      <formula>"女子"</formula>
    </cfRule>
  </conditionalFormatting>
  <conditionalFormatting sqref="R526:W526">
    <cfRule type="cellIs" dxfId="7" priority="20" operator="equal">
      <formula>"男子"</formula>
    </cfRule>
    <cfRule type="cellIs" dxfId="6" priority="19" operator="equal">
      <formula>"女子"</formula>
    </cfRule>
  </conditionalFormatting>
  <conditionalFormatting sqref="R547:W547">
    <cfRule type="cellIs" dxfId="5" priority="18" operator="equal">
      <formula>"男子"</formula>
    </cfRule>
    <cfRule type="cellIs" dxfId="4" priority="17" operator="equal">
      <formula>"女子"</formula>
    </cfRule>
  </conditionalFormatting>
  <conditionalFormatting sqref="R566:W566">
    <cfRule type="cellIs" dxfId="3" priority="24" operator="equal">
      <formula>"男子"</formula>
    </cfRule>
    <cfRule type="cellIs" dxfId="2" priority="23" operator="equal">
      <formula>"女子"</formula>
    </cfRule>
  </conditionalFormatting>
  <conditionalFormatting sqref="R587:W587">
    <cfRule type="cellIs" dxfId="1" priority="22" operator="equal">
      <formula>"男子"</formula>
    </cfRule>
    <cfRule type="cellIs" dxfId="0" priority="21" operator="equal">
      <formula>"女子"</formula>
    </cfRule>
  </conditionalFormatting>
  <pageMargins left="0.39370078740157483" right="0.39370078740157483" top="0.39370078740157483" bottom="0.19685039370078741" header="0.31496062992125984" footer="0"/>
  <pageSetup paperSize="9" scale="95" orientation="portrait" r:id="rId1"/>
  <rowBreaks count="14" manualBreakCount="14">
    <brk id="40" max="25" man="1"/>
    <brk id="80" max="25" man="1"/>
    <brk id="120" max="25" man="1"/>
    <brk id="160" max="25" man="1"/>
    <brk id="200" max="25" man="1"/>
    <brk id="240" max="25" man="1"/>
    <brk id="280" max="25" man="1"/>
    <brk id="320" max="25" man="1"/>
    <brk id="360" max="25" man="1"/>
    <brk id="400" max="25" man="1"/>
    <brk id="440" max="25" man="1"/>
    <brk id="480" max="25" man="1"/>
    <brk id="520" max="25" man="1"/>
    <brk id="560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注意事項</vt:lpstr>
      <vt:lpstr>前回記録 団体別</vt:lpstr>
      <vt:lpstr>団体</vt:lpstr>
      <vt:lpstr>男子</vt:lpstr>
      <vt:lpstr>女子</vt:lpstr>
      <vt:lpstr>リレーオーダー</vt:lpstr>
      <vt:lpstr>リレーオーダー!Print_Area</vt:lpstr>
      <vt:lpstr>女子!Print_Area</vt:lpstr>
      <vt:lpstr>'前回記録 団体別'!Print_Area</vt:lpstr>
      <vt:lpstr>団体!Print_Area</vt:lpstr>
      <vt:lpstr>男子!Print_Area</vt:lpstr>
      <vt:lpstr>注意事項!Print_Area</vt:lpstr>
      <vt:lpstr>'前回記録 団体別'!Print_Titles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沖田　丈房</dc:creator>
  <cp:lastModifiedBy>田北 佳一郎</cp:lastModifiedBy>
  <cp:lastPrinted>2023-10-03T03:55:35Z</cp:lastPrinted>
  <dcterms:created xsi:type="dcterms:W3CDTF">2016-04-17T05:03:56Z</dcterms:created>
  <dcterms:modified xsi:type="dcterms:W3CDTF">2025-11-08T20:30:04Z</dcterms:modified>
</cp:coreProperties>
</file>