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C:\Users\owner\Desktop\"/>
    </mc:Choice>
  </mc:AlternateContent>
  <xr:revisionPtr revIDLastSave="0" documentId="8_{56C6D7D6-D061-41FF-8FB7-D0A801E6316C}" xr6:coauthVersionLast="47" xr6:coauthVersionMax="47" xr10:uidLastSave="{00000000-0000-0000-0000-000000000000}"/>
  <bookViews>
    <workbookView xWindow="840" yWindow="300" windowWidth="17010" windowHeight="10170" tabRatio="655" xr2:uid="{00000000-000D-0000-FFFF-FFFF00000000}"/>
  </bookViews>
  <sheets>
    <sheet name="注意事項" sheetId="8" r:id="rId1"/>
    <sheet name="団体" sheetId="3" r:id="rId2"/>
    <sheet name="男子" sheetId="4" r:id="rId3"/>
    <sheet name="女子" sheetId="5" r:id="rId4"/>
    <sheet name="リレーオーダー" sheetId="7" r:id="rId5"/>
    <sheet name="当日体調" sheetId="11" r:id="rId6"/>
    <sheet name="当日応援等名簿" sheetId="10" r:id="rId7"/>
    <sheet name="使用しない 参加者体調記録" sheetId="9" r:id="rId8"/>
  </sheets>
  <definedNames>
    <definedName name="_xlnm.Print_Area" localSheetId="4">リレーオーダー!$A$1:$Z$480</definedName>
    <definedName name="_xlnm.Print_Area" localSheetId="7">'使用しない 参加者体調記録'!$A$1:$Z$1</definedName>
    <definedName name="_xlnm.Print_Area" localSheetId="3">女子!$A$1:$O$65</definedName>
    <definedName name="_xlnm.Print_Area" localSheetId="1">団体!$A$1:$Z$49</definedName>
    <definedName name="_xlnm.Print_Area" localSheetId="2">男子!$A$1:$O$65</definedName>
    <definedName name="_xlnm.Print_Area" localSheetId="0">注意事項!$A$1:$AZ$55</definedName>
    <definedName name="_xlnm.Print_Area" localSheetId="6">当日応援等名簿!$A$1:$AZ$35</definedName>
    <definedName name="_xlnm.Print_Area" localSheetId="5">当日体調!$A$1:$Z$80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1" i="11" l="1"/>
  <c r="P70" i="11"/>
  <c r="P69" i="11"/>
  <c r="P68" i="11"/>
  <c r="P67" i="11"/>
  <c r="P66" i="11"/>
  <c r="P65" i="11"/>
  <c r="P64" i="11"/>
  <c r="P63" i="11"/>
  <c r="P62" i="11"/>
  <c r="P61" i="11"/>
  <c r="P60" i="11"/>
  <c r="P59" i="11"/>
  <c r="P58" i="11"/>
  <c r="P57" i="11"/>
  <c r="P56" i="11"/>
  <c r="P55" i="11"/>
  <c r="P54" i="11"/>
  <c r="P53" i="11"/>
  <c r="P52" i="11"/>
  <c r="P51" i="11"/>
  <c r="P50" i="11"/>
  <c r="P49" i="11"/>
  <c r="P48" i="11"/>
  <c r="P47" i="11"/>
  <c r="P38" i="11"/>
  <c r="P37" i="11"/>
  <c r="P36" i="11"/>
  <c r="P35" i="11"/>
  <c r="P34" i="11"/>
  <c r="P33" i="11"/>
  <c r="P32" i="11"/>
  <c r="P31" i="11"/>
  <c r="P30" i="11"/>
  <c r="P29" i="11"/>
  <c r="P28" i="11"/>
  <c r="P27" i="11"/>
  <c r="P26" i="11"/>
  <c r="P25" i="11"/>
  <c r="P24" i="11"/>
  <c r="P23" i="11"/>
  <c r="P22" i="11"/>
  <c r="P21" i="11"/>
  <c r="P20" i="11"/>
  <c r="P19" i="11"/>
  <c r="P18" i="11"/>
  <c r="P17" i="11"/>
  <c r="P16" i="11"/>
  <c r="P15" i="11"/>
  <c r="P14"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AD4" i="11"/>
  <c r="AE10" i="11"/>
  <c r="AE9" i="11"/>
  <c r="B2" i="11"/>
  <c r="F200" i="5"/>
  <c r="D200" i="5"/>
  <c r="C200" i="5"/>
  <c r="F199" i="5"/>
  <c r="D199" i="5"/>
  <c r="C199" i="5"/>
  <c r="F198" i="5"/>
  <c r="D198" i="5"/>
  <c r="C198" i="5"/>
  <c r="F197" i="5"/>
  <c r="D197" i="5"/>
  <c r="C197" i="5"/>
  <c r="F196" i="5"/>
  <c r="D196" i="5"/>
  <c r="C196" i="5"/>
  <c r="F195" i="5"/>
  <c r="D195" i="5"/>
  <c r="C195" i="5"/>
  <c r="F194" i="5"/>
  <c r="D194" i="5"/>
  <c r="C194" i="5"/>
  <c r="F193" i="5"/>
  <c r="D193" i="5"/>
  <c r="C193" i="5"/>
  <c r="F192" i="5"/>
  <c r="D192" i="5"/>
  <c r="C192" i="5"/>
  <c r="F191" i="5"/>
  <c r="D191" i="5"/>
  <c r="C191" i="5"/>
  <c r="F190" i="5"/>
  <c r="D190" i="5"/>
  <c r="C190" i="5"/>
  <c r="F189" i="5"/>
  <c r="D189" i="5"/>
  <c r="C189" i="5"/>
  <c r="F188" i="5"/>
  <c r="D188" i="5"/>
  <c r="C188" i="5"/>
  <c r="F187" i="5"/>
  <c r="D187" i="5"/>
  <c r="C187" i="5"/>
  <c r="F186" i="5"/>
  <c r="D186" i="5"/>
  <c r="C186" i="5"/>
  <c r="F185" i="5"/>
  <c r="D185" i="5"/>
  <c r="C185" i="5"/>
  <c r="F184" i="5"/>
  <c r="D184" i="5"/>
  <c r="C184" i="5"/>
  <c r="F183" i="5"/>
  <c r="D183" i="5"/>
  <c r="C183" i="5"/>
  <c r="F182" i="5"/>
  <c r="D182" i="5"/>
  <c r="C182" i="5"/>
  <c r="F181" i="5"/>
  <c r="D181" i="5"/>
  <c r="C181" i="5"/>
  <c r="F180" i="5"/>
  <c r="D180" i="5"/>
  <c r="C180" i="5"/>
  <c r="F179" i="5"/>
  <c r="D179" i="5"/>
  <c r="C179" i="5"/>
  <c r="F178" i="5"/>
  <c r="D178" i="5"/>
  <c r="C178" i="5"/>
  <c r="F177" i="5"/>
  <c r="D177" i="5"/>
  <c r="C177" i="5"/>
  <c r="F176" i="5"/>
  <c r="D176" i="5"/>
  <c r="C176" i="5"/>
  <c r="F175" i="5"/>
  <c r="D175" i="5"/>
  <c r="C175" i="5"/>
  <c r="F174" i="5"/>
  <c r="D174" i="5"/>
  <c r="C174" i="5"/>
  <c r="F173" i="5"/>
  <c r="D173" i="5"/>
  <c r="C173" i="5"/>
  <c r="F172" i="5"/>
  <c r="D172" i="5"/>
  <c r="C172" i="5"/>
  <c r="F171" i="5"/>
  <c r="D171" i="5"/>
  <c r="C171" i="5"/>
  <c r="F170" i="5"/>
  <c r="D170" i="5"/>
  <c r="C170" i="5"/>
  <c r="F169" i="5"/>
  <c r="D169" i="5"/>
  <c r="C169" i="5"/>
  <c r="F168" i="5"/>
  <c r="D168" i="5"/>
  <c r="C168" i="5"/>
  <c r="F167" i="5"/>
  <c r="D167" i="5"/>
  <c r="C167" i="5"/>
  <c r="F166" i="5"/>
  <c r="D166" i="5"/>
  <c r="C166" i="5"/>
  <c r="F165" i="5"/>
  <c r="D165" i="5"/>
  <c r="C165" i="5"/>
  <c r="F164" i="5"/>
  <c r="D164" i="5"/>
  <c r="C164" i="5"/>
  <c r="F163" i="5"/>
  <c r="D163" i="5"/>
  <c r="C163" i="5"/>
  <c r="F162" i="5"/>
  <c r="D162" i="5"/>
  <c r="C162" i="5"/>
  <c r="F161" i="5"/>
  <c r="D161" i="5"/>
  <c r="C161" i="5"/>
  <c r="C160" i="5"/>
  <c r="D159" i="5"/>
  <c r="C159" i="5"/>
  <c r="C158" i="5"/>
  <c r="C157" i="5"/>
  <c r="C156" i="5"/>
  <c r="C155" i="5"/>
  <c r="C154" i="5"/>
  <c r="C153" i="5"/>
  <c r="C152" i="5"/>
  <c r="C151" i="5"/>
  <c r="C150" i="5"/>
  <c r="C149" i="5"/>
  <c r="C148" i="5"/>
  <c r="C147" i="5"/>
  <c r="C146" i="5"/>
  <c r="D145" i="5"/>
  <c r="C145" i="5"/>
  <c r="C144" i="5"/>
  <c r="C143" i="5"/>
  <c r="C142" i="5"/>
  <c r="C141" i="5"/>
  <c r="C140" i="5"/>
  <c r="C139" i="5"/>
  <c r="C138" i="5"/>
  <c r="D137" i="5"/>
  <c r="C137" i="5"/>
  <c r="C136" i="5"/>
  <c r="C135" i="5"/>
  <c r="C134" i="5"/>
  <c r="C133" i="5"/>
  <c r="C132" i="5"/>
  <c r="C131" i="5"/>
  <c r="C130" i="5"/>
  <c r="D129" i="5"/>
  <c r="C129" i="5"/>
  <c r="C128" i="5"/>
  <c r="C127" i="5"/>
  <c r="C126" i="5"/>
  <c r="C125" i="5"/>
  <c r="C124" i="5"/>
  <c r="F123" i="5"/>
  <c r="C123" i="5"/>
  <c r="C122" i="5"/>
  <c r="D121" i="5"/>
  <c r="C121" i="5"/>
  <c r="C120" i="5"/>
  <c r="C119" i="5"/>
  <c r="C118" i="5"/>
  <c r="C117" i="5"/>
  <c r="C116" i="5"/>
  <c r="C115" i="5"/>
  <c r="C114" i="5"/>
  <c r="F113" i="5"/>
  <c r="C113" i="5"/>
  <c r="C112" i="5"/>
  <c r="C111" i="5"/>
  <c r="C110" i="5"/>
  <c r="C109" i="5"/>
  <c r="C108" i="5"/>
  <c r="C107" i="5"/>
  <c r="C106" i="5"/>
  <c r="C105" i="5"/>
  <c r="C104" i="5"/>
  <c r="C103" i="5"/>
  <c r="C102" i="5"/>
  <c r="C101" i="5"/>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4"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F178" i="4"/>
  <c r="F177" i="4"/>
  <c r="F176" i="4"/>
  <c r="F175" i="4"/>
  <c r="F174" i="4"/>
  <c r="F173" i="4"/>
  <c r="F172" i="4"/>
  <c r="F171" i="4"/>
  <c r="F170" i="4"/>
  <c r="F169" i="4"/>
  <c r="F168" i="4"/>
  <c r="F167" i="4"/>
  <c r="F166" i="4"/>
  <c r="F165" i="4"/>
  <c r="F164" i="4"/>
  <c r="F163" i="4"/>
  <c r="F162" i="4"/>
  <c r="F161" i="4"/>
  <c r="F160" i="4"/>
  <c r="F159" i="4"/>
  <c r="F158" i="4"/>
  <c r="F157" i="4"/>
  <c r="F148" i="4"/>
  <c r="F147" i="4"/>
  <c r="F146" i="4"/>
  <c r="F145" i="4"/>
  <c r="F144" i="4"/>
  <c r="F190" i="4"/>
  <c r="F189" i="4"/>
  <c r="F188" i="4"/>
  <c r="F187" i="4"/>
  <c r="F186" i="4"/>
  <c r="F185" i="4"/>
  <c r="F184" i="4"/>
  <c r="F183" i="4"/>
  <c r="F182" i="4"/>
  <c r="F181" i="4"/>
  <c r="F180" i="4"/>
  <c r="F179" i="4"/>
  <c r="F199" i="4"/>
  <c r="F198" i="4"/>
  <c r="F197" i="4"/>
  <c r="F196" i="4"/>
  <c r="F195" i="4"/>
  <c r="F194" i="4"/>
  <c r="F193" i="4"/>
  <c r="F192" i="4"/>
  <c r="F191" i="4"/>
  <c r="F200"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B199" i="4"/>
  <c r="B200" i="4" s="1"/>
  <c r="B197" i="4"/>
  <c r="B198" i="4" s="1"/>
  <c r="B195" i="4"/>
  <c r="B196" i="4" s="1"/>
  <c r="B193" i="4"/>
  <c r="B194" i="4" s="1"/>
  <c r="B191" i="4"/>
  <c r="B192" i="4" s="1"/>
  <c r="B189" i="4"/>
  <c r="B190" i="4" s="1"/>
  <c r="B187" i="4"/>
  <c r="B188" i="4" s="1"/>
  <c r="B185" i="4"/>
  <c r="B186" i="4" s="1"/>
  <c r="B183" i="4"/>
  <c r="B184" i="4" s="1"/>
  <c r="B181" i="4"/>
  <c r="B182" i="4" s="1"/>
  <c r="B179" i="4"/>
  <c r="B180" i="4" s="1"/>
  <c r="B177" i="4"/>
  <c r="B178" i="4" s="1"/>
  <c r="B175" i="4"/>
  <c r="B176" i="4" s="1"/>
  <c r="B173" i="4"/>
  <c r="B174" i="4" s="1"/>
  <c r="B171" i="4"/>
  <c r="B172" i="4" s="1"/>
  <c r="B169" i="4"/>
  <c r="B170" i="4" s="1"/>
  <c r="B167" i="4"/>
  <c r="B168" i="4" s="1"/>
  <c r="B165" i="4"/>
  <c r="B166" i="4" s="1"/>
  <c r="B163" i="4"/>
  <c r="B164" i="4" s="1"/>
  <c r="B161" i="4"/>
  <c r="B162" i="4" s="1"/>
  <c r="B159" i="4"/>
  <c r="B160" i="4" s="1"/>
  <c r="B157" i="4"/>
  <c r="B158" i="4" s="1"/>
  <c r="B155" i="4"/>
  <c r="B156" i="4" s="1"/>
  <c r="D156" i="4" s="1"/>
  <c r="B153" i="4"/>
  <c r="B154" i="4" s="1"/>
  <c r="B151" i="4"/>
  <c r="B152" i="4" s="1"/>
  <c r="D152" i="4" s="1"/>
  <c r="B149" i="4"/>
  <c r="B150" i="4" s="1"/>
  <c r="D150" i="4" s="1"/>
  <c r="B147" i="4"/>
  <c r="B148" i="4" s="1"/>
  <c r="B145" i="4"/>
  <c r="B146" i="4" s="1"/>
  <c r="B143" i="4"/>
  <c r="B144" i="4" s="1"/>
  <c r="B141" i="4"/>
  <c r="B142" i="4" s="1"/>
  <c r="B139" i="4"/>
  <c r="B140" i="4" s="1"/>
  <c r="B137" i="4"/>
  <c r="B138" i="4" s="1"/>
  <c r="B135" i="4"/>
  <c r="B136" i="4" s="1"/>
  <c r="B133" i="4"/>
  <c r="B134" i="4" s="1"/>
  <c r="B131" i="4"/>
  <c r="B132" i="4" s="1"/>
  <c r="B129" i="4"/>
  <c r="B130" i="4" s="1"/>
  <c r="B127" i="4"/>
  <c r="B128" i="4" s="1"/>
  <c r="B125" i="4"/>
  <c r="B126" i="4" s="1"/>
  <c r="B123" i="4"/>
  <c r="B124" i="4" s="1"/>
  <c r="B121" i="4"/>
  <c r="B122" i="4" s="1"/>
  <c r="B119" i="4"/>
  <c r="B120" i="4" s="1"/>
  <c r="B117" i="4"/>
  <c r="B118" i="4" s="1"/>
  <c r="B115" i="4"/>
  <c r="B116" i="4" s="1"/>
  <c r="D116" i="4" s="1"/>
  <c r="B113" i="4"/>
  <c r="B114" i="4" s="1"/>
  <c r="D114" i="4" s="1"/>
  <c r="B111" i="4"/>
  <c r="B112" i="4" s="1"/>
  <c r="D112" i="4" s="1"/>
  <c r="B109" i="4"/>
  <c r="B110" i="4" s="1"/>
  <c r="D110" i="4" s="1"/>
  <c r="B107" i="4"/>
  <c r="B108" i="4" s="1"/>
  <c r="D108" i="4" s="1"/>
  <c r="B105" i="4"/>
  <c r="B106" i="4" s="1"/>
  <c r="D106" i="4" s="1"/>
  <c r="B103" i="4"/>
  <c r="B104" i="4" s="1"/>
  <c r="D104" i="4" s="1"/>
  <c r="B101" i="4"/>
  <c r="B102" i="4" s="1"/>
  <c r="D102" i="4" s="1"/>
  <c r="B199" i="5"/>
  <c r="B197" i="5"/>
  <c r="B195" i="5"/>
  <c r="B193" i="5"/>
  <c r="B191" i="5"/>
  <c r="B189" i="5"/>
  <c r="B187" i="5"/>
  <c r="B185" i="5"/>
  <c r="B183" i="5"/>
  <c r="B181" i="5"/>
  <c r="B179" i="5"/>
  <c r="B177" i="5"/>
  <c r="B175" i="5"/>
  <c r="B173" i="5"/>
  <c r="B171" i="5"/>
  <c r="B169" i="5"/>
  <c r="B167" i="5"/>
  <c r="B165" i="5"/>
  <c r="B163" i="5"/>
  <c r="B161" i="5"/>
  <c r="B159" i="5"/>
  <c r="B157" i="5"/>
  <c r="D157" i="5" s="1"/>
  <c r="B155" i="5"/>
  <c r="D155" i="5" s="1"/>
  <c r="B153" i="5"/>
  <c r="D153" i="5" s="1"/>
  <c r="B151" i="5"/>
  <c r="D151" i="5" s="1"/>
  <c r="B149" i="5"/>
  <c r="D149" i="5" s="1"/>
  <c r="B147" i="5"/>
  <c r="D147" i="5" s="1"/>
  <c r="B145" i="5"/>
  <c r="B143" i="5"/>
  <c r="D143" i="5" s="1"/>
  <c r="B141" i="5"/>
  <c r="D141" i="5" s="1"/>
  <c r="B139" i="5"/>
  <c r="D139" i="5" s="1"/>
  <c r="B137" i="5"/>
  <c r="B135" i="5"/>
  <c r="D135" i="5" s="1"/>
  <c r="B133" i="5"/>
  <c r="D133" i="5" s="1"/>
  <c r="B131" i="5"/>
  <c r="D131" i="5" s="1"/>
  <c r="B129" i="5"/>
  <c r="B127" i="5"/>
  <c r="D127" i="5" s="1"/>
  <c r="B125" i="5"/>
  <c r="D125" i="5" s="1"/>
  <c r="B123" i="5"/>
  <c r="D123" i="5" s="1"/>
  <c r="B121" i="5"/>
  <c r="B119" i="5"/>
  <c r="D119" i="5" s="1"/>
  <c r="B117" i="5"/>
  <c r="D117" i="5" s="1"/>
  <c r="B115" i="5"/>
  <c r="D115" i="5" s="1"/>
  <c r="B113" i="5"/>
  <c r="D113" i="5" s="1"/>
  <c r="B111" i="5"/>
  <c r="D111" i="5" s="1"/>
  <c r="B109" i="5"/>
  <c r="D109" i="5" s="1"/>
  <c r="B107" i="5"/>
  <c r="D107" i="5" s="1"/>
  <c r="B105" i="5"/>
  <c r="D105" i="5" s="1"/>
  <c r="B103" i="5"/>
  <c r="D103" i="5" s="1"/>
  <c r="B101" i="5"/>
  <c r="D101" i="5" s="1"/>
  <c r="F32" i="4"/>
  <c r="F31" i="4"/>
  <c r="F30" i="4"/>
  <c r="F29" i="4"/>
  <c r="F28" i="4"/>
  <c r="F27" i="4"/>
  <c r="F26" i="4"/>
  <c r="F25" i="4"/>
  <c r="F24" i="4"/>
  <c r="F23" i="4"/>
  <c r="F22" i="4"/>
  <c r="F21" i="4"/>
  <c r="F20" i="4"/>
  <c r="F116" i="4" s="1"/>
  <c r="F19" i="4"/>
  <c r="F114" i="4" s="1"/>
  <c r="F18" i="4"/>
  <c r="F112" i="4" s="1"/>
  <c r="F17" i="4"/>
  <c r="F110" i="4" s="1"/>
  <c r="F16" i="4"/>
  <c r="F107" i="4" s="1"/>
  <c r="F15" i="4"/>
  <c r="F105" i="4" s="1"/>
  <c r="F14" i="4"/>
  <c r="F104" i="4" s="1"/>
  <c r="F13" i="4"/>
  <c r="F101" i="4" s="1"/>
  <c r="I36" i="3"/>
  <c r="P36" i="3" s="1"/>
  <c r="V36" i="3"/>
  <c r="T36" i="3"/>
  <c r="V34" i="3"/>
  <c r="T34" i="3"/>
  <c r="V33" i="3"/>
  <c r="T33" i="3"/>
  <c r="V32" i="3"/>
  <c r="T32" i="3"/>
  <c r="V31" i="3"/>
  <c r="T31" i="3"/>
  <c r="V30" i="3"/>
  <c r="T30" i="3"/>
  <c r="I34" i="3"/>
  <c r="I33" i="3"/>
  <c r="I32" i="3"/>
  <c r="I31" i="3"/>
  <c r="I30" i="3"/>
  <c r="D72" i="5"/>
  <c r="D73" i="5"/>
  <c r="D74" i="5"/>
  <c r="D75" i="5"/>
  <c r="AA8" i="5"/>
  <c r="F13" i="5"/>
  <c r="F102" i="5" s="1"/>
  <c r="F25" i="5"/>
  <c r="F126" i="5" s="1"/>
  <c r="F24" i="5"/>
  <c r="F124" i="5" s="1"/>
  <c r="F23" i="5"/>
  <c r="F122" i="5" s="1"/>
  <c r="F22" i="5"/>
  <c r="F119" i="5" s="1"/>
  <c r="F21" i="5"/>
  <c r="F118" i="5" s="1"/>
  <c r="F20" i="5"/>
  <c r="F116" i="5" s="1"/>
  <c r="F19" i="5"/>
  <c r="F114" i="5" s="1"/>
  <c r="F18" i="5"/>
  <c r="F112" i="5" s="1"/>
  <c r="F17" i="5"/>
  <c r="F109" i="5" s="1"/>
  <c r="F16" i="5"/>
  <c r="F108" i="5" s="1"/>
  <c r="F15" i="5"/>
  <c r="F106" i="5" s="1"/>
  <c r="F14" i="5"/>
  <c r="F104" i="5" s="1"/>
  <c r="F26" i="5"/>
  <c r="F127" i="5" s="1"/>
  <c r="D75" i="4"/>
  <c r="D72" i="4"/>
  <c r="D71" i="4"/>
  <c r="D70" i="4"/>
  <c r="D73" i="4"/>
  <c r="D74" i="4"/>
  <c r="AI112" i="5"/>
  <c r="AI111" i="5"/>
  <c r="AI110" i="5"/>
  <c r="AI109" i="5"/>
  <c r="AI108" i="5"/>
  <c r="AI107" i="5"/>
  <c r="AI106" i="5"/>
  <c r="AI105" i="5"/>
  <c r="AI104" i="5"/>
  <c r="AI103" i="5"/>
  <c r="AI102" i="5"/>
  <c r="AI101" i="5"/>
  <c r="AA103" i="4"/>
  <c r="AI102" i="4"/>
  <c r="AI112" i="4"/>
  <c r="AI111" i="4"/>
  <c r="AI110" i="4"/>
  <c r="AI109" i="4"/>
  <c r="AI108" i="4"/>
  <c r="AI107" i="4"/>
  <c r="AI106" i="4"/>
  <c r="AI105" i="4"/>
  <c r="AI104" i="4"/>
  <c r="AI101" i="4"/>
  <c r="AS13" i="5"/>
  <c r="AU13" i="5" s="1"/>
  <c r="AS12" i="5"/>
  <c r="AU12" i="5" s="1"/>
  <c r="F117" i="5" l="1"/>
  <c r="F125" i="5"/>
  <c r="F120" i="5"/>
  <c r="F128" i="5"/>
  <c r="F121" i="5"/>
  <c r="F101" i="5"/>
  <c r="D109" i="4"/>
  <c r="F103" i="4"/>
  <c r="F108" i="4"/>
  <c r="D155" i="4"/>
  <c r="D153" i="4"/>
  <c r="D151" i="4"/>
  <c r="D149" i="4"/>
  <c r="F115" i="4"/>
  <c r="D115" i="4"/>
  <c r="F113" i="4"/>
  <c r="D113" i="4"/>
  <c r="D111" i="4"/>
  <c r="F111" i="4"/>
  <c r="F109" i="4"/>
  <c r="D107" i="4"/>
  <c r="F106" i="4"/>
  <c r="D105" i="4"/>
  <c r="D103" i="4"/>
  <c r="F102" i="4"/>
  <c r="D101" i="4"/>
  <c r="F115" i="5"/>
  <c r="F111" i="5"/>
  <c r="F110" i="5"/>
  <c r="F107" i="5"/>
  <c r="F105" i="5"/>
  <c r="F103" i="5"/>
  <c r="AN38" i="7"/>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S200" i="5" l="1"/>
  <c r="R200" i="5"/>
  <c r="Q200" i="5"/>
  <c r="S199" i="5"/>
  <c r="Q199" i="5"/>
  <c r="R199" i="5" s="1"/>
  <c r="S198" i="5"/>
  <c r="R198" i="5"/>
  <c r="Q198" i="5"/>
  <c r="S197" i="5"/>
  <c r="Q197" i="5"/>
  <c r="R197" i="5" s="1"/>
  <c r="S196" i="5"/>
  <c r="R196" i="5"/>
  <c r="Q196" i="5"/>
  <c r="S195" i="5"/>
  <c r="Q195" i="5"/>
  <c r="R195" i="5" s="1"/>
  <c r="S194" i="5"/>
  <c r="R194" i="5"/>
  <c r="Q194" i="5"/>
  <c r="S193" i="5"/>
  <c r="Q193" i="5"/>
  <c r="R193" i="5" s="1"/>
  <c r="S192" i="5"/>
  <c r="R192" i="5"/>
  <c r="Q192" i="5"/>
  <c r="S191" i="5"/>
  <c r="Q191" i="5"/>
  <c r="R191" i="5" s="1"/>
  <c r="S190" i="5"/>
  <c r="R190" i="5"/>
  <c r="Q190" i="5"/>
  <c r="S189" i="5"/>
  <c r="Q189" i="5"/>
  <c r="R189" i="5" s="1"/>
  <c r="S188" i="5"/>
  <c r="R188" i="5"/>
  <c r="Q188" i="5"/>
  <c r="S187" i="5"/>
  <c r="Q187" i="5"/>
  <c r="R187" i="5" s="1"/>
  <c r="S186" i="5"/>
  <c r="R186" i="5"/>
  <c r="Q186" i="5"/>
  <c r="S185" i="5"/>
  <c r="Q185" i="5"/>
  <c r="R185" i="5" s="1"/>
  <c r="S184" i="5"/>
  <c r="R184" i="5"/>
  <c r="Q184" i="5"/>
  <c r="S183" i="5"/>
  <c r="Q183" i="5"/>
  <c r="R183" i="5" s="1"/>
  <c r="S182" i="5"/>
  <c r="R182" i="5"/>
  <c r="Q182" i="5"/>
  <c r="S181" i="5"/>
  <c r="Q181" i="5"/>
  <c r="R181" i="5" s="1"/>
  <c r="S180" i="5"/>
  <c r="R180" i="5"/>
  <c r="Q180" i="5"/>
  <c r="S179" i="5"/>
  <c r="Q179" i="5"/>
  <c r="R179" i="5" s="1"/>
  <c r="S178" i="5"/>
  <c r="R178" i="5"/>
  <c r="Q178" i="5"/>
  <c r="S177" i="5"/>
  <c r="Q177" i="5"/>
  <c r="R177" i="5" s="1"/>
  <c r="S176" i="5"/>
  <c r="R176" i="5"/>
  <c r="Q176" i="5"/>
  <c r="S175" i="5"/>
  <c r="Q175" i="5"/>
  <c r="R175" i="5" s="1"/>
  <c r="S174" i="5"/>
  <c r="R174" i="5"/>
  <c r="Q174" i="5"/>
  <c r="S173" i="5"/>
  <c r="Q173" i="5"/>
  <c r="R173" i="5" s="1"/>
  <c r="S172" i="5"/>
  <c r="R172" i="5"/>
  <c r="Q172" i="5"/>
  <c r="S171" i="5"/>
  <c r="Q171" i="5"/>
  <c r="R171" i="5" s="1"/>
  <c r="S170" i="5"/>
  <c r="R170" i="5"/>
  <c r="Q170" i="5"/>
  <c r="S169" i="5"/>
  <c r="Q169" i="5"/>
  <c r="R169" i="5" s="1"/>
  <c r="S168" i="5"/>
  <c r="R168" i="5"/>
  <c r="Q168" i="5"/>
  <c r="S167" i="5"/>
  <c r="Q167" i="5"/>
  <c r="R167" i="5" s="1"/>
  <c r="S166" i="5"/>
  <c r="R166" i="5"/>
  <c r="Q166" i="5"/>
  <c r="S165" i="5"/>
  <c r="Q165" i="5"/>
  <c r="R165" i="5" s="1"/>
  <c r="S164" i="5"/>
  <c r="R164" i="5"/>
  <c r="Q164" i="5"/>
  <c r="S163" i="5"/>
  <c r="Q163" i="5"/>
  <c r="R163" i="5" s="1"/>
  <c r="S162" i="5"/>
  <c r="R162" i="5"/>
  <c r="Q162" i="5"/>
  <c r="S161" i="5"/>
  <c r="Q161" i="5"/>
  <c r="R161" i="5" s="1"/>
  <c r="S160" i="5"/>
  <c r="R160" i="5"/>
  <c r="Q160" i="5"/>
  <c r="S159" i="5"/>
  <c r="Q159" i="5"/>
  <c r="R159" i="5" s="1"/>
  <c r="S158" i="5"/>
  <c r="R158" i="5"/>
  <c r="Q158" i="5"/>
  <c r="S157" i="5"/>
  <c r="Q157" i="5"/>
  <c r="R157" i="5" s="1"/>
  <c r="S156" i="5"/>
  <c r="R156" i="5"/>
  <c r="Q156" i="5"/>
  <c r="S155" i="5"/>
  <c r="Q155" i="5"/>
  <c r="R155" i="5" s="1"/>
  <c r="S154" i="5"/>
  <c r="R154" i="5"/>
  <c r="Q154" i="5"/>
  <c r="S153" i="5"/>
  <c r="Q153" i="5"/>
  <c r="R153" i="5" s="1"/>
  <c r="S152" i="5"/>
  <c r="R152" i="5"/>
  <c r="Q152" i="5"/>
  <c r="S151" i="5"/>
  <c r="Q151" i="5"/>
  <c r="R151" i="5" s="1"/>
  <c r="S150" i="5"/>
  <c r="R150" i="5"/>
  <c r="Q150" i="5"/>
  <c r="S149" i="5"/>
  <c r="Q149" i="5"/>
  <c r="R149" i="5" s="1"/>
  <c r="S148" i="5"/>
  <c r="R148" i="5"/>
  <c r="Q148" i="5"/>
  <c r="S147" i="5"/>
  <c r="Q147" i="5"/>
  <c r="R147" i="5" s="1"/>
  <c r="S146" i="5"/>
  <c r="R146" i="5"/>
  <c r="Q146" i="5"/>
  <c r="S145" i="5"/>
  <c r="Q145" i="5"/>
  <c r="R145" i="5" s="1"/>
  <c r="S144" i="5"/>
  <c r="R144" i="5"/>
  <c r="Q144" i="5"/>
  <c r="S143" i="5"/>
  <c r="Q143" i="5"/>
  <c r="R143" i="5" s="1"/>
  <c r="S142" i="5"/>
  <c r="R142" i="5"/>
  <c r="Q142" i="5"/>
  <c r="S141" i="5"/>
  <c r="Q141" i="5"/>
  <c r="R141" i="5" s="1"/>
  <c r="S140" i="5"/>
  <c r="R140" i="5"/>
  <c r="Q140" i="5"/>
  <c r="S139" i="5"/>
  <c r="Q139" i="5"/>
  <c r="R139" i="5" s="1"/>
  <c r="S138" i="5"/>
  <c r="R138" i="5"/>
  <c r="Q138" i="5"/>
  <c r="S137" i="5"/>
  <c r="Q137" i="5"/>
  <c r="R137" i="5" s="1"/>
  <c r="S136" i="5"/>
  <c r="R136" i="5"/>
  <c r="Q136" i="5"/>
  <c r="S135" i="5"/>
  <c r="Q135" i="5"/>
  <c r="R135" i="5" s="1"/>
  <c r="S134" i="5"/>
  <c r="R134" i="5"/>
  <c r="Q134" i="5"/>
  <c r="S133" i="5"/>
  <c r="Q133" i="5"/>
  <c r="R133" i="5" s="1"/>
  <c r="S132" i="5"/>
  <c r="R132" i="5"/>
  <c r="Q132" i="5"/>
  <c r="S131" i="5"/>
  <c r="Q131" i="5"/>
  <c r="R131" i="5" s="1"/>
  <c r="S130" i="5"/>
  <c r="R130" i="5"/>
  <c r="Q130" i="5"/>
  <c r="S129" i="5"/>
  <c r="Q129" i="5"/>
  <c r="R129" i="5" s="1"/>
  <c r="S128" i="5"/>
  <c r="R128" i="5"/>
  <c r="Q128" i="5"/>
  <c r="S127" i="5"/>
  <c r="Q127" i="5"/>
  <c r="R127" i="5" s="1"/>
  <c r="S126" i="5"/>
  <c r="R126" i="5"/>
  <c r="Q126" i="5"/>
  <c r="S125" i="5"/>
  <c r="Q125" i="5"/>
  <c r="R125" i="5" s="1"/>
  <c r="S124" i="5"/>
  <c r="Q124" i="5"/>
  <c r="R124" i="5" s="1"/>
  <c r="S123" i="5"/>
  <c r="Q123" i="5"/>
  <c r="R123" i="5" s="1"/>
  <c r="S122" i="5"/>
  <c r="Q122" i="5"/>
  <c r="R122" i="5" s="1"/>
  <c r="S121" i="5"/>
  <c r="Q121" i="5"/>
  <c r="R121" i="5" s="1"/>
  <c r="S120" i="5"/>
  <c r="Q120" i="5"/>
  <c r="R120" i="5" s="1"/>
  <c r="S119" i="5"/>
  <c r="Q119" i="5"/>
  <c r="R119" i="5" s="1"/>
  <c r="S118" i="5"/>
  <c r="R118" i="5"/>
  <c r="Q118" i="5"/>
  <c r="S117" i="5"/>
  <c r="Q117" i="5"/>
  <c r="R117" i="5" s="1"/>
  <c r="S116" i="5"/>
  <c r="Q116" i="5"/>
  <c r="R116" i="5" s="1"/>
  <c r="S115" i="5"/>
  <c r="Q115" i="5"/>
  <c r="R115" i="5" s="1"/>
  <c r="S114" i="5"/>
  <c r="Q114" i="5"/>
  <c r="R114" i="5" s="1"/>
  <c r="S113" i="5"/>
  <c r="Q113" i="5"/>
  <c r="R113" i="5" s="1"/>
  <c r="AE112" i="5"/>
  <c r="S112" i="5"/>
  <c r="Q112" i="5"/>
  <c r="R112" i="5" s="1"/>
  <c r="AE111" i="5"/>
  <c r="S111" i="5"/>
  <c r="Q111" i="5"/>
  <c r="R111" i="5" s="1"/>
  <c r="AE110" i="5"/>
  <c r="S110" i="5"/>
  <c r="Q110" i="5"/>
  <c r="R110" i="5" s="1"/>
  <c r="AE109" i="5"/>
  <c r="S109" i="5"/>
  <c r="Q109" i="5"/>
  <c r="R109" i="5" s="1"/>
  <c r="AE108" i="5"/>
  <c r="S108" i="5"/>
  <c r="Q108" i="5"/>
  <c r="R108" i="5" s="1"/>
  <c r="AE107" i="5"/>
  <c r="S107" i="5"/>
  <c r="Q107" i="5"/>
  <c r="R107" i="5" s="1"/>
  <c r="AE106" i="5"/>
  <c r="S106" i="5"/>
  <c r="Q106" i="5"/>
  <c r="R106" i="5" s="1"/>
  <c r="AE105" i="5"/>
  <c r="S105" i="5"/>
  <c r="Q105" i="5"/>
  <c r="R105" i="5" s="1"/>
  <c r="AE104" i="5"/>
  <c r="S104" i="5"/>
  <c r="Q104" i="5"/>
  <c r="R104" i="5" s="1"/>
  <c r="AE103" i="5"/>
  <c r="S103" i="5"/>
  <c r="Q103" i="5"/>
  <c r="R103" i="5" s="1"/>
  <c r="AE102" i="5"/>
  <c r="S102" i="5"/>
  <c r="Q102" i="5"/>
  <c r="R102" i="5" s="1"/>
  <c r="AE101" i="5"/>
  <c r="S101" i="5"/>
  <c r="Q101" i="5"/>
  <c r="R101" i="5" s="1"/>
  <c r="AK62" i="5"/>
  <c r="AD62" i="5"/>
  <c r="AK61" i="5"/>
  <c r="AD61" i="5"/>
  <c r="AK60" i="5"/>
  <c r="AD60" i="5"/>
  <c r="AK59" i="5"/>
  <c r="AD59" i="5"/>
  <c r="AK58" i="5"/>
  <c r="AD58" i="5"/>
  <c r="AK57" i="5"/>
  <c r="AD57" i="5"/>
  <c r="AK56" i="5"/>
  <c r="AD56" i="5"/>
  <c r="AK55" i="5"/>
  <c r="AD55" i="5"/>
  <c r="AK54" i="5"/>
  <c r="AD54" i="5"/>
  <c r="AK53" i="5"/>
  <c r="AD53" i="5"/>
  <c r="AK52" i="5"/>
  <c r="AD52" i="5"/>
  <c r="AK51" i="5"/>
  <c r="AD51" i="5"/>
  <c r="AK50" i="5"/>
  <c r="AD50" i="5"/>
  <c r="AK49" i="5"/>
  <c r="AD49" i="5"/>
  <c r="AK48" i="5"/>
  <c r="AD48" i="5"/>
  <c r="AK47" i="5"/>
  <c r="AD47" i="5"/>
  <c r="AK46" i="5"/>
  <c r="AD46" i="5"/>
  <c r="AK45" i="5"/>
  <c r="AD45" i="5"/>
  <c r="AK44" i="5"/>
  <c r="AD44" i="5"/>
  <c r="AK43" i="5"/>
  <c r="AD43" i="5"/>
  <c r="AK42" i="5"/>
  <c r="AD42" i="5"/>
  <c r="AK41" i="5"/>
  <c r="AD41" i="5"/>
  <c r="AK40" i="5"/>
  <c r="AD40" i="5"/>
  <c r="AK39" i="5"/>
  <c r="AD39" i="5"/>
  <c r="AK38" i="5"/>
  <c r="AD38" i="5"/>
  <c r="AK37" i="5"/>
  <c r="AD37" i="5"/>
  <c r="AK36" i="5"/>
  <c r="AD36" i="5"/>
  <c r="AK35" i="5"/>
  <c r="AD35" i="5"/>
  <c r="AK34" i="5"/>
  <c r="AD34" i="5"/>
  <c r="AK33" i="5"/>
  <c r="AD33" i="5"/>
  <c r="AK32" i="5"/>
  <c r="AD32" i="5"/>
  <c r="AK31" i="5"/>
  <c r="AD31" i="5"/>
  <c r="AK30" i="5"/>
  <c r="AD30" i="5"/>
  <c r="AK29" i="5"/>
  <c r="AD29" i="5"/>
  <c r="AK28" i="5"/>
  <c r="AD28" i="5"/>
  <c r="AK27" i="5"/>
  <c r="AD27" i="5"/>
  <c r="AK26" i="5"/>
  <c r="AD26" i="5"/>
  <c r="AK25" i="5"/>
  <c r="AD25" i="5"/>
  <c r="AK24" i="5"/>
  <c r="AD24" i="5"/>
  <c r="AK23" i="5"/>
  <c r="AD23" i="5"/>
  <c r="AK22" i="5"/>
  <c r="AD22" i="5"/>
  <c r="AK21" i="5"/>
  <c r="AD21" i="5"/>
  <c r="AK20" i="5"/>
  <c r="AD20" i="5"/>
  <c r="AK19" i="5"/>
  <c r="AD19" i="5"/>
  <c r="AK18" i="5"/>
  <c r="AD18" i="5"/>
  <c r="AK17" i="5"/>
  <c r="AD17" i="5"/>
  <c r="AK16" i="5"/>
  <c r="AD16" i="5"/>
  <c r="AK15" i="5"/>
  <c r="AD15" i="5"/>
  <c r="AK14" i="5"/>
  <c r="AD14" i="5"/>
  <c r="Y14" i="5"/>
  <c r="AK13" i="5"/>
  <c r="AD13" i="5"/>
  <c r="Y13" i="5"/>
  <c r="AE112" i="4" l="1"/>
  <c r="AS13" i="4" l="1"/>
  <c r="AS12" i="4"/>
  <c r="X2240" i="9"/>
  <c r="V2240" i="9"/>
  <c r="T2240" i="9"/>
  <c r="R2240" i="9"/>
  <c r="P2240" i="9"/>
  <c r="N2240" i="9"/>
  <c r="L2240" i="9"/>
  <c r="J2240" i="9"/>
  <c r="X2218" i="9"/>
  <c r="V2218" i="9"/>
  <c r="T2218" i="9"/>
  <c r="R2218" i="9"/>
  <c r="P2218" i="9"/>
  <c r="N2218" i="9"/>
  <c r="L2218" i="9"/>
  <c r="J2218" i="9"/>
  <c r="X2195" i="9"/>
  <c r="V2195" i="9"/>
  <c r="T2195" i="9"/>
  <c r="R2195" i="9"/>
  <c r="P2195" i="9"/>
  <c r="N2195" i="9"/>
  <c r="L2195" i="9"/>
  <c r="J2195" i="9"/>
  <c r="X2173" i="9"/>
  <c r="V2173" i="9"/>
  <c r="T2173" i="9"/>
  <c r="R2173" i="9"/>
  <c r="P2173" i="9"/>
  <c r="N2173" i="9"/>
  <c r="L2173" i="9"/>
  <c r="J2173" i="9"/>
  <c r="X2150" i="9"/>
  <c r="V2150" i="9"/>
  <c r="T2150" i="9"/>
  <c r="R2150" i="9"/>
  <c r="P2150" i="9"/>
  <c r="N2150" i="9"/>
  <c r="L2150" i="9"/>
  <c r="J2150" i="9"/>
  <c r="X2128" i="9"/>
  <c r="V2128" i="9"/>
  <c r="T2128" i="9"/>
  <c r="R2128" i="9"/>
  <c r="P2128" i="9"/>
  <c r="N2128" i="9"/>
  <c r="L2128" i="9"/>
  <c r="J2128" i="9"/>
  <c r="X2105" i="9"/>
  <c r="V2105" i="9"/>
  <c r="T2105" i="9"/>
  <c r="R2105" i="9"/>
  <c r="P2105" i="9"/>
  <c r="N2105" i="9"/>
  <c r="L2105" i="9"/>
  <c r="J2105" i="9"/>
  <c r="X2083" i="9"/>
  <c r="V2083" i="9"/>
  <c r="T2083" i="9"/>
  <c r="R2083" i="9"/>
  <c r="P2083" i="9"/>
  <c r="N2083" i="9"/>
  <c r="L2083" i="9"/>
  <c r="J2083" i="9"/>
  <c r="X2060" i="9"/>
  <c r="V2060" i="9"/>
  <c r="T2060" i="9"/>
  <c r="R2060" i="9"/>
  <c r="P2060" i="9"/>
  <c r="N2060" i="9"/>
  <c r="L2060" i="9"/>
  <c r="J2060" i="9"/>
  <c r="X2038" i="9"/>
  <c r="V2038" i="9"/>
  <c r="T2038" i="9"/>
  <c r="R2038" i="9"/>
  <c r="P2038" i="9"/>
  <c r="N2038" i="9"/>
  <c r="L2038" i="9"/>
  <c r="J2038" i="9"/>
  <c r="X2015" i="9"/>
  <c r="V2015" i="9"/>
  <c r="T2015" i="9"/>
  <c r="R2015" i="9"/>
  <c r="P2015" i="9"/>
  <c r="N2015" i="9"/>
  <c r="L2015" i="9"/>
  <c r="J2015" i="9"/>
  <c r="X1993" i="9"/>
  <c r="V1993" i="9"/>
  <c r="T1993" i="9"/>
  <c r="R1993" i="9"/>
  <c r="P1993" i="9"/>
  <c r="N1993" i="9"/>
  <c r="L1993" i="9"/>
  <c r="J1993" i="9"/>
  <c r="X1970" i="9"/>
  <c r="V1970" i="9"/>
  <c r="T1970" i="9"/>
  <c r="R1970" i="9"/>
  <c r="P1970" i="9"/>
  <c r="N1970" i="9"/>
  <c r="L1970" i="9"/>
  <c r="J1970" i="9"/>
  <c r="X1948" i="9"/>
  <c r="V1948" i="9"/>
  <c r="T1948" i="9"/>
  <c r="R1948" i="9"/>
  <c r="P1948" i="9"/>
  <c r="N1948" i="9"/>
  <c r="L1948" i="9"/>
  <c r="J1948" i="9"/>
  <c r="X1925" i="9"/>
  <c r="V1925" i="9"/>
  <c r="T1925" i="9"/>
  <c r="R1925" i="9"/>
  <c r="P1925" i="9"/>
  <c r="N1925" i="9"/>
  <c r="L1925" i="9"/>
  <c r="J1925" i="9"/>
  <c r="X1903" i="9"/>
  <c r="V1903" i="9"/>
  <c r="T1903" i="9"/>
  <c r="R1903" i="9"/>
  <c r="P1903" i="9"/>
  <c r="N1903" i="9"/>
  <c r="L1903" i="9"/>
  <c r="J1903" i="9"/>
  <c r="X1880" i="9"/>
  <c r="V1880" i="9"/>
  <c r="T1880" i="9"/>
  <c r="R1880" i="9"/>
  <c r="P1880" i="9"/>
  <c r="N1880" i="9"/>
  <c r="L1880" i="9"/>
  <c r="J1880" i="9"/>
  <c r="X1858" i="9"/>
  <c r="V1858" i="9"/>
  <c r="T1858" i="9"/>
  <c r="R1858" i="9"/>
  <c r="P1858" i="9"/>
  <c r="N1858" i="9"/>
  <c r="L1858" i="9"/>
  <c r="J1858" i="9"/>
  <c r="X1835" i="9"/>
  <c r="V1835" i="9"/>
  <c r="T1835" i="9"/>
  <c r="R1835" i="9"/>
  <c r="P1835" i="9"/>
  <c r="N1835" i="9"/>
  <c r="L1835" i="9"/>
  <c r="J1835" i="9"/>
  <c r="X1813" i="9"/>
  <c r="V1813" i="9"/>
  <c r="T1813" i="9"/>
  <c r="R1813" i="9"/>
  <c r="P1813" i="9"/>
  <c r="N1813" i="9"/>
  <c r="L1813" i="9"/>
  <c r="J1813" i="9"/>
  <c r="X1790" i="9"/>
  <c r="V1790" i="9"/>
  <c r="T1790" i="9"/>
  <c r="R1790" i="9"/>
  <c r="P1790" i="9"/>
  <c r="N1790" i="9"/>
  <c r="L1790" i="9"/>
  <c r="J1790" i="9"/>
  <c r="X1768" i="9"/>
  <c r="V1768" i="9"/>
  <c r="T1768" i="9"/>
  <c r="R1768" i="9"/>
  <c r="P1768" i="9"/>
  <c r="N1768" i="9"/>
  <c r="L1768" i="9"/>
  <c r="J1768" i="9"/>
  <c r="X1745" i="9"/>
  <c r="V1745" i="9"/>
  <c r="T1745" i="9"/>
  <c r="R1745" i="9"/>
  <c r="P1745" i="9"/>
  <c r="N1745" i="9"/>
  <c r="L1745" i="9"/>
  <c r="J1745" i="9"/>
  <c r="X1723" i="9"/>
  <c r="V1723" i="9"/>
  <c r="T1723" i="9"/>
  <c r="R1723" i="9"/>
  <c r="P1723" i="9"/>
  <c r="N1723" i="9"/>
  <c r="L1723" i="9"/>
  <c r="J1723" i="9"/>
  <c r="X1700" i="9"/>
  <c r="V1700" i="9"/>
  <c r="T1700" i="9"/>
  <c r="R1700" i="9"/>
  <c r="P1700" i="9"/>
  <c r="N1700" i="9"/>
  <c r="L1700" i="9"/>
  <c r="J1700" i="9"/>
  <c r="X1678" i="9"/>
  <c r="V1678" i="9"/>
  <c r="T1678" i="9"/>
  <c r="R1678" i="9"/>
  <c r="P1678" i="9"/>
  <c r="N1678" i="9"/>
  <c r="L1678" i="9"/>
  <c r="J1678" i="9"/>
  <c r="X1655" i="9"/>
  <c r="V1655" i="9"/>
  <c r="T1655" i="9"/>
  <c r="R1655" i="9"/>
  <c r="P1655" i="9"/>
  <c r="N1655" i="9"/>
  <c r="L1655" i="9"/>
  <c r="J1655" i="9"/>
  <c r="X1633" i="9"/>
  <c r="V1633" i="9"/>
  <c r="T1633" i="9"/>
  <c r="R1633" i="9"/>
  <c r="P1633" i="9"/>
  <c r="N1633" i="9"/>
  <c r="L1633" i="9"/>
  <c r="J1633" i="9"/>
  <c r="X1610" i="9"/>
  <c r="V1610" i="9"/>
  <c r="T1610" i="9"/>
  <c r="R1610" i="9"/>
  <c r="P1610" i="9"/>
  <c r="N1610" i="9"/>
  <c r="L1610" i="9"/>
  <c r="J1610" i="9"/>
  <c r="X1588" i="9"/>
  <c r="V1588" i="9"/>
  <c r="T1588" i="9"/>
  <c r="R1588" i="9"/>
  <c r="P1588" i="9"/>
  <c r="N1588" i="9"/>
  <c r="L1588" i="9"/>
  <c r="J1588" i="9"/>
  <c r="X1565" i="9"/>
  <c r="V1565" i="9"/>
  <c r="T1565" i="9"/>
  <c r="R1565" i="9"/>
  <c r="P1565" i="9"/>
  <c r="N1565" i="9"/>
  <c r="L1565" i="9"/>
  <c r="J1565" i="9"/>
  <c r="X1543" i="9"/>
  <c r="V1543" i="9"/>
  <c r="T1543" i="9"/>
  <c r="R1543" i="9"/>
  <c r="P1543" i="9"/>
  <c r="N1543" i="9"/>
  <c r="L1543" i="9"/>
  <c r="J1543" i="9"/>
  <c r="X1520" i="9"/>
  <c r="V1520" i="9"/>
  <c r="T1520" i="9"/>
  <c r="R1520" i="9"/>
  <c r="P1520" i="9"/>
  <c r="N1520" i="9"/>
  <c r="L1520" i="9"/>
  <c r="J1520" i="9"/>
  <c r="X1498" i="9"/>
  <c r="V1498" i="9"/>
  <c r="T1498" i="9"/>
  <c r="R1498" i="9"/>
  <c r="P1498" i="9"/>
  <c r="N1498" i="9"/>
  <c r="L1498" i="9"/>
  <c r="J1498" i="9"/>
  <c r="X1475" i="9"/>
  <c r="V1475" i="9"/>
  <c r="T1475" i="9"/>
  <c r="R1475" i="9"/>
  <c r="P1475" i="9"/>
  <c r="N1475" i="9"/>
  <c r="L1475" i="9"/>
  <c r="J1475" i="9"/>
  <c r="X1453" i="9"/>
  <c r="V1453" i="9"/>
  <c r="T1453" i="9"/>
  <c r="R1453" i="9"/>
  <c r="P1453" i="9"/>
  <c r="N1453" i="9"/>
  <c r="L1453" i="9"/>
  <c r="J1453" i="9"/>
  <c r="X1430" i="9"/>
  <c r="V1430" i="9"/>
  <c r="T1430" i="9"/>
  <c r="R1430" i="9"/>
  <c r="P1430" i="9"/>
  <c r="N1430" i="9"/>
  <c r="L1430" i="9"/>
  <c r="J1430" i="9"/>
  <c r="X1408" i="9"/>
  <c r="V1408" i="9"/>
  <c r="T1408" i="9"/>
  <c r="R1408" i="9"/>
  <c r="P1408" i="9"/>
  <c r="N1408" i="9"/>
  <c r="L1408" i="9"/>
  <c r="J1408" i="9"/>
  <c r="X1385" i="9"/>
  <c r="V1385" i="9"/>
  <c r="T1385" i="9"/>
  <c r="R1385" i="9"/>
  <c r="P1385" i="9"/>
  <c r="N1385" i="9"/>
  <c r="L1385" i="9"/>
  <c r="J1385" i="9"/>
  <c r="X1363" i="9"/>
  <c r="V1363" i="9"/>
  <c r="T1363" i="9"/>
  <c r="R1363" i="9"/>
  <c r="P1363" i="9"/>
  <c r="N1363" i="9"/>
  <c r="L1363" i="9"/>
  <c r="J1363" i="9"/>
  <c r="X1340" i="9"/>
  <c r="V1340" i="9"/>
  <c r="T1340" i="9"/>
  <c r="R1340" i="9"/>
  <c r="P1340" i="9"/>
  <c r="N1340" i="9"/>
  <c r="L1340" i="9"/>
  <c r="J1340" i="9"/>
  <c r="X1318" i="9"/>
  <c r="V1318" i="9"/>
  <c r="T1318" i="9"/>
  <c r="R1318" i="9"/>
  <c r="P1318" i="9"/>
  <c r="N1318" i="9"/>
  <c r="L1318" i="9"/>
  <c r="J1318" i="9"/>
  <c r="X1295" i="9"/>
  <c r="V1295" i="9"/>
  <c r="T1295" i="9"/>
  <c r="R1295" i="9"/>
  <c r="P1295" i="9"/>
  <c r="N1295" i="9"/>
  <c r="L1295" i="9"/>
  <c r="J1295" i="9"/>
  <c r="X1273" i="9"/>
  <c r="V1273" i="9"/>
  <c r="T1273" i="9"/>
  <c r="R1273" i="9"/>
  <c r="P1273" i="9"/>
  <c r="N1273" i="9"/>
  <c r="L1273" i="9"/>
  <c r="J1273" i="9"/>
  <c r="X1250" i="9"/>
  <c r="V1250" i="9"/>
  <c r="T1250" i="9"/>
  <c r="R1250" i="9"/>
  <c r="P1250" i="9"/>
  <c r="N1250" i="9"/>
  <c r="L1250" i="9"/>
  <c r="J1250" i="9"/>
  <c r="X1228" i="9"/>
  <c r="V1228" i="9"/>
  <c r="T1228" i="9"/>
  <c r="R1228" i="9"/>
  <c r="P1228" i="9"/>
  <c r="N1228" i="9"/>
  <c r="L1228" i="9"/>
  <c r="J1228" i="9"/>
  <c r="X1205" i="9"/>
  <c r="V1205" i="9"/>
  <c r="T1205" i="9"/>
  <c r="R1205" i="9"/>
  <c r="P1205" i="9"/>
  <c r="N1205" i="9"/>
  <c r="L1205" i="9"/>
  <c r="J1205" i="9"/>
  <c r="X1183" i="9"/>
  <c r="V1183" i="9"/>
  <c r="T1183" i="9"/>
  <c r="R1183" i="9"/>
  <c r="P1183" i="9"/>
  <c r="N1183" i="9"/>
  <c r="L1183" i="9"/>
  <c r="J1183" i="9"/>
  <c r="X1160" i="9"/>
  <c r="V1160" i="9"/>
  <c r="T1160" i="9"/>
  <c r="R1160" i="9"/>
  <c r="P1160" i="9"/>
  <c r="N1160" i="9"/>
  <c r="L1160" i="9"/>
  <c r="J1160" i="9"/>
  <c r="X1138" i="9"/>
  <c r="V1138" i="9"/>
  <c r="T1138" i="9"/>
  <c r="R1138" i="9"/>
  <c r="P1138" i="9"/>
  <c r="N1138" i="9"/>
  <c r="L1138" i="9"/>
  <c r="J1138" i="9"/>
  <c r="X1115" i="9"/>
  <c r="V1115" i="9"/>
  <c r="T1115" i="9"/>
  <c r="R1115" i="9"/>
  <c r="P1115" i="9"/>
  <c r="N1115" i="9"/>
  <c r="L1115" i="9"/>
  <c r="J1115" i="9"/>
  <c r="X1093" i="9"/>
  <c r="V1093" i="9"/>
  <c r="T1093" i="9"/>
  <c r="R1093" i="9"/>
  <c r="P1093" i="9"/>
  <c r="N1093" i="9"/>
  <c r="L1093" i="9"/>
  <c r="J1093" i="9"/>
  <c r="X1070" i="9"/>
  <c r="V1070" i="9"/>
  <c r="T1070" i="9"/>
  <c r="R1070" i="9"/>
  <c r="P1070" i="9"/>
  <c r="N1070" i="9"/>
  <c r="L1070" i="9"/>
  <c r="J1070" i="9"/>
  <c r="X1048" i="9"/>
  <c r="V1048" i="9"/>
  <c r="T1048" i="9"/>
  <c r="R1048" i="9"/>
  <c r="P1048" i="9"/>
  <c r="N1048" i="9"/>
  <c r="L1048" i="9"/>
  <c r="J1048" i="9"/>
  <c r="X1025" i="9"/>
  <c r="V1025" i="9"/>
  <c r="T1025" i="9"/>
  <c r="R1025" i="9"/>
  <c r="P1025" i="9"/>
  <c r="N1025" i="9"/>
  <c r="L1025" i="9"/>
  <c r="J1025" i="9"/>
  <c r="X1003" i="9"/>
  <c r="V1003" i="9"/>
  <c r="T1003" i="9"/>
  <c r="R1003" i="9"/>
  <c r="P1003" i="9"/>
  <c r="N1003" i="9"/>
  <c r="L1003" i="9"/>
  <c r="J1003" i="9"/>
  <c r="X980" i="9"/>
  <c r="V980" i="9"/>
  <c r="T980" i="9"/>
  <c r="R980" i="9"/>
  <c r="P980" i="9"/>
  <c r="N980" i="9"/>
  <c r="L980" i="9"/>
  <c r="J980" i="9"/>
  <c r="X958" i="9"/>
  <c r="V958" i="9"/>
  <c r="T958" i="9"/>
  <c r="R958" i="9"/>
  <c r="P958" i="9"/>
  <c r="N958" i="9"/>
  <c r="L958" i="9"/>
  <c r="J958" i="9"/>
  <c r="X935" i="9"/>
  <c r="V935" i="9"/>
  <c r="T935" i="9"/>
  <c r="R935" i="9"/>
  <c r="P935" i="9"/>
  <c r="N935" i="9"/>
  <c r="L935" i="9"/>
  <c r="J935" i="9"/>
  <c r="X913" i="9"/>
  <c r="V913" i="9"/>
  <c r="T913" i="9"/>
  <c r="R913" i="9"/>
  <c r="P913" i="9"/>
  <c r="N913" i="9"/>
  <c r="L913" i="9"/>
  <c r="J913" i="9"/>
  <c r="X890" i="9"/>
  <c r="V890" i="9"/>
  <c r="T890" i="9"/>
  <c r="R890" i="9"/>
  <c r="P890" i="9"/>
  <c r="N890" i="9"/>
  <c r="L890" i="9"/>
  <c r="J890" i="9"/>
  <c r="X868" i="9"/>
  <c r="V868" i="9"/>
  <c r="T868" i="9"/>
  <c r="R868" i="9"/>
  <c r="P868" i="9"/>
  <c r="N868" i="9"/>
  <c r="L868" i="9"/>
  <c r="J868" i="9"/>
  <c r="X845" i="9"/>
  <c r="V845" i="9"/>
  <c r="T845" i="9"/>
  <c r="R845" i="9"/>
  <c r="P845" i="9"/>
  <c r="N845" i="9"/>
  <c r="L845" i="9"/>
  <c r="J845" i="9"/>
  <c r="X823" i="9"/>
  <c r="V823" i="9"/>
  <c r="T823" i="9"/>
  <c r="R823" i="9"/>
  <c r="P823" i="9"/>
  <c r="N823" i="9"/>
  <c r="L823" i="9"/>
  <c r="J823" i="9"/>
  <c r="X800" i="9"/>
  <c r="V800" i="9"/>
  <c r="T800" i="9"/>
  <c r="R800" i="9"/>
  <c r="P800" i="9"/>
  <c r="N800" i="9"/>
  <c r="L800" i="9"/>
  <c r="J800" i="9"/>
  <c r="X778" i="9"/>
  <c r="V778" i="9"/>
  <c r="T778" i="9"/>
  <c r="R778" i="9"/>
  <c r="P778" i="9"/>
  <c r="N778" i="9"/>
  <c r="L778" i="9"/>
  <c r="J778" i="9"/>
  <c r="X755" i="9"/>
  <c r="V755" i="9"/>
  <c r="T755" i="9"/>
  <c r="R755" i="9"/>
  <c r="P755" i="9"/>
  <c r="N755" i="9"/>
  <c r="L755" i="9"/>
  <c r="J755" i="9"/>
  <c r="X733" i="9"/>
  <c r="V733" i="9"/>
  <c r="T733" i="9"/>
  <c r="R733" i="9"/>
  <c r="P733" i="9"/>
  <c r="N733" i="9"/>
  <c r="L733" i="9"/>
  <c r="J733" i="9"/>
  <c r="X710" i="9"/>
  <c r="V710" i="9"/>
  <c r="T710" i="9"/>
  <c r="R710" i="9"/>
  <c r="P710" i="9"/>
  <c r="N710" i="9"/>
  <c r="L710" i="9"/>
  <c r="J710" i="9"/>
  <c r="X688" i="9"/>
  <c r="V688" i="9"/>
  <c r="T688" i="9"/>
  <c r="R688" i="9"/>
  <c r="P688" i="9"/>
  <c r="N688" i="9"/>
  <c r="L688" i="9"/>
  <c r="J688" i="9"/>
  <c r="X665" i="9"/>
  <c r="V665" i="9"/>
  <c r="T665" i="9"/>
  <c r="R665" i="9"/>
  <c r="P665" i="9"/>
  <c r="N665" i="9"/>
  <c r="L665" i="9"/>
  <c r="J665" i="9"/>
  <c r="X643" i="9"/>
  <c r="V643" i="9"/>
  <c r="T643" i="9"/>
  <c r="R643" i="9"/>
  <c r="P643" i="9"/>
  <c r="N643" i="9"/>
  <c r="L643" i="9"/>
  <c r="J643" i="9"/>
  <c r="X620" i="9"/>
  <c r="V620" i="9"/>
  <c r="T620" i="9"/>
  <c r="R620" i="9"/>
  <c r="P620" i="9"/>
  <c r="N620" i="9"/>
  <c r="L620" i="9"/>
  <c r="J620" i="9"/>
  <c r="X598" i="9"/>
  <c r="V598" i="9"/>
  <c r="T598" i="9"/>
  <c r="R598" i="9"/>
  <c r="P598" i="9"/>
  <c r="N598" i="9"/>
  <c r="L598" i="9"/>
  <c r="J598" i="9"/>
  <c r="X575" i="9"/>
  <c r="V575" i="9"/>
  <c r="T575" i="9"/>
  <c r="R575" i="9"/>
  <c r="P575" i="9"/>
  <c r="N575" i="9"/>
  <c r="L575" i="9"/>
  <c r="J575" i="9"/>
  <c r="X553" i="9"/>
  <c r="V553" i="9"/>
  <c r="T553" i="9"/>
  <c r="R553" i="9"/>
  <c r="P553" i="9"/>
  <c r="N553" i="9"/>
  <c r="L553" i="9"/>
  <c r="J553" i="9"/>
  <c r="X530" i="9"/>
  <c r="V530" i="9"/>
  <c r="T530" i="9"/>
  <c r="R530" i="9"/>
  <c r="P530" i="9"/>
  <c r="N530" i="9"/>
  <c r="L530" i="9"/>
  <c r="J530" i="9"/>
  <c r="X508" i="9"/>
  <c r="V508" i="9"/>
  <c r="T508" i="9"/>
  <c r="R508" i="9"/>
  <c r="P508" i="9"/>
  <c r="N508" i="9"/>
  <c r="L508" i="9"/>
  <c r="J508" i="9"/>
  <c r="X485" i="9"/>
  <c r="V485" i="9"/>
  <c r="T485" i="9"/>
  <c r="R485" i="9"/>
  <c r="P485" i="9"/>
  <c r="N485" i="9"/>
  <c r="L485" i="9"/>
  <c r="J485" i="9"/>
  <c r="X463" i="9"/>
  <c r="V463" i="9"/>
  <c r="T463" i="9"/>
  <c r="R463" i="9"/>
  <c r="P463" i="9"/>
  <c r="N463" i="9"/>
  <c r="L463" i="9"/>
  <c r="J463" i="9"/>
  <c r="X440" i="9"/>
  <c r="V440" i="9"/>
  <c r="T440" i="9"/>
  <c r="R440" i="9"/>
  <c r="P440" i="9"/>
  <c r="N440" i="9"/>
  <c r="L440" i="9"/>
  <c r="J440" i="9"/>
  <c r="X418" i="9"/>
  <c r="V418" i="9"/>
  <c r="T418" i="9"/>
  <c r="R418" i="9"/>
  <c r="P418" i="9"/>
  <c r="N418" i="9"/>
  <c r="L418" i="9"/>
  <c r="J418" i="9"/>
  <c r="X395" i="9"/>
  <c r="V395" i="9"/>
  <c r="T395" i="9"/>
  <c r="R395" i="9"/>
  <c r="P395" i="9"/>
  <c r="N395" i="9"/>
  <c r="L395" i="9"/>
  <c r="J395" i="9"/>
  <c r="X373" i="9"/>
  <c r="V373" i="9"/>
  <c r="T373" i="9"/>
  <c r="R373" i="9"/>
  <c r="P373" i="9"/>
  <c r="N373" i="9"/>
  <c r="L373" i="9"/>
  <c r="J373" i="9"/>
  <c r="X350" i="9"/>
  <c r="V350" i="9"/>
  <c r="T350" i="9"/>
  <c r="R350" i="9"/>
  <c r="P350" i="9"/>
  <c r="N350" i="9"/>
  <c r="L350" i="9"/>
  <c r="J350" i="9"/>
  <c r="X328" i="9"/>
  <c r="V328" i="9"/>
  <c r="T328" i="9"/>
  <c r="R328" i="9"/>
  <c r="P328" i="9"/>
  <c r="N328" i="9"/>
  <c r="L328" i="9"/>
  <c r="J328" i="9"/>
  <c r="X305" i="9"/>
  <c r="V305" i="9"/>
  <c r="T305" i="9"/>
  <c r="R305" i="9"/>
  <c r="P305" i="9"/>
  <c r="N305" i="9"/>
  <c r="L305" i="9"/>
  <c r="J305" i="9"/>
  <c r="X283" i="9"/>
  <c r="V283" i="9"/>
  <c r="T283" i="9"/>
  <c r="R283" i="9"/>
  <c r="P283" i="9"/>
  <c r="N283" i="9"/>
  <c r="L283" i="9"/>
  <c r="J283" i="9"/>
  <c r="X260" i="9"/>
  <c r="V260" i="9"/>
  <c r="T260" i="9"/>
  <c r="R260" i="9"/>
  <c r="P260" i="9"/>
  <c r="N260" i="9"/>
  <c r="L260" i="9"/>
  <c r="J260" i="9"/>
  <c r="X238" i="9"/>
  <c r="V238" i="9"/>
  <c r="T238" i="9"/>
  <c r="R238" i="9"/>
  <c r="P238" i="9"/>
  <c r="N238" i="9"/>
  <c r="L238" i="9"/>
  <c r="J238" i="9"/>
  <c r="X215" i="9"/>
  <c r="V215" i="9"/>
  <c r="T215" i="9"/>
  <c r="R215" i="9"/>
  <c r="P215" i="9"/>
  <c r="N215" i="9"/>
  <c r="L215" i="9"/>
  <c r="J215" i="9"/>
  <c r="X193" i="9"/>
  <c r="V193" i="9"/>
  <c r="T193" i="9"/>
  <c r="R193" i="9"/>
  <c r="P193" i="9"/>
  <c r="N193" i="9"/>
  <c r="L193" i="9"/>
  <c r="J193" i="9"/>
  <c r="X170" i="9"/>
  <c r="V170" i="9"/>
  <c r="T170" i="9"/>
  <c r="R170" i="9"/>
  <c r="P170" i="9"/>
  <c r="N170" i="9"/>
  <c r="L170" i="9"/>
  <c r="J170" i="9"/>
  <c r="X148" i="9"/>
  <c r="V148" i="9"/>
  <c r="T148" i="9"/>
  <c r="R148" i="9"/>
  <c r="P148" i="9"/>
  <c r="N148" i="9"/>
  <c r="L148" i="9"/>
  <c r="J148" i="9"/>
  <c r="X125" i="9"/>
  <c r="V125" i="9"/>
  <c r="T125" i="9"/>
  <c r="R125" i="9"/>
  <c r="P125" i="9"/>
  <c r="N125" i="9"/>
  <c r="L125" i="9"/>
  <c r="J125" i="9"/>
  <c r="X103" i="9"/>
  <c r="V103" i="9"/>
  <c r="T103" i="9"/>
  <c r="R103" i="9"/>
  <c r="P103" i="9"/>
  <c r="N103" i="9"/>
  <c r="L103" i="9"/>
  <c r="J103" i="9"/>
  <c r="X80" i="9"/>
  <c r="V80" i="9"/>
  <c r="T80" i="9"/>
  <c r="R80" i="9"/>
  <c r="P80" i="9"/>
  <c r="N80" i="9"/>
  <c r="L80" i="9"/>
  <c r="J80" i="9"/>
  <c r="X58" i="9"/>
  <c r="V58" i="9"/>
  <c r="T58" i="9"/>
  <c r="R58" i="9"/>
  <c r="P58" i="9"/>
  <c r="N58" i="9"/>
  <c r="L58" i="9"/>
  <c r="J58" i="9"/>
  <c r="X35" i="9"/>
  <c r="V35" i="9"/>
  <c r="T35" i="9"/>
  <c r="R35" i="9"/>
  <c r="P35" i="9"/>
  <c r="N35" i="9"/>
  <c r="L35" i="9"/>
  <c r="J35" i="9"/>
  <c r="C4" i="7"/>
  <c r="F62" i="5" l="1"/>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135" i="5" l="1"/>
  <c r="F136" i="5"/>
  <c r="F138" i="5"/>
  <c r="F137" i="5"/>
  <c r="F140" i="5"/>
  <c r="F139" i="5"/>
  <c r="F143" i="5"/>
  <c r="F144" i="5"/>
  <c r="F146" i="5"/>
  <c r="F145" i="5"/>
  <c r="F142" i="5"/>
  <c r="F141" i="5"/>
  <c r="F160" i="5"/>
  <c r="F159" i="5"/>
  <c r="F130" i="5"/>
  <c r="F129" i="5"/>
  <c r="F132" i="5"/>
  <c r="F131" i="5"/>
  <c r="F148" i="5"/>
  <c r="F147" i="5"/>
  <c r="F134" i="5"/>
  <c r="F133" i="5"/>
  <c r="F158" i="5"/>
  <c r="F157" i="5"/>
  <c r="F156" i="5"/>
  <c r="F155" i="5"/>
  <c r="F154" i="5"/>
  <c r="F153" i="5"/>
  <c r="F151" i="5"/>
  <c r="F152" i="5"/>
  <c r="F149" i="5"/>
  <c r="F150" i="5"/>
  <c r="F156" i="4"/>
  <c r="F155" i="4"/>
  <c r="F153" i="4"/>
  <c r="F154" i="4"/>
  <c r="F152" i="4"/>
  <c r="F151" i="4"/>
  <c r="F149" i="4"/>
  <c r="F150" i="4"/>
  <c r="AE111" i="4"/>
  <c r="AE110" i="4"/>
  <c r="AE109" i="4"/>
  <c r="AE108" i="4"/>
  <c r="AE107" i="4"/>
  <c r="AE106" i="4"/>
  <c r="AE105" i="4"/>
  <c r="AE104" i="4"/>
  <c r="AE103" i="4"/>
  <c r="AE102" i="4"/>
  <c r="AE101" i="4"/>
  <c r="O200" i="5"/>
  <c r="N200" i="5"/>
  <c r="O199" i="5"/>
  <c r="N199" i="5"/>
  <c r="O198" i="5"/>
  <c r="N198" i="5"/>
  <c r="O197" i="5"/>
  <c r="N197" i="5"/>
  <c r="O196" i="5"/>
  <c r="N196" i="5"/>
  <c r="O195" i="5"/>
  <c r="N195" i="5"/>
  <c r="O194" i="5"/>
  <c r="N194" i="5"/>
  <c r="O193" i="5"/>
  <c r="N193" i="5"/>
  <c r="O192" i="5"/>
  <c r="N192" i="5"/>
  <c r="O191" i="5"/>
  <c r="N191" i="5"/>
  <c r="O190" i="5"/>
  <c r="N190" i="5"/>
  <c r="O189" i="5"/>
  <c r="N189" i="5"/>
  <c r="O188" i="5"/>
  <c r="N188" i="5"/>
  <c r="O187" i="5"/>
  <c r="N187" i="5"/>
  <c r="O186" i="5"/>
  <c r="N186" i="5"/>
  <c r="O185" i="5"/>
  <c r="N185" i="5"/>
  <c r="O184" i="5"/>
  <c r="N184" i="5"/>
  <c r="O183" i="5"/>
  <c r="N183" i="5"/>
  <c r="O182" i="5"/>
  <c r="N182" i="5"/>
  <c r="O181" i="5"/>
  <c r="N181" i="5"/>
  <c r="O180" i="5"/>
  <c r="N180" i="5"/>
  <c r="O179" i="5"/>
  <c r="N179" i="5"/>
  <c r="O178" i="5"/>
  <c r="N178" i="5"/>
  <c r="O177" i="5"/>
  <c r="N177" i="5"/>
  <c r="O176" i="5"/>
  <c r="N176" i="5"/>
  <c r="O175" i="5"/>
  <c r="N175" i="5"/>
  <c r="O174" i="5"/>
  <c r="N174" i="5"/>
  <c r="O173" i="5"/>
  <c r="N173" i="5"/>
  <c r="O172" i="5"/>
  <c r="N172" i="5"/>
  <c r="O171" i="5"/>
  <c r="N171" i="5"/>
  <c r="O170" i="5"/>
  <c r="N170" i="5"/>
  <c r="O169" i="5"/>
  <c r="N169" i="5"/>
  <c r="O168" i="5"/>
  <c r="N168" i="5"/>
  <c r="O167" i="5"/>
  <c r="N167" i="5"/>
  <c r="O166" i="5"/>
  <c r="N166" i="5"/>
  <c r="O165" i="5"/>
  <c r="N165" i="5"/>
  <c r="O164" i="5"/>
  <c r="N164" i="5"/>
  <c r="O163" i="5"/>
  <c r="N163" i="5"/>
  <c r="O162" i="5"/>
  <c r="N162" i="5"/>
  <c r="O161" i="5"/>
  <c r="N161" i="5"/>
  <c r="O160" i="5"/>
  <c r="N160" i="5"/>
  <c r="O159" i="5"/>
  <c r="N159" i="5"/>
  <c r="O158" i="5"/>
  <c r="N158" i="5"/>
  <c r="O157" i="5"/>
  <c r="N157" i="5"/>
  <c r="O156" i="5"/>
  <c r="N156" i="5"/>
  <c r="O155" i="5"/>
  <c r="N155" i="5"/>
  <c r="O154" i="5"/>
  <c r="N154" i="5"/>
  <c r="O153" i="5"/>
  <c r="N153" i="5"/>
  <c r="O152" i="5"/>
  <c r="N152" i="5"/>
  <c r="O151" i="5"/>
  <c r="N151" i="5"/>
  <c r="O150" i="5"/>
  <c r="N150" i="5"/>
  <c r="O149" i="5"/>
  <c r="N149" i="5"/>
  <c r="O148" i="5"/>
  <c r="N148" i="5"/>
  <c r="O147" i="5"/>
  <c r="N147" i="5"/>
  <c r="O146" i="5"/>
  <c r="N146" i="5"/>
  <c r="O145" i="5"/>
  <c r="N145" i="5"/>
  <c r="O144" i="5"/>
  <c r="N144" i="5"/>
  <c r="O143" i="5"/>
  <c r="N143" i="5"/>
  <c r="O142" i="5"/>
  <c r="N142" i="5"/>
  <c r="O141" i="5"/>
  <c r="N141" i="5"/>
  <c r="O140" i="5"/>
  <c r="N140" i="5"/>
  <c r="O139" i="5"/>
  <c r="N139" i="5"/>
  <c r="O138" i="5"/>
  <c r="N138" i="5"/>
  <c r="O137" i="5"/>
  <c r="N137" i="5"/>
  <c r="O136" i="5"/>
  <c r="N136" i="5"/>
  <c r="O135" i="5"/>
  <c r="N135" i="5"/>
  <c r="O134" i="5"/>
  <c r="N134" i="5"/>
  <c r="O133" i="5"/>
  <c r="N133" i="5"/>
  <c r="O132" i="5"/>
  <c r="N132" i="5"/>
  <c r="O131" i="5"/>
  <c r="N131" i="5"/>
  <c r="O130" i="5"/>
  <c r="N130" i="5"/>
  <c r="O129" i="5"/>
  <c r="N129" i="5"/>
  <c r="O128" i="5"/>
  <c r="N128" i="5"/>
  <c r="O127" i="5"/>
  <c r="N127" i="5"/>
  <c r="O126" i="5"/>
  <c r="N126" i="5"/>
  <c r="O125" i="5"/>
  <c r="N125" i="5"/>
  <c r="O124" i="5"/>
  <c r="N124" i="5"/>
  <c r="O123" i="5"/>
  <c r="N123" i="5"/>
  <c r="O122" i="5"/>
  <c r="N122" i="5"/>
  <c r="O121" i="5"/>
  <c r="N121" i="5"/>
  <c r="O120" i="5"/>
  <c r="N120" i="5"/>
  <c r="O119" i="5"/>
  <c r="N119" i="5"/>
  <c r="O118" i="5"/>
  <c r="N118" i="5"/>
  <c r="O117" i="5"/>
  <c r="N117" i="5"/>
  <c r="O116" i="5"/>
  <c r="N116" i="5"/>
  <c r="O115" i="5"/>
  <c r="N115" i="5"/>
  <c r="O114" i="5"/>
  <c r="N114" i="5"/>
  <c r="O113" i="5"/>
  <c r="N113" i="5"/>
  <c r="O112" i="5"/>
  <c r="N112" i="5"/>
  <c r="O111" i="5"/>
  <c r="N111" i="5"/>
  <c r="O110" i="5"/>
  <c r="N110" i="5"/>
  <c r="O109" i="5"/>
  <c r="N109" i="5"/>
  <c r="O108" i="5"/>
  <c r="N108" i="5"/>
  <c r="O107" i="5"/>
  <c r="N107" i="5"/>
  <c r="O106" i="5"/>
  <c r="N106" i="5"/>
  <c r="O105" i="5"/>
  <c r="N105" i="5"/>
  <c r="O104" i="5"/>
  <c r="N104" i="5"/>
  <c r="O103" i="5"/>
  <c r="N103" i="5"/>
  <c r="O102" i="5"/>
  <c r="N102" i="5"/>
  <c r="O101" i="5"/>
  <c r="N101" i="5"/>
  <c r="Q200" i="4"/>
  <c r="R200" i="4" s="1"/>
  <c r="O200" i="4"/>
  <c r="N200" i="4"/>
  <c r="C200" i="4"/>
  <c r="R199" i="4"/>
  <c r="Q199" i="4"/>
  <c r="O199" i="4"/>
  <c r="N199" i="4"/>
  <c r="C199" i="4"/>
  <c r="Q198" i="4"/>
  <c r="R198" i="4" s="1"/>
  <c r="O198" i="4"/>
  <c r="N198" i="4"/>
  <c r="C198" i="4"/>
  <c r="R197" i="4"/>
  <c r="Q197" i="4"/>
  <c r="O197" i="4"/>
  <c r="N197" i="4"/>
  <c r="C197" i="4"/>
  <c r="Q196" i="4"/>
  <c r="R196" i="4" s="1"/>
  <c r="O196" i="4"/>
  <c r="N196" i="4"/>
  <c r="C196" i="4"/>
  <c r="R195" i="4"/>
  <c r="Q195" i="4"/>
  <c r="O195" i="4"/>
  <c r="N195" i="4"/>
  <c r="C195" i="4"/>
  <c r="Q194" i="4"/>
  <c r="R194" i="4" s="1"/>
  <c r="O194" i="4"/>
  <c r="N194" i="4"/>
  <c r="C194" i="4"/>
  <c r="R193" i="4"/>
  <c r="Q193" i="4"/>
  <c r="O193" i="4"/>
  <c r="N193" i="4"/>
  <c r="C193" i="4"/>
  <c r="Q192" i="4"/>
  <c r="R192" i="4" s="1"/>
  <c r="O192" i="4"/>
  <c r="N192" i="4"/>
  <c r="C192" i="4"/>
  <c r="R191" i="4"/>
  <c r="Q191" i="4"/>
  <c r="O191" i="4"/>
  <c r="N191" i="4"/>
  <c r="C191" i="4"/>
  <c r="Q190" i="4"/>
  <c r="R190" i="4" s="1"/>
  <c r="O190" i="4"/>
  <c r="N190" i="4"/>
  <c r="C190" i="4"/>
  <c r="R189" i="4"/>
  <c r="Q189" i="4"/>
  <c r="O189" i="4"/>
  <c r="N189" i="4"/>
  <c r="C189" i="4"/>
  <c r="Q188" i="4"/>
  <c r="R188" i="4" s="1"/>
  <c r="O188" i="4"/>
  <c r="N188" i="4"/>
  <c r="C188" i="4"/>
  <c r="R187" i="4"/>
  <c r="Q187" i="4"/>
  <c r="O187" i="4"/>
  <c r="N187" i="4"/>
  <c r="C187" i="4"/>
  <c r="Q186" i="4"/>
  <c r="R186" i="4" s="1"/>
  <c r="O186" i="4"/>
  <c r="N186" i="4"/>
  <c r="C186" i="4"/>
  <c r="R185" i="4"/>
  <c r="Q185" i="4"/>
  <c r="O185" i="4"/>
  <c r="N185" i="4"/>
  <c r="C185" i="4"/>
  <c r="Q184" i="4"/>
  <c r="R184" i="4" s="1"/>
  <c r="O184" i="4"/>
  <c r="N184" i="4"/>
  <c r="C184" i="4"/>
  <c r="R183" i="4"/>
  <c r="Q183" i="4"/>
  <c r="O183" i="4"/>
  <c r="N183" i="4"/>
  <c r="C183" i="4"/>
  <c r="Q182" i="4"/>
  <c r="R182" i="4" s="1"/>
  <c r="O182" i="4"/>
  <c r="N182" i="4"/>
  <c r="C182" i="4"/>
  <c r="R181" i="4"/>
  <c r="Q181" i="4"/>
  <c r="O181" i="4"/>
  <c r="N181" i="4"/>
  <c r="C181" i="4"/>
  <c r="Q180" i="4"/>
  <c r="R180" i="4" s="1"/>
  <c r="O180" i="4"/>
  <c r="N180" i="4"/>
  <c r="C180" i="4"/>
  <c r="R179" i="4"/>
  <c r="Q179" i="4"/>
  <c r="O179" i="4"/>
  <c r="N179" i="4"/>
  <c r="C179" i="4"/>
  <c r="Q178" i="4"/>
  <c r="R178" i="4" s="1"/>
  <c r="O178" i="4"/>
  <c r="N178" i="4"/>
  <c r="C178" i="4"/>
  <c r="R177" i="4"/>
  <c r="Q177" i="4"/>
  <c r="O177" i="4"/>
  <c r="N177" i="4"/>
  <c r="C177" i="4"/>
  <c r="Q176" i="4"/>
  <c r="R176" i="4" s="1"/>
  <c r="O176" i="4"/>
  <c r="N176" i="4"/>
  <c r="C176" i="4"/>
  <c r="R175" i="4"/>
  <c r="Q175" i="4"/>
  <c r="O175" i="4"/>
  <c r="N175" i="4"/>
  <c r="C175" i="4"/>
  <c r="Q174" i="4"/>
  <c r="R174" i="4" s="1"/>
  <c r="O174" i="4"/>
  <c r="N174" i="4"/>
  <c r="C174" i="4"/>
  <c r="R173" i="4"/>
  <c r="Q173" i="4"/>
  <c r="O173" i="4"/>
  <c r="N173" i="4"/>
  <c r="C173" i="4"/>
  <c r="Q172" i="4"/>
  <c r="R172" i="4" s="1"/>
  <c r="O172" i="4"/>
  <c r="N172" i="4"/>
  <c r="C172" i="4"/>
  <c r="R171" i="4"/>
  <c r="Q171" i="4"/>
  <c r="O171" i="4"/>
  <c r="N171" i="4"/>
  <c r="C171" i="4"/>
  <c r="Q170" i="4"/>
  <c r="R170" i="4" s="1"/>
  <c r="O170" i="4"/>
  <c r="N170" i="4"/>
  <c r="C170" i="4"/>
  <c r="R169" i="4"/>
  <c r="Q169" i="4"/>
  <c r="O169" i="4"/>
  <c r="N169" i="4"/>
  <c r="C169" i="4"/>
  <c r="Q168" i="4"/>
  <c r="R168" i="4" s="1"/>
  <c r="O168" i="4"/>
  <c r="N168" i="4"/>
  <c r="C168" i="4"/>
  <c r="R167" i="4"/>
  <c r="Q167" i="4"/>
  <c r="O167" i="4"/>
  <c r="N167" i="4"/>
  <c r="C167" i="4"/>
  <c r="Q166" i="4"/>
  <c r="R166" i="4" s="1"/>
  <c r="O166" i="4"/>
  <c r="N166" i="4"/>
  <c r="C166" i="4"/>
  <c r="R165" i="4"/>
  <c r="Q165" i="4"/>
  <c r="O165" i="4"/>
  <c r="N165" i="4"/>
  <c r="C165" i="4"/>
  <c r="Q164" i="4"/>
  <c r="R164" i="4" s="1"/>
  <c r="O164" i="4"/>
  <c r="N164" i="4"/>
  <c r="C164" i="4"/>
  <c r="R163" i="4"/>
  <c r="Q163" i="4"/>
  <c r="O163" i="4"/>
  <c r="N163" i="4"/>
  <c r="C163" i="4"/>
  <c r="Q162" i="4"/>
  <c r="R162" i="4" s="1"/>
  <c r="O162" i="4"/>
  <c r="N162" i="4"/>
  <c r="C162" i="4"/>
  <c r="R161" i="4"/>
  <c r="Q161" i="4"/>
  <c r="O161" i="4"/>
  <c r="N161" i="4"/>
  <c r="C161" i="4"/>
  <c r="Q160" i="4"/>
  <c r="R160" i="4" s="1"/>
  <c r="O160" i="4"/>
  <c r="N160" i="4"/>
  <c r="C160" i="4"/>
  <c r="R159" i="4"/>
  <c r="Q159" i="4"/>
  <c r="O159" i="4"/>
  <c r="N159" i="4"/>
  <c r="C159" i="4"/>
  <c r="Q158" i="4"/>
  <c r="R158" i="4" s="1"/>
  <c r="O158" i="4"/>
  <c r="N158" i="4"/>
  <c r="C158" i="4"/>
  <c r="R157" i="4"/>
  <c r="Q157" i="4"/>
  <c r="O157" i="4"/>
  <c r="N157" i="4"/>
  <c r="C157" i="4"/>
  <c r="Q156" i="4"/>
  <c r="R156" i="4" s="1"/>
  <c r="O156" i="4"/>
  <c r="N156" i="4"/>
  <c r="C156" i="4"/>
  <c r="R155" i="4"/>
  <c r="Q155" i="4"/>
  <c r="O155" i="4"/>
  <c r="N155" i="4"/>
  <c r="C155" i="4"/>
  <c r="Q154" i="4"/>
  <c r="R154" i="4" s="1"/>
  <c r="O154" i="4"/>
  <c r="N154" i="4"/>
  <c r="C154" i="4"/>
  <c r="R153" i="4"/>
  <c r="Q153" i="4"/>
  <c r="O153" i="4"/>
  <c r="N153" i="4"/>
  <c r="C153" i="4"/>
  <c r="Q152" i="4"/>
  <c r="R152" i="4" s="1"/>
  <c r="O152" i="4"/>
  <c r="N152" i="4"/>
  <c r="C152" i="4"/>
  <c r="R151" i="4"/>
  <c r="Q151" i="4"/>
  <c r="O151" i="4"/>
  <c r="N151" i="4"/>
  <c r="C151" i="4"/>
  <c r="Q150" i="4"/>
  <c r="R150" i="4" s="1"/>
  <c r="O150" i="4"/>
  <c r="N150" i="4"/>
  <c r="C150" i="4"/>
  <c r="R149" i="4"/>
  <c r="Q149" i="4"/>
  <c r="O149" i="4"/>
  <c r="N149" i="4"/>
  <c r="C149" i="4"/>
  <c r="Q148" i="4"/>
  <c r="R148" i="4" s="1"/>
  <c r="O148" i="4"/>
  <c r="N148" i="4"/>
  <c r="C148" i="4"/>
  <c r="R147" i="4"/>
  <c r="Q147" i="4"/>
  <c r="O147" i="4"/>
  <c r="N147" i="4"/>
  <c r="C147" i="4"/>
  <c r="Q146" i="4"/>
  <c r="R146" i="4" s="1"/>
  <c r="O146" i="4"/>
  <c r="N146" i="4"/>
  <c r="C146" i="4"/>
  <c r="R145" i="4"/>
  <c r="Q145" i="4"/>
  <c r="O145" i="4"/>
  <c r="N145" i="4"/>
  <c r="C145" i="4"/>
  <c r="Q144" i="4"/>
  <c r="R144" i="4" s="1"/>
  <c r="O144" i="4"/>
  <c r="N144" i="4"/>
  <c r="C144" i="4"/>
  <c r="R143" i="4"/>
  <c r="Q143" i="4"/>
  <c r="O143" i="4"/>
  <c r="N143" i="4"/>
  <c r="C143" i="4"/>
  <c r="Q142" i="4"/>
  <c r="R142" i="4" s="1"/>
  <c r="O142" i="4"/>
  <c r="N142" i="4"/>
  <c r="C142" i="4"/>
  <c r="R141" i="4"/>
  <c r="Q141" i="4"/>
  <c r="O141" i="4"/>
  <c r="N141" i="4"/>
  <c r="C141" i="4"/>
  <c r="Q140" i="4"/>
  <c r="R140" i="4" s="1"/>
  <c r="O140" i="4"/>
  <c r="N140" i="4"/>
  <c r="C140" i="4"/>
  <c r="Q139" i="4"/>
  <c r="R139" i="4" s="1"/>
  <c r="O139" i="4"/>
  <c r="N139" i="4"/>
  <c r="C139" i="4"/>
  <c r="Q138" i="4"/>
  <c r="R138" i="4" s="1"/>
  <c r="O138" i="4"/>
  <c r="N138" i="4"/>
  <c r="C138" i="4"/>
  <c r="Q137" i="4"/>
  <c r="R137" i="4" s="1"/>
  <c r="O137" i="4"/>
  <c r="N137" i="4"/>
  <c r="C137" i="4"/>
  <c r="Q136" i="4"/>
  <c r="R136" i="4" s="1"/>
  <c r="O136" i="4"/>
  <c r="N136" i="4"/>
  <c r="C136" i="4"/>
  <c r="R135" i="4"/>
  <c r="Q135" i="4"/>
  <c r="O135" i="4"/>
  <c r="N135" i="4"/>
  <c r="C135" i="4"/>
  <c r="Q134" i="4"/>
  <c r="R134" i="4" s="1"/>
  <c r="O134" i="4"/>
  <c r="N134" i="4"/>
  <c r="C134" i="4"/>
  <c r="R133" i="4"/>
  <c r="Q133" i="4"/>
  <c r="O133" i="4"/>
  <c r="N133" i="4"/>
  <c r="C133" i="4"/>
  <c r="Q132" i="4"/>
  <c r="R132" i="4" s="1"/>
  <c r="O132" i="4"/>
  <c r="N132" i="4"/>
  <c r="C132" i="4"/>
  <c r="Q131" i="4"/>
  <c r="R131" i="4" s="1"/>
  <c r="O131" i="4"/>
  <c r="N131" i="4"/>
  <c r="C131" i="4"/>
  <c r="Q130" i="4"/>
  <c r="R130" i="4" s="1"/>
  <c r="O130" i="4"/>
  <c r="N130" i="4"/>
  <c r="C130" i="4"/>
  <c r="Q129" i="4"/>
  <c r="R129" i="4" s="1"/>
  <c r="O129" i="4"/>
  <c r="N129" i="4"/>
  <c r="C129" i="4"/>
  <c r="Q128" i="4"/>
  <c r="R128" i="4" s="1"/>
  <c r="O128" i="4"/>
  <c r="N128" i="4"/>
  <c r="C128" i="4"/>
  <c r="Q127" i="4"/>
  <c r="O127" i="4"/>
  <c r="N127" i="4"/>
  <c r="C127" i="4"/>
  <c r="Q126" i="4"/>
  <c r="R126" i="4" s="1"/>
  <c r="O126" i="4"/>
  <c r="N126" i="4"/>
  <c r="C126" i="4"/>
  <c r="Q125" i="4"/>
  <c r="R125" i="4" s="1"/>
  <c r="O125" i="4"/>
  <c r="N125" i="4"/>
  <c r="C125" i="4"/>
  <c r="Q124" i="4"/>
  <c r="R124" i="4" s="1"/>
  <c r="O124" i="4"/>
  <c r="N124" i="4"/>
  <c r="C124" i="4"/>
  <c r="R123" i="4"/>
  <c r="Q123" i="4"/>
  <c r="O123" i="4"/>
  <c r="N123" i="4"/>
  <c r="C123" i="4"/>
  <c r="Q122" i="4"/>
  <c r="R122" i="4" s="1"/>
  <c r="O122" i="4"/>
  <c r="N122" i="4"/>
  <c r="C122" i="4"/>
  <c r="Q121" i="4"/>
  <c r="R121" i="4" s="1"/>
  <c r="O121" i="4"/>
  <c r="N121" i="4"/>
  <c r="C121" i="4"/>
  <c r="Q120" i="4"/>
  <c r="R120" i="4" s="1"/>
  <c r="O120" i="4"/>
  <c r="N120" i="4"/>
  <c r="C120" i="4"/>
  <c r="Q119" i="4"/>
  <c r="O119" i="4"/>
  <c r="N119" i="4"/>
  <c r="C119" i="4"/>
  <c r="Q118" i="4"/>
  <c r="R118" i="4" s="1"/>
  <c r="O118" i="4"/>
  <c r="N118" i="4"/>
  <c r="C118" i="4"/>
  <c r="Q117" i="4"/>
  <c r="R117" i="4" s="1"/>
  <c r="O117" i="4"/>
  <c r="N117" i="4"/>
  <c r="C117" i="4"/>
  <c r="Q116" i="4"/>
  <c r="R116" i="4" s="1"/>
  <c r="O116" i="4"/>
  <c r="N116" i="4"/>
  <c r="C116" i="4"/>
  <c r="R115" i="4"/>
  <c r="Q115" i="4"/>
  <c r="O115" i="4"/>
  <c r="N115" i="4"/>
  <c r="C115" i="4"/>
  <c r="Q114" i="4"/>
  <c r="R114" i="4" s="1"/>
  <c r="O114" i="4"/>
  <c r="N114" i="4"/>
  <c r="C114" i="4"/>
  <c r="Q113" i="4"/>
  <c r="R113" i="4" s="1"/>
  <c r="O113" i="4"/>
  <c r="N113" i="4"/>
  <c r="C113" i="4"/>
  <c r="Q112" i="4"/>
  <c r="R112" i="4" s="1"/>
  <c r="O112" i="4"/>
  <c r="N112" i="4"/>
  <c r="C112" i="4"/>
  <c r="Q111" i="4"/>
  <c r="R111" i="4" s="1"/>
  <c r="O111" i="4"/>
  <c r="N111" i="4"/>
  <c r="C111" i="4"/>
  <c r="Q110" i="4"/>
  <c r="R110" i="4" s="1"/>
  <c r="O110" i="4"/>
  <c r="N110" i="4"/>
  <c r="C110" i="4"/>
  <c r="Q109" i="4"/>
  <c r="R109" i="4" s="1"/>
  <c r="O109" i="4"/>
  <c r="N109" i="4"/>
  <c r="C109" i="4"/>
  <c r="Q108" i="4"/>
  <c r="R108" i="4" s="1"/>
  <c r="O108" i="4"/>
  <c r="N108" i="4"/>
  <c r="C108" i="4"/>
  <c r="Q107" i="4"/>
  <c r="R107" i="4" s="1"/>
  <c r="O107" i="4"/>
  <c r="N107" i="4"/>
  <c r="C107" i="4"/>
  <c r="Q106" i="4"/>
  <c r="R106" i="4" s="1"/>
  <c r="O106" i="4"/>
  <c r="N106" i="4"/>
  <c r="C106" i="4"/>
  <c r="Q105" i="4"/>
  <c r="R105" i="4" s="1"/>
  <c r="O105" i="4"/>
  <c r="N105" i="4"/>
  <c r="C105" i="4"/>
  <c r="Q104" i="4"/>
  <c r="R104" i="4" s="1"/>
  <c r="O104" i="4"/>
  <c r="N104" i="4"/>
  <c r="C104" i="4"/>
  <c r="Q103" i="4"/>
  <c r="R103" i="4" s="1"/>
  <c r="O103" i="4"/>
  <c r="N103" i="4"/>
  <c r="C103" i="4"/>
  <c r="Q102" i="4"/>
  <c r="R102" i="4" s="1"/>
  <c r="O102" i="4"/>
  <c r="N102" i="4"/>
  <c r="C102" i="4"/>
  <c r="Q101" i="4"/>
  <c r="R101" i="4" s="1"/>
  <c r="O101" i="4"/>
  <c r="N101" i="4"/>
  <c r="C101" i="4"/>
  <c r="R119" i="4" l="1"/>
  <c r="R127" i="4"/>
  <c r="S107" i="4" l="1"/>
  <c r="S115" i="4"/>
  <c r="S117" i="4"/>
  <c r="S113" i="4" l="1"/>
  <c r="S111" i="4"/>
  <c r="S109" i="4"/>
  <c r="S105" i="4"/>
  <c r="S103" i="4"/>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13" i="4"/>
  <c r="S200" i="4" l="1"/>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6" i="4"/>
  <c r="B104" i="5" l="1"/>
  <c r="D104" i="5" s="1"/>
  <c r="S110" i="4"/>
  <c r="S112" i="4"/>
  <c r="S114" i="4"/>
  <c r="S104" i="4"/>
  <c r="S106" i="4"/>
  <c r="S108" i="4"/>
  <c r="AC2" i="10"/>
  <c r="Y23" i="7"/>
  <c r="Y42" i="7" s="1"/>
  <c r="Y63" i="7" s="1"/>
  <c r="Y82" i="7" s="1"/>
  <c r="Y103" i="7" s="1"/>
  <c r="Y122" i="7" s="1"/>
  <c r="Y143" i="7" s="1"/>
  <c r="Y162" i="7" s="1"/>
  <c r="Y183" i="7" s="1"/>
  <c r="Y202" i="7" s="1"/>
  <c r="Y223" i="7" s="1"/>
  <c r="Y242" i="7" s="1"/>
  <c r="Y263" i="7" s="1"/>
  <c r="Y282" i="7" s="1"/>
  <c r="Y303" i="7" s="1"/>
  <c r="Y322" i="7" s="1"/>
  <c r="Y343" i="7" s="1"/>
  <c r="AC12" i="7"/>
  <c r="Y362" i="7" l="1"/>
  <c r="Y383" i="7" s="1"/>
  <c r="Y402" i="7" s="1"/>
  <c r="Y423" i="7" s="1"/>
  <c r="Y442" i="7" s="1"/>
  <c r="Y463" i="7" s="1"/>
  <c r="Y482" i="7" s="1"/>
  <c r="Y503" i="7" s="1"/>
  <c r="Y522" i="7" s="1"/>
  <c r="Y543" i="7" s="1"/>
  <c r="Y562" i="7" s="1"/>
  <c r="Y583" i="7" s="1"/>
  <c r="AD62" i="4" l="1"/>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Y14" i="4"/>
  <c r="Y13" i="4"/>
  <c r="S4" i="10"/>
  <c r="AS4" i="10" s="1"/>
  <c r="B106" i="5" l="1"/>
  <c r="D106" i="5" s="1"/>
  <c r="B110" i="5"/>
  <c r="D110" i="5" s="1"/>
  <c r="B116" i="5"/>
  <c r="D116" i="5" s="1"/>
  <c r="B114" i="5"/>
  <c r="D114" i="5" s="1"/>
  <c r="B112" i="5"/>
  <c r="D112" i="5" s="1"/>
  <c r="B108" i="5"/>
  <c r="D108" i="5" s="1"/>
  <c r="B102" i="5"/>
  <c r="D102" i="5" s="1"/>
  <c r="C2" i="10"/>
  <c r="K75" i="3" l="1"/>
  <c r="AU13" i="4"/>
  <c r="S102" i="4"/>
  <c r="S101" i="4"/>
  <c r="AU12" i="4"/>
  <c r="D2229" i="9"/>
  <c r="D2207" i="9"/>
  <c r="D2184" i="9"/>
  <c r="D2162" i="9"/>
  <c r="D2139" i="9"/>
  <c r="D2117" i="9"/>
  <c r="D2094" i="9"/>
  <c r="D2072" i="9"/>
  <c r="D2049" i="9"/>
  <c r="D2027" i="9"/>
  <c r="D2004" i="9"/>
  <c r="D1982" i="9"/>
  <c r="D1959" i="9"/>
  <c r="D1937" i="9"/>
  <c r="D1914" i="9"/>
  <c r="D1892" i="9"/>
  <c r="D1869" i="9"/>
  <c r="D1847" i="9"/>
  <c r="D1824" i="9"/>
  <c r="D1802" i="9"/>
  <c r="D1779" i="9"/>
  <c r="D1757" i="9"/>
  <c r="D1734" i="9"/>
  <c r="D1712" i="9"/>
  <c r="D1689" i="9"/>
  <c r="D1667" i="9"/>
  <c r="D1644" i="9"/>
  <c r="D1622" i="9"/>
  <c r="D1599" i="9"/>
  <c r="D1577" i="9"/>
  <c r="D1554" i="9"/>
  <c r="D1532" i="9"/>
  <c r="D1509" i="9"/>
  <c r="D1487" i="9"/>
  <c r="D1464" i="9"/>
  <c r="D1442" i="9"/>
  <c r="D1419" i="9"/>
  <c r="D1397" i="9"/>
  <c r="D1374" i="9"/>
  <c r="D1352" i="9"/>
  <c r="D1329" i="9"/>
  <c r="D1307" i="9"/>
  <c r="D1284" i="9"/>
  <c r="D1262" i="9"/>
  <c r="D1239" i="9"/>
  <c r="D1217" i="9"/>
  <c r="D1194" i="9"/>
  <c r="D1172" i="9"/>
  <c r="D1149" i="9"/>
  <c r="D1127" i="9"/>
  <c r="D1104" i="9"/>
  <c r="D1082" i="9"/>
  <c r="D1059" i="9"/>
  <c r="D1037" i="9"/>
  <c r="D1014" i="9"/>
  <c r="D992" i="9"/>
  <c r="D969" i="9"/>
  <c r="D947" i="9"/>
  <c r="D924" i="9"/>
  <c r="D902" i="9"/>
  <c r="D879" i="9"/>
  <c r="D857" i="9"/>
  <c r="D834" i="9"/>
  <c r="D812" i="9"/>
  <c r="D789" i="9"/>
  <c r="D767" i="9"/>
  <c r="D744" i="9"/>
  <c r="D722" i="9"/>
  <c r="D699" i="9"/>
  <c r="D677" i="9"/>
  <c r="D654" i="9"/>
  <c r="D632" i="9"/>
  <c r="D609" i="9"/>
  <c r="D587" i="9"/>
  <c r="D564" i="9"/>
  <c r="D542" i="9"/>
  <c r="D519" i="9"/>
  <c r="D497" i="9"/>
  <c r="D474" i="9"/>
  <c r="D452" i="9"/>
  <c r="D429" i="9"/>
  <c r="D407" i="9"/>
  <c r="D384" i="9"/>
  <c r="D362" i="9"/>
  <c r="D339" i="9"/>
  <c r="D317" i="9"/>
  <c r="D294" i="9"/>
  <c r="D272" i="9"/>
  <c r="D249" i="9"/>
  <c r="D227" i="9"/>
  <c r="D204" i="9"/>
  <c r="D182" i="9"/>
  <c r="F2355" i="9"/>
  <c r="E2355" i="9" s="1"/>
  <c r="F2354" i="9"/>
  <c r="E2354" i="9" s="1"/>
  <c r="F2353" i="9"/>
  <c r="E2353" i="9" s="1"/>
  <c r="F2352" i="9"/>
  <c r="E2352" i="9" s="1"/>
  <c r="F2351" i="9"/>
  <c r="E2351" i="9" s="1"/>
  <c r="F2350" i="9"/>
  <c r="E2350" i="9" s="1"/>
  <c r="F2349" i="9"/>
  <c r="E2349" i="9" s="1"/>
  <c r="F2348" i="9"/>
  <c r="E2348" i="9" s="1"/>
  <c r="F2347" i="9"/>
  <c r="E2347" i="9" s="1"/>
  <c r="F2346" i="9"/>
  <c r="E2346" i="9" s="1"/>
  <c r="F2345" i="9"/>
  <c r="E2345" i="9" s="1"/>
  <c r="F2344" i="9"/>
  <c r="E2344" i="9" s="1"/>
  <c r="F2343" i="9"/>
  <c r="E2343" i="9" s="1"/>
  <c r="F2342" i="9"/>
  <c r="E2342" i="9" s="1"/>
  <c r="F2341" i="9"/>
  <c r="E2341" i="9" s="1"/>
  <c r="F2340" i="9"/>
  <c r="E2340" i="9" s="1"/>
  <c r="F2339" i="9"/>
  <c r="E2339" i="9" s="1"/>
  <c r="F2338" i="9"/>
  <c r="E2338" i="9" s="1"/>
  <c r="F2337" i="9"/>
  <c r="E2337" i="9" s="1"/>
  <c r="F2336" i="9"/>
  <c r="E2336" i="9" s="1"/>
  <c r="F2335" i="9"/>
  <c r="E2335" i="9" s="1"/>
  <c r="F2334" i="9"/>
  <c r="F2333" i="9"/>
  <c r="F2332" i="9"/>
  <c r="F2331" i="9"/>
  <c r="F2330" i="9"/>
  <c r="F2329" i="9"/>
  <c r="E2329" i="9" s="1"/>
  <c r="F2328" i="9"/>
  <c r="E2328" i="9" s="1"/>
  <c r="F2327" i="9"/>
  <c r="E2327" i="9" s="1"/>
  <c r="F2326" i="9"/>
  <c r="E2326" i="9" s="1"/>
  <c r="F2325" i="9"/>
  <c r="E2325" i="9" s="1"/>
  <c r="F2324" i="9"/>
  <c r="E2324" i="9" s="1"/>
  <c r="F2323" i="9"/>
  <c r="E2323" i="9" s="1"/>
  <c r="F2322" i="9"/>
  <c r="E2322" i="9" s="1"/>
  <c r="F2321" i="9"/>
  <c r="E2321" i="9" s="1"/>
  <c r="F2320" i="9"/>
  <c r="E2320" i="9" s="1"/>
  <c r="F2319" i="9"/>
  <c r="E2319" i="9" s="1"/>
  <c r="F2318" i="9"/>
  <c r="F2317" i="9"/>
  <c r="F2316" i="9"/>
  <c r="F2315" i="9"/>
  <c r="F2314" i="9"/>
  <c r="F2313" i="9"/>
  <c r="F2312" i="9"/>
  <c r="F2311" i="9"/>
  <c r="F2310" i="9"/>
  <c r="F2309" i="9"/>
  <c r="F2308" i="9"/>
  <c r="F2307" i="9"/>
  <c r="F2306" i="9"/>
  <c r="F2304" i="9"/>
  <c r="E2304" i="9" s="1"/>
  <c r="F2305" i="9"/>
  <c r="E2305" i="9" s="1"/>
  <c r="F2292" i="9"/>
  <c r="E2292" i="9" s="1"/>
  <c r="F2293" i="9"/>
  <c r="E2293" i="9" s="1"/>
  <c r="F2294" i="9"/>
  <c r="E2294" i="9" s="1"/>
  <c r="F2295" i="9"/>
  <c r="E2295" i="9" s="1"/>
  <c r="F2296" i="9"/>
  <c r="E2296" i="9" s="1"/>
  <c r="F2297" i="9"/>
  <c r="E2297" i="9" s="1"/>
  <c r="F2298" i="9"/>
  <c r="E2298" i="9" s="1"/>
  <c r="F2299" i="9"/>
  <c r="E2299" i="9" s="1"/>
  <c r="F2300" i="9"/>
  <c r="E2300" i="9" s="1"/>
  <c r="F2301" i="9"/>
  <c r="E2301" i="9" s="1"/>
  <c r="F2302" i="9"/>
  <c r="E2302" i="9" s="1"/>
  <c r="F2303" i="9"/>
  <c r="E2303" i="9" s="1"/>
  <c r="F2257" i="9"/>
  <c r="E2257" i="9" s="1"/>
  <c r="F2258" i="9"/>
  <c r="E2258" i="9" s="1"/>
  <c r="F2259" i="9"/>
  <c r="E2259" i="9" s="1"/>
  <c r="F2260" i="9"/>
  <c r="E2260" i="9" s="1"/>
  <c r="F2261" i="9"/>
  <c r="E2261" i="9" s="1"/>
  <c r="F2262" i="9"/>
  <c r="E2262" i="9" s="1"/>
  <c r="F2263" i="9"/>
  <c r="E2263" i="9" s="1"/>
  <c r="F2264" i="9"/>
  <c r="E2264" i="9" s="1"/>
  <c r="F2265" i="9"/>
  <c r="E2265" i="9" s="1"/>
  <c r="F2266" i="9"/>
  <c r="E2266" i="9" s="1"/>
  <c r="F2267" i="9"/>
  <c r="E2267" i="9" s="1"/>
  <c r="F2268" i="9"/>
  <c r="E2268" i="9" s="1"/>
  <c r="F2269" i="9"/>
  <c r="E2269" i="9" s="1"/>
  <c r="F2270" i="9"/>
  <c r="E2270" i="9" s="1"/>
  <c r="F2271" i="9"/>
  <c r="E2271" i="9" s="1"/>
  <c r="F2272" i="9"/>
  <c r="E2272" i="9" s="1"/>
  <c r="F2273" i="9"/>
  <c r="E2273" i="9" s="1"/>
  <c r="F2274" i="9"/>
  <c r="E2274" i="9" s="1"/>
  <c r="F2275" i="9"/>
  <c r="E2275" i="9" s="1"/>
  <c r="F2276" i="9"/>
  <c r="E2276" i="9" s="1"/>
  <c r="F2277" i="9"/>
  <c r="E2277" i="9" s="1"/>
  <c r="F2278" i="9"/>
  <c r="E2278" i="9" s="1"/>
  <c r="F2279" i="9"/>
  <c r="E2279" i="9" s="1"/>
  <c r="F2280" i="9"/>
  <c r="E2280" i="9" s="1"/>
  <c r="F2281" i="9"/>
  <c r="E2281" i="9" s="1"/>
  <c r="F2282" i="9"/>
  <c r="E2282" i="9" s="1"/>
  <c r="F2283" i="9"/>
  <c r="E2283" i="9" s="1"/>
  <c r="F2284" i="9"/>
  <c r="E2284" i="9" s="1"/>
  <c r="F2285" i="9"/>
  <c r="E2285" i="9" s="1"/>
  <c r="F2286" i="9"/>
  <c r="E2286" i="9" s="1"/>
  <c r="F2287" i="9"/>
  <c r="E2287" i="9" s="1"/>
  <c r="F2288" i="9"/>
  <c r="E2288" i="9" s="1"/>
  <c r="F2289" i="9"/>
  <c r="E2289" i="9" s="1"/>
  <c r="F2290" i="9"/>
  <c r="E2290" i="9" s="1"/>
  <c r="F2291" i="9"/>
  <c r="E2291" i="9" s="1"/>
  <c r="F2256" i="9"/>
  <c r="E2256" i="9" s="1"/>
  <c r="U20" i="9"/>
  <c r="U155" i="9" s="1"/>
  <c r="AE9" i="9"/>
  <c r="AE10" i="9"/>
  <c r="D159" i="9"/>
  <c r="D137" i="9"/>
  <c r="D114" i="9"/>
  <c r="D92" i="9"/>
  <c r="D69" i="9"/>
  <c r="D47" i="9"/>
  <c r="D24" i="9"/>
  <c r="D2" i="9"/>
  <c r="AD4" i="9" l="1"/>
  <c r="U65" i="9"/>
  <c r="U110" i="9"/>
  <c r="U42" i="9"/>
  <c r="U2247" i="9"/>
  <c r="U132" i="9"/>
  <c r="U200" i="9"/>
  <c r="U245" i="9"/>
  <c r="U290" i="9"/>
  <c r="U335" i="9"/>
  <c r="U380" i="9"/>
  <c r="U425" i="9"/>
  <c r="U470" i="9"/>
  <c r="U515" i="9"/>
  <c r="U560" i="9"/>
  <c r="U605" i="9"/>
  <c r="U650" i="9"/>
  <c r="U695" i="9"/>
  <c r="U740" i="9"/>
  <c r="U785" i="9"/>
  <c r="U830" i="9"/>
  <c r="U875" i="9"/>
  <c r="U920" i="9"/>
  <c r="U965" i="9"/>
  <c r="U1010" i="9"/>
  <c r="U1055" i="9"/>
  <c r="U1100" i="9"/>
  <c r="U1145" i="9"/>
  <c r="U1190" i="9"/>
  <c r="U1235" i="9"/>
  <c r="U1280" i="9"/>
  <c r="U1325" i="9"/>
  <c r="U1370" i="9"/>
  <c r="U1415" i="9"/>
  <c r="U1460" i="9"/>
  <c r="U1505" i="9"/>
  <c r="U1550" i="9"/>
  <c r="U1595" i="9"/>
  <c r="U1640" i="9"/>
  <c r="U1685" i="9"/>
  <c r="U1730" i="9"/>
  <c r="U1775" i="9"/>
  <c r="U1820" i="9"/>
  <c r="U1865" i="9"/>
  <c r="U1910" i="9"/>
  <c r="U1955" i="9"/>
  <c r="U2000" i="9"/>
  <c r="U2045" i="9"/>
  <c r="U2090" i="9"/>
  <c r="U2135" i="9"/>
  <c r="U2180" i="9"/>
  <c r="U2225" i="9"/>
  <c r="U87" i="9"/>
  <c r="U177" i="9"/>
  <c r="U222" i="9"/>
  <c r="U267" i="9"/>
  <c r="U312" i="9"/>
  <c r="U357" i="9"/>
  <c r="U402" i="9"/>
  <c r="U447" i="9"/>
  <c r="U492" i="9"/>
  <c r="U537" i="9"/>
  <c r="U582" i="9"/>
  <c r="U627" i="9"/>
  <c r="U672" i="9"/>
  <c r="U717" i="9"/>
  <c r="U762" i="9"/>
  <c r="U807" i="9"/>
  <c r="U852" i="9"/>
  <c r="U897" i="9"/>
  <c r="U942" i="9"/>
  <c r="U987" i="9"/>
  <c r="U1032" i="9"/>
  <c r="U1077" i="9"/>
  <c r="U1122" i="9"/>
  <c r="U1167" i="9"/>
  <c r="U1212" i="9"/>
  <c r="U1257" i="9"/>
  <c r="U1302" i="9"/>
  <c r="U1347" i="9"/>
  <c r="U1392" i="9"/>
  <c r="U1437" i="9"/>
  <c r="U1482" i="9"/>
  <c r="U1527" i="9"/>
  <c r="U1572" i="9"/>
  <c r="U1617" i="9"/>
  <c r="U1662" i="9"/>
  <c r="U1707" i="9"/>
  <c r="U1752" i="9"/>
  <c r="U1797" i="9"/>
  <c r="U1842" i="9"/>
  <c r="U1887" i="9"/>
  <c r="U1932" i="9"/>
  <c r="U1977" i="9"/>
  <c r="U2022" i="9"/>
  <c r="U2067" i="9"/>
  <c r="U2112" i="9"/>
  <c r="U2157" i="9"/>
  <c r="U2202" i="9"/>
  <c r="AB21" i="9"/>
  <c r="AB43" i="9" s="1"/>
  <c r="E2306" i="9"/>
  <c r="E2307" i="9" s="1"/>
  <c r="E2308" i="9" s="1"/>
  <c r="AB66" i="9" l="1"/>
  <c r="E2309" i="9"/>
  <c r="E2310" i="9" s="1"/>
  <c r="E2311" i="9" l="1"/>
  <c r="AB88" i="9"/>
  <c r="E2312" i="9" l="1"/>
  <c r="C505" i="7"/>
  <c r="C444" i="7"/>
  <c r="C484" i="7"/>
  <c r="C465" i="7"/>
  <c r="C425" i="7"/>
  <c r="C364" i="7"/>
  <c r="C404" i="7"/>
  <c r="C385" i="7"/>
  <c r="C25" i="7"/>
  <c r="C524" i="7"/>
  <c r="C545" i="7"/>
  <c r="AB111" i="9"/>
  <c r="C65" i="7"/>
  <c r="C564" i="7"/>
  <c r="C284" i="7"/>
  <c r="C204" i="7"/>
  <c r="C124" i="7"/>
  <c r="C105" i="7"/>
  <c r="C345" i="7"/>
  <c r="C265" i="7"/>
  <c r="C185" i="7"/>
  <c r="C305" i="7"/>
  <c r="C324" i="7"/>
  <c r="C244" i="7"/>
  <c r="C164" i="7"/>
  <c r="C585" i="7"/>
  <c r="C225" i="7"/>
  <c r="C145" i="7"/>
  <c r="C84" i="7"/>
  <c r="C44" i="7"/>
  <c r="E2313" i="9" l="1"/>
  <c r="AB133" i="9"/>
  <c r="G6" i="4"/>
  <c r="AA8" i="4" l="1"/>
  <c r="AI103" i="4"/>
  <c r="E2314" i="9"/>
  <c r="E2315" i="9" s="1"/>
  <c r="E2316" i="9" s="1"/>
  <c r="E2317" i="9" s="1"/>
  <c r="E2318" i="9" s="1"/>
  <c r="D20" i="9"/>
  <c r="B158" i="5"/>
  <c r="D158" i="5" s="1"/>
  <c r="B176" i="5"/>
  <c r="B124" i="5"/>
  <c r="D124" i="5" s="1"/>
  <c r="B140" i="5"/>
  <c r="D140" i="5" s="1"/>
  <c r="B156" i="5"/>
  <c r="D156" i="5" s="1"/>
  <c r="B172" i="5"/>
  <c r="B188" i="5"/>
  <c r="B174" i="5"/>
  <c r="B192" i="5"/>
  <c r="B130" i="5"/>
  <c r="D130" i="5" s="1"/>
  <c r="B146" i="5"/>
  <c r="D146" i="5" s="1"/>
  <c r="B162" i="5"/>
  <c r="B178" i="5"/>
  <c r="B194" i="5"/>
  <c r="B190" i="5"/>
  <c r="B132" i="5"/>
  <c r="D132" i="5" s="1"/>
  <c r="B164" i="5"/>
  <c r="B180" i="5"/>
  <c r="B196" i="5"/>
  <c r="B126" i="5"/>
  <c r="D126" i="5" s="1"/>
  <c r="B160" i="5"/>
  <c r="D160" i="5" s="1"/>
  <c r="B148" i="5"/>
  <c r="D148" i="5" s="1"/>
  <c r="B118" i="5"/>
  <c r="D118" i="5" s="1"/>
  <c r="B134" i="5"/>
  <c r="D134" i="5" s="1"/>
  <c r="B150" i="5"/>
  <c r="D150" i="5" s="1"/>
  <c r="B166" i="5"/>
  <c r="B182" i="5"/>
  <c r="B198" i="5"/>
  <c r="B128" i="5"/>
  <c r="D128" i="5" s="1"/>
  <c r="B120" i="5"/>
  <c r="D120" i="5" s="1"/>
  <c r="B136" i="5"/>
  <c r="D136" i="5" s="1"/>
  <c r="B152" i="5"/>
  <c r="D152" i="5" s="1"/>
  <c r="B168" i="5"/>
  <c r="B184" i="5"/>
  <c r="B200" i="5"/>
  <c r="B142" i="5"/>
  <c r="D142" i="5" s="1"/>
  <c r="B144" i="5"/>
  <c r="D144" i="5" s="1"/>
  <c r="B122" i="5"/>
  <c r="D122" i="5" s="1"/>
  <c r="B138" i="5"/>
  <c r="D138" i="5" s="1"/>
  <c r="B154" i="5"/>
  <c r="D154" i="5" s="1"/>
  <c r="B170" i="5"/>
  <c r="B186" i="5"/>
  <c r="P199" i="4"/>
  <c r="P191" i="4"/>
  <c r="P183" i="4"/>
  <c r="P175" i="4"/>
  <c r="P167" i="4"/>
  <c r="P159" i="4"/>
  <c r="P151" i="4"/>
  <c r="P143" i="4"/>
  <c r="P135" i="4"/>
  <c r="P128" i="4"/>
  <c r="P112" i="4"/>
  <c r="P102" i="4"/>
  <c r="P101" i="4"/>
  <c r="P155" i="4"/>
  <c r="P147" i="4"/>
  <c r="P139" i="4"/>
  <c r="P117" i="4"/>
  <c r="P198" i="4"/>
  <c r="P190" i="4"/>
  <c r="P182" i="4"/>
  <c r="P174" i="4"/>
  <c r="P166" i="4"/>
  <c r="P158" i="4"/>
  <c r="P150" i="4"/>
  <c r="P142" i="4"/>
  <c r="P134" i="4"/>
  <c r="P127" i="4"/>
  <c r="P120" i="4"/>
  <c r="P111" i="4"/>
  <c r="P197" i="4"/>
  <c r="P189" i="4"/>
  <c r="P181" i="4"/>
  <c r="P173" i="4"/>
  <c r="P165" i="4"/>
  <c r="P157" i="4"/>
  <c r="P149" i="4"/>
  <c r="P141" i="4"/>
  <c r="P133" i="4"/>
  <c r="P126" i="4"/>
  <c r="P119" i="4"/>
  <c r="P110" i="4"/>
  <c r="P109" i="4"/>
  <c r="P187" i="4"/>
  <c r="P124" i="4"/>
  <c r="P196" i="4"/>
  <c r="P188" i="4"/>
  <c r="P180" i="4"/>
  <c r="P172" i="4"/>
  <c r="P164" i="4"/>
  <c r="P156" i="4"/>
  <c r="P148" i="4"/>
  <c r="P140" i="4"/>
  <c r="P132" i="4"/>
  <c r="P125" i="4"/>
  <c r="P118" i="4"/>
  <c r="P108" i="4"/>
  <c r="P195" i="4"/>
  <c r="P179" i="4"/>
  <c r="P171" i="4"/>
  <c r="P163" i="4"/>
  <c r="P131" i="4"/>
  <c r="P107" i="4"/>
  <c r="P193" i="4"/>
  <c r="P185" i="4"/>
  <c r="P177" i="4"/>
  <c r="P169" i="4"/>
  <c r="P161" i="4"/>
  <c r="P153" i="4"/>
  <c r="P145" i="4"/>
  <c r="P137" i="4"/>
  <c r="P129" i="4"/>
  <c r="P122" i="4"/>
  <c r="P115" i="4"/>
  <c r="P104" i="4"/>
  <c r="P200" i="4"/>
  <c r="P192" i="4"/>
  <c r="P184" i="4"/>
  <c r="P176" i="4"/>
  <c r="P168" i="4"/>
  <c r="P154" i="4"/>
  <c r="P138" i="4"/>
  <c r="P105" i="4"/>
  <c r="P114" i="4"/>
  <c r="P194" i="4"/>
  <c r="P186" i="4"/>
  <c r="P178" i="4"/>
  <c r="P170" i="4"/>
  <c r="P160" i="4"/>
  <c r="P144" i="4"/>
  <c r="P123" i="4"/>
  <c r="P106" i="4"/>
  <c r="P113" i="4"/>
  <c r="P162" i="4"/>
  <c r="P146" i="4"/>
  <c r="P130" i="4"/>
  <c r="P103" i="4"/>
  <c r="P152" i="4"/>
  <c r="P136" i="4"/>
  <c r="P121" i="4"/>
  <c r="P116" i="4"/>
  <c r="AB156" i="9"/>
  <c r="AB178" i="9" s="1"/>
  <c r="D70" i="5"/>
  <c r="E2330" i="9" l="1"/>
  <c r="E2331" i="9" s="1"/>
  <c r="D65" i="9" s="1"/>
  <c r="V29" i="3"/>
  <c r="AB201" i="9"/>
  <c r="D155" i="9"/>
  <c r="D177" i="9" l="1"/>
  <c r="E2332" i="9"/>
  <c r="E2333" i="9" s="1"/>
  <c r="E2334" i="9" s="1"/>
  <c r="D42" i="9"/>
  <c r="D87" i="9"/>
  <c r="D132" i="9"/>
  <c r="D110" i="9"/>
  <c r="AB223" i="9"/>
  <c r="D222" i="9" s="1"/>
  <c r="D200" i="9"/>
  <c r="AB246" i="9" l="1"/>
  <c r="L6" i="5"/>
  <c r="G6" i="5"/>
  <c r="L6" i="4"/>
  <c r="P192" i="5" l="1"/>
  <c r="P185" i="5"/>
  <c r="P176" i="5"/>
  <c r="P169" i="5"/>
  <c r="P160" i="5"/>
  <c r="P153" i="5"/>
  <c r="P144" i="5"/>
  <c r="P137" i="5"/>
  <c r="P128" i="5"/>
  <c r="P121" i="5"/>
  <c r="P112" i="5"/>
  <c r="P180" i="5"/>
  <c r="P164" i="5"/>
  <c r="P157" i="5"/>
  <c r="P132" i="5"/>
  <c r="P125" i="5"/>
  <c r="P194" i="5"/>
  <c r="P187" i="5"/>
  <c r="P178" i="5"/>
  <c r="P171" i="5"/>
  <c r="P162" i="5"/>
  <c r="P155" i="5"/>
  <c r="P146" i="5"/>
  <c r="P139" i="5"/>
  <c r="P130" i="5"/>
  <c r="P123" i="5"/>
  <c r="P114" i="5"/>
  <c r="P109" i="5"/>
  <c r="P106" i="5"/>
  <c r="P104" i="5"/>
  <c r="P173" i="5"/>
  <c r="P189" i="5"/>
  <c r="P198" i="5"/>
  <c r="P191" i="5"/>
  <c r="P182" i="5"/>
  <c r="P175" i="5"/>
  <c r="P166" i="5"/>
  <c r="P159" i="5"/>
  <c r="P150" i="5"/>
  <c r="P143" i="5"/>
  <c r="P134" i="5"/>
  <c r="P127" i="5"/>
  <c r="P118" i="5"/>
  <c r="P110" i="5"/>
  <c r="P200" i="5"/>
  <c r="P193" i="5"/>
  <c r="P184" i="5"/>
  <c r="P177" i="5"/>
  <c r="P168" i="5"/>
  <c r="P161" i="5"/>
  <c r="P152" i="5"/>
  <c r="P145" i="5"/>
  <c r="P136" i="5"/>
  <c r="P129" i="5"/>
  <c r="P120" i="5"/>
  <c r="P113" i="5"/>
  <c r="P102" i="5"/>
  <c r="P105" i="5"/>
  <c r="P195" i="5"/>
  <c r="P186" i="5"/>
  <c r="P179" i="5"/>
  <c r="P170" i="5"/>
  <c r="P163" i="5"/>
  <c r="P154" i="5"/>
  <c r="P147" i="5"/>
  <c r="P138" i="5"/>
  <c r="P131" i="5"/>
  <c r="P122" i="5"/>
  <c r="P115" i="5"/>
  <c r="P111" i="5"/>
  <c r="P107" i="5"/>
  <c r="P141" i="5"/>
  <c r="P116" i="5"/>
  <c r="P197" i="5"/>
  <c r="P188" i="5"/>
  <c r="P181" i="5"/>
  <c r="P172" i="5"/>
  <c r="P165" i="5"/>
  <c r="P156" i="5"/>
  <c r="P149" i="5"/>
  <c r="P140" i="5"/>
  <c r="P133" i="5"/>
  <c r="P124" i="5"/>
  <c r="P117" i="5"/>
  <c r="P103" i="5"/>
  <c r="P196" i="5"/>
  <c r="P148" i="5"/>
  <c r="P199" i="5"/>
  <c r="P190" i="5"/>
  <c r="P183" i="5"/>
  <c r="P174" i="5"/>
  <c r="P167" i="5"/>
  <c r="P158" i="5"/>
  <c r="P151" i="5"/>
  <c r="P142" i="5"/>
  <c r="P135" i="5"/>
  <c r="P126" i="5"/>
  <c r="P119" i="5"/>
  <c r="P108" i="5"/>
  <c r="P101" i="5"/>
  <c r="D245" i="9"/>
  <c r="AB268" i="9"/>
  <c r="AB291" i="9" s="1"/>
  <c r="D290" i="9" s="1"/>
  <c r="G81" i="5"/>
  <c r="G80" i="5"/>
  <c r="G79" i="5"/>
  <c r="G78" i="5"/>
  <c r="G77" i="5"/>
  <c r="G76" i="5"/>
  <c r="G75" i="5"/>
  <c r="G74" i="5"/>
  <c r="G73" i="5"/>
  <c r="G72" i="5"/>
  <c r="G71" i="5"/>
  <c r="AD72" i="5" s="1"/>
  <c r="D71" i="5"/>
  <c r="G70" i="5"/>
  <c r="G71" i="4"/>
  <c r="G72" i="4"/>
  <c r="G73" i="4"/>
  <c r="G74" i="4"/>
  <c r="G75" i="4"/>
  <c r="G76" i="4"/>
  <c r="G77" i="4"/>
  <c r="G78" i="4"/>
  <c r="G79" i="4"/>
  <c r="G80" i="4"/>
  <c r="G81" i="4"/>
  <c r="G70" i="4"/>
  <c r="P30" i="3" l="1"/>
  <c r="AD92" i="5"/>
  <c r="AB92" i="5"/>
  <c r="AN37" i="7"/>
  <c r="AD80" i="5"/>
  <c r="AB80" i="5"/>
  <c r="AA106" i="5" s="1"/>
  <c r="AD106" i="5" s="1"/>
  <c r="AD82" i="5"/>
  <c r="AF82" i="5" s="1"/>
  <c r="AB82" i="5"/>
  <c r="AA107" i="5" s="1"/>
  <c r="AD107" i="5" s="1"/>
  <c r="AD84" i="5"/>
  <c r="AE84" i="5" s="1"/>
  <c r="AB84" i="5"/>
  <c r="AD74" i="5"/>
  <c r="AG74" i="5" s="1"/>
  <c r="AB74" i="5"/>
  <c r="AD86" i="5"/>
  <c r="AF86" i="5" s="1"/>
  <c r="AB86" i="5"/>
  <c r="AA109" i="5" s="1"/>
  <c r="AD109" i="5" s="1"/>
  <c r="AD88" i="5"/>
  <c r="AE88" i="5" s="1"/>
  <c r="AB88" i="5"/>
  <c r="AA110" i="5" s="1"/>
  <c r="AD110" i="5" s="1"/>
  <c r="AD78" i="5"/>
  <c r="AF78" i="5" s="1"/>
  <c r="AB78" i="5"/>
  <c r="AA105" i="5" s="1"/>
  <c r="AD105" i="5" s="1"/>
  <c r="AD76" i="5"/>
  <c r="AG76" i="5" s="1"/>
  <c r="AB76" i="5"/>
  <c r="AD90" i="5"/>
  <c r="AB90" i="5"/>
  <c r="AA111" i="5" s="1"/>
  <c r="AD111" i="5" s="1"/>
  <c r="AN36" i="7"/>
  <c r="AD86" i="4"/>
  <c r="AJ86" i="4" s="1"/>
  <c r="AB86" i="4"/>
  <c r="AD84" i="4"/>
  <c r="AH84" i="4" s="1"/>
  <c r="AB84" i="4"/>
  <c r="AD82" i="4"/>
  <c r="AB82" i="4"/>
  <c r="AD80" i="4"/>
  <c r="AB80" i="4"/>
  <c r="AA106" i="4" s="1"/>
  <c r="AD106" i="4" s="1"/>
  <c r="AD72" i="4"/>
  <c r="AF72" i="4" s="1"/>
  <c r="AB72" i="4"/>
  <c r="AB70" i="5"/>
  <c r="AB72" i="5" s="1"/>
  <c r="AA102" i="5" s="1"/>
  <c r="AB70" i="4"/>
  <c r="AD78" i="4"/>
  <c r="AB78" i="4"/>
  <c r="AD92" i="4"/>
  <c r="AB92" i="4"/>
  <c r="AA112" i="4" s="1"/>
  <c r="AD112" i="4" s="1"/>
  <c r="AN26" i="7"/>
  <c r="AM26" i="7"/>
  <c r="AU26" i="7" s="1"/>
  <c r="AD76" i="4"/>
  <c r="AE76" i="4" s="1"/>
  <c r="AB76" i="4"/>
  <c r="AD88" i="4"/>
  <c r="AB88" i="4"/>
  <c r="AD90" i="4"/>
  <c r="AB90" i="4"/>
  <c r="AA111" i="4" s="1"/>
  <c r="AD111" i="4" s="1"/>
  <c r="AD74" i="4"/>
  <c r="AG74" i="4" s="1"/>
  <c r="AB74" i="4"/>
  <c r="AE72" i="5"/>
  <c r="AI72" i="5"/>
  <c r="AH72" i="5"/>
  <c r="AJ72" i="5"/>
  <c r="AF72" i="5"/>
  <c r="AG72" i="5"/>
  <c r="AA108" i="5"/>
  <c r="AD108" i="5" s="1"/>
  <c r="AA103" i="5"/>
  <c r="AD103" i="5" s="1"/>
  <c r="AD70" i="5"/>
  <c r="AA112" i="5"/>
  <c r="AD112" i="5" s="1"/>
  <c r="AA101" i="5"/>
  <c r="AA104" i="5"/>
  <c r="AD104" i="5" s="1"/>
  <c r="AE86" i="5"/>
  <c r="AH86" i="5"/>
  <c r="AI86" i="5"/>
  <c r="AJ86" i="5"/>
  <c r="AF74" i="5"/>
  <c r="AI74" i="5"/>
  <c r="AH76" i="5"/>
  <c r="AH90" i="5"/>
  <c r="AJ90" i="5"/>
  <c r="AG90" i="5"/>
  <c r="AF90" i="5"/>
  <c r="AE90" i="5"/>
  <c r="AI90" i="5"/>
  <c r="AI92" i="5"/>
  <c r="AJ92" i="5"/>
  <c r="AE92" i="5"/>
  <c r="AH92" i="5"/>
  <c r="AF92" i="5"/>
  <c r="AG92" i="5"/>
  <c r="AI80" i="5"/>
  <c r="AF80" i="5"/>
  <c r="AJ80" i="5"/>
  <c r="AG80" i="5"/>
  <c r="AH80" i="5"/>
  <c r="AE80" i="5"/>
  <c r="AA110" i="4"/>
  <c r="AD110" i="4" s="1"/>
  <c r="AA108" i="4"/>
  <c r="AD108" i="4" s="1"/>
  <c r="AA105" i="4"/>
  <c r="AD105" i="4" s="1"/>
  <c r="AA109" i="4"/>
  <c r="AD109" i="4" s="1"/>
  <c r="AA102" i="4"/>
  <c r="AD102" i="4" s="1"/>
  <c r="AA107" i="4"/>
  <c r="AD107" i="4" s="1"/>
  <c r="AA101" i="4"/>
  <c r="AA104" i="4"/>
  <c r="AD104" i="4" s="1"/>
  <c r="AI92" i="4"/>
  <c r="AE92" i="4"/>
  <c r="AO26" i="7" s="1"/>
  <c r="AJ92" i="4"/>
  <c r="AF92" i="4"/>
  <c r="AP26" i="7" s="1"/>
  <c r="AG92" i="4"/>
  <c r="AQ26" i="7" s="1"/>
  <c r="AH92" i="4"/>
  <c r="AR26" i="7" s="1"/>
  <c r="AJ90" i="4"/>
  <c r="AJ91" i="4" s="1"/>
  <c r="AH90" i="4"/>
  <c r="AH91" i="4" s="1"/>
  <c r="AF90" i="4"/>
  <c r="AF91" i="4" s="1"/>
  <c r="AE90" i="4"/>
  <c r="AE91" i="4" s="1"/>
  <c r="AI90" i="4"/>
  <c r="AI91" i="4" s="1"/>
  <c r="AG90" i="4"/>
  <c r="AG91" i="4" s="1"/>
  <c r="AJ88" i="4"/>
  <c r="AJ89" i="4" s="1"/>
  <c r="AH88" i="4"/>
  <c r="AH89" i="4" s="1"/>
  <c r="AG88" i="4"/>
  <c r="AG89" i="4" s="1"/>
  <c r="AE88" i="4"/>
  <c r="AE89" i="4" s="1"/>
  <c r="AI88" i="4"/>
  <c r="AI89" i="4" s="1"/>
  <c r="AF88" i="4"/>
  <c r="AF89" i="4" s="1"/>
  <c r="AI76" i="4"/>
  <c r="AF76" i="4"/>
  <c r="AI84" i="4"/>
  <c r="AJ84" i="4"/>
  <c r="AD70" i="4"/>
  <c r="AN15" i="7" s="1"/>
  <c r="AJ82" i="4"/>
  <c r="AI82" i="4"/>
  <c r="AI83" i="4" s="1"/>
  <c r="AH82" i="4"/>
  <c r="AG82" i="4"/>
  <c r="AF82" i="4"/>
  <c r="AE82" i="4"/>
  <c r="AH80" i="4"/>
  <c r="AE80" i="4"/>
  <c r="AF80" i="4"/>
  <c r="AJ80" i="4"/>
  <c r="AI80" i="4"/>
  <c r="AG80" i="4"/>
  <c r="AF78" i="4"/>
  <c r="AE78" i="4"/>
  <c r="AE79" i="4" s="1"/>
  <c r="AJ78" i="4"/>
  <c r="AH78" i="4"/>
  <c r="AI78" i="4"/>
  <c r="AG78" i="4"/>
  <c r="AM15" i="7"/>
  <c r="AM18" i="7"/>
  <c r="AU18" i="7" s="1"/>
  <c r="AN18" i="7"/>
  <c r="AM25" i="7"/>
  <c r="AU25" i="7" s="1"/>
  <c r="AN25" i="7"/>
  <c r="AN21" i="7"/>
  <c r="AM21" i="7"/>
  <c r="AU21" i="7" s="1"/>
  <c r="AM17" i="7"/>
  <c r="AU17" i="7" s="1"/>
  <c r="AN17" i="7"/>
  <c r="AN24" i="7"/>
  <c r="AM24" i="7"/>
  <c r="AU24" i="7" s="1"/>
  <c r="AN20" i="7"/>
  <c r="AN16" i="7"/>
  <c r="AM16" i="7"/>
  <c r="AM22" i="7"/>
  <c r="AU22" i="7" s="1"/>
  <c r="AN22" i="7"/>
  <c r="AN23" i="7"/>
  <c r="AM23" i="7"/>
  <c r="AU23" i="7" s="1"/>
  <c r="AN19" i="7"/>
  <c r="AM19" i="7"/>
  <c r="AU19" i="7" s="1"/>
  <c r="AN30" i="7"/>
  <c r="AM30" i="7"/>
  <c r="AU30" i="7" s="1"/>
  <c r="AM36" i="7"/>
  <c r="AU36" i="7" s="1"/>
  <c r="AM37" i="7"/>
  <c r="AU37" i="7" s="1"/>
  <c r="AN29" i="7"/>
  <c r="AM29" i="7"/>
  <c r="AU29" i="7" s="1"/>
  <c r="AN31" i="7"/>
  <c r="AM31" i="7"/>
  <c r="AU31" i="7" s="1"/>
  <c r="AN35" i="7"/>
  <c r="AM35" i="7"/>
  <c r="AU35" i="7" s="1"/>
  <c r="AM38" i="7"/>
  <c r="AN28" i="7"/>
  <c r="AN33" i="7"/>
  <c r="AM33" i="7"/>
  <c r="AU33" i="7" s="1"/>
  <c r="AN34" i="7"/>
  <c r="AM34" i="7"/>
  <c r="AU34" i="7" s="1"/>
  <c r="AN27" i="7"/>
  <c r="AN32" i="7"/>
  <c r="AM32" i="7"/>
  <c r="AU32" i="7" s="1"/>
  <c r="D267" i="9"/>
  <c r="AB313" i="9"/>
  <c r="D312" i="9" s="1"/>
  <c r="I29" i="3"/>
  <c r="T29" i="3"/>
  <c r="AE9" i="7"/>
  <c r="AE10" i="7"/>
  <c r="V35" i="3"/>
  <c r="P32" i="3"/>
  <c r="AS26" i="7" l="1"/>
  <c r="P29" i="3"/>
  <c r="I35" i="3"/>
  <c r="T35" i="3"/>
  <c r="AE76" i="5"/>
  <c r="AK104" i="5" s="1"/>
  <c r="AH74" i="5"/>
  <c r="AR29" i="7" s="1"/>
  <c r="AI82" i="5"/>
  <c r="AS33" i="7" s="1"/>
  <c r="AJ76" i="5"/>
  <c r="AT30" i="7" s="1"/>
  <c r="AJ74" i="5"/>
  <c r="AT29" i="7" s="1"/>
  <c r="AJ82" i="5"/>
  <c r="AU107" i="5" s="1"/>
  <c r="AF76" i="5"/>
  <c r="AG88" i="5"/>
  <c r="AI76" i="5"/>
  <c r="AS30" i="7" s="1"/>
  <c r="AJ88" i="5"/>
  <c r="AT36" i="7" s="1"/>
  <c r="AE74" i="5"/>
  <c r="AO29" i="7" s="1"/>
  <c r="AG86" i="5"/>
  <c r="AO109" i="5" s="1"/>
  <c r="AE72" i="4"/>
  <c r="AK102" i="4" s="1"/>
  <c r="AH74" i="4"/>
  <c r="AQ103" i="4" s="1"/>
  <c r="AJ74" i="4"/>
  <c r="AI72" i="4"/>
  <c r="AG78" i="5"/>
  <c r="AG79" i="5" s="1"/>
  <c r="AS110" i="4"/>
  <c r="AG76" i="4"/>
  <c r="AO104" i="4" s="1"/>
  <c r="AH76" i="4"/>
  <c r="AH77" i="4" s="1"/>
  <c r="AE84" i="4"/>
  <c r="AO22" i="7" s="1"/>
  <c r="AJ76" i="4"/>
  <c r="AU104" i="4" s="1"/>
  <c r="AG84" i="4"/>
  <c r="AF84" i="4"/>
  <c r="AM108" i="4" s="1"/>
  <c r="AO110" i="4"/>
  <c r="AF88" i="5"/>
  <c r="AP36" i="7" s="1"/>
  <c r="R447" i="7"/>
  <c r="R287" i="7"/>
  <c r="R127" i="7"/>
  <c r="R588" i="7"/>
  <c r="R428" i="7"/>
  <c r="R268" i="7"/>
  <c r="R108" i="7"/>
  <c r="R567" i="7"/>
  <c r="R407" i="7"/>
  <c r="R247" i="7"/>
  <c r="R87" i="7"/>
  <c r="R548" i="7"/>
  <c r="R388" i="7"/>
  <c r="R228" i="7"/>
  <c r="R68" i="7"/>
  <c r="R527" i="7"/>
  <c r="R367" i="7"/>
  <c r="R207" i="7"/>
  <c r="R508" i="7"/>
  <c r="R348" i="7"/>
  <c r="R188" i="7"/>
  <c r="R28" i="7"/>
  <c r="R487" i="7"/>
  <c r="R327" i="7"/>
  <c r="R167" i="7"/>
  <c r="R468" i="7"/>
  <c r="R308" i="7"/>
  <c r="R148" i="7"/>
  <c r="AI74" i="4"/>
  <c r="AJ72" i="4"/>
  <c r="AU102" i="4" s="1"/>
  <c r="AI88" i="5"/>
  <c r="AS110" i="5" s="1"/>
  <c r="AG82" i="5"/>
  <c r="AQ33" i="7" s="1"/>
  <c r="AQ111" i="4"/>
  <c r="AG86" i="4"/>
  <c r="AG87" i="4" s="1"/>
  <c r="AF74" i="4"/>
  <c r="AP17" i="7" s="1"/>
  <c r="AH72" i="4"/>
  <c r="AR16" i="7" s="1"/>
  <c r="AH88" i="5"/>
  <c r="AF86" i="4"/>
  <c r="AP23" i="7" s="1"/>
  <c r="AE86" i="4"/>
  <c r="AK109" i="4" s="1"/>
  <c r="AE74" i="4"/>
  <c r="AK103" i="4" s="1"/>
  <c r="AG72" i="4"/>
  <c r="AQ16" i="7" s="1"/>
  <c r="AH86" i="4"/>
  <c r="AH87" i="4" s="1"/>
  <c r="AI86" i="4"/>
  <c r="AS109" i="4" s="1"/>
  <c r="AQ110" i="4"/>
  <c r="AH82" i="5"/>
  <c r="AR33" i="7" s="1"/>
  <c r="AR32" i="7"/>
  <c r="AJ78" i="5"/>
  <c r="AT31" i="7" s="1"/>
  <c r="AO36" i="7"/>
  <c r="AI84" i="5"/>
  <c r="AS108" i="5" s="1"/>
  <c r="AG84" i="5"/>
  <c r="AQ34" i="7" s="1"/>
  <c r="AH78" i="5"/>
  <c r="AR31" i="7" s="1"/>
  <c r="AH84" i="5"/>
  <c r="AR34" i="7" s="1"/>
  <c r="AE78" i="5"/>
  <c r="AE79" i="5" s="1"/>
  <c r="AI78" i="5"/>
  <c r="AI79" i="5" s="1"/>
  <c r="AJ84" i="5"/>
  <c r="AJ85" i="5" s="1"/>
  <c r="AF84" i="5"/>
  <c r="AP34" i="7" s="1"/>
  <c r="AE82" i="5"/>
  <c r="AO33" i="7" s="1"/>
  <c r="AQ32" i="7"/>
  <c r="AS37" i="7"/>
  <c r="AT35" i="7"/>
  <c r="AT32" i="7"/>
  <c r="AO37" i="7"/>
  <c r="AR30" i="7"/>
  <c r="AP29" i="7"/>
  <c r="AS35" i="7"/>
  <c r="AU15" i="7"/>
  <c r="AP32" i="7"/>
  <c r="AP37" i="7"/>
  <c r="AP30" i="7"/>
  <c r="AQ36" i="7"/>
  <c r="AP35" i="7"/>
  <c r="AT26" i="7"/>
  <c r="AS32" i="7"/>
  <c r="AQ37" i="7"/>
  <c r="AO34" i="7"/>
  <c r="AP31" i="7"/>
  <c r="AT37" i="7"/>
  <c r="AR35" i="7"/>
  <c r="AP33" i="7"/>
  <c r="AR37" i="7"/>
  <c r="AS29" i="7"/>
  <c r="AO35" i="7"/>
  <c r="AO32" i="7"/>
  <c r="AO31" i="7"/>
  <c r="AQ30" i="7"/>
  <c r="AQ29" i="7"/>
  <c r="AR36" i="7"/>
  <c r="AU111" i="4"/>
  <c r="AM111" i="4"/>
  <c r="AS38" i="7"/>
  <c r="AP38" i="7"/>
  <c r="AR38" i="7"/>
  <c r="AQ38" i="7"/>
  <c r="AU38" i="7"/>
  <c r="AO38" i="7"/>
  <c r="AT38" i="7"/>
  <c r="AK111" i="4"/>
  <c r="AK110" i="4"/>
  <c r="AU110" i="4"/>
  <c r="AD89" i="4"/>
  <c r="AF91" i="5"/>
  <c r="AM111" i="5"/>
  <c r="AE93" i="5"/>
  <c r="AK112" i="5"/>
  <c r="AH91" i="5"/>
  <c r="AQ111" i="5"/>
  <c r="AS103" i="5"/>
  <c r="AI75" i="5"/>
  <c r="AE87" i="5"/>
  <c r="AK109" i="5"/>
  <c r="AG70" i="5"/>
  <c r="AI70" i="5"/>
  <c r="AH70" i="5"/>
  <c r="AE70" i="5"/>
  <c r="AF70" i="5"/>
  <c r="AJ70" i="5"/>
  <c r="AE81" i="5"/>
  <c r="AK106" i="5"/>
  <c r="AK105" i="5"/>
  <c r="AU112" i="5"/>
  <c r="AJ93" i="5"/>
  <c r="AO104" i="5"/>
  <c r="AG77" i="5"/>
  <c r="AO103" i="5"/>
  <c r="AG75" i="5"/>
  <c r="AQ110" i="5"/>
  <c r="AH89" i="5"/>
  <c r="AM106" i="5"/>
  <c r="AF81" i="5"/>
  <c r="AO110" i="5"/>
  <c r="AG89" i="5"/>
  <c r="AH81" i="5"/>
  <c r="AQ106" i="5"/>
  <c r="AS112" i="5"/>
  <c r="AI93" i="5"/>
  <c r="AK110" i="5"/>
  <c r="AE89" i="5"/>
  <c r="AO102" i="5"/>
  <c r="AG73" i="5"/>
  <c r="AM104" i="5"/>
  <c r="AF77" i="5"/>
  <c r="AO106" i="5"/>
  <c r="AG81" i="5"/>
  <c r="AI91" i="5"/>
  <c r="AS111" i="5"/>
  <c r="AJ75" i="5"/>
  <c r="AU109" i="5"/>
  <c r="AJ87" i="5"/>
  <c r="AM102" i="5"/>
  <c r="AF73" i="5"/>
  <c r="AQ102" i="5"/>
  <c r="AH73" i="5"/>
  <c r="AJ81" i="5"/>
  <c r="AU106" i="5"/>
  <c r="AK111" i="5"/>
  <c r="AE91" i="5"/>
  <c r="AQ104" i="5"/>
  <c r="AH77" i="5"/>
  <c r="AF75" i="5"/>
  <c r="AM103" i="5"/>
  <c r="AI87" i="5"/>
  <c r="AS109" i="5"/>
  <c r="AQ107" i="5"/>
  <c r="AH83" i="5"/>
  <c r="AJ73" i="5"/>
  <c r="AU102" i="5"/>
  <c r="AI81" i="5"/>
  <c r="AS106" i="5"/>
  <c r="AM112" i="5"/>
  <c r="AF93" i="5"/>
  <c r="AO111" i="5"/>
  <c r="AG91" i="5"/>
  <c r="AE85" i="5"/>
  <c r="AK108" i="5"/>
  <c r="AS102" i="5"/>
  <c r="AI73" i="5"/>
  <c r="AO112" i="5"/>
  <c r="AG93" i="5"/>
  <c r="AM109" i="5"/>
  <c r="AF87" i="5"/>
  <c r="AM105" i="5"/>
  <c r="AF79" i="5"/>
  <c r="AQ112" i="5"/>
  <c r="AH93" i="5"/>
  <c r="AU111" i="5"/>
  <c r="AJ91" i="5"/>
  <c r="AQ109" i="5"/>
  <c r="AH87" i="5"/>
  <c r="AM107" i="5"/>
  <c r="AF83" i="5"/>
  <c r="AK102" i="5"/>
  <c r="AE73" i="5"/>
  <c r="AJ93" i="4"/>
  <c r="AU112" i="4"/>
  <c r="AO111" i="4"/>
  <c r="AD91" i="4"/>
  <c r="AE93" i="4"/>
  <c r="AK112" i="4"/>
  <c r="AS112" i="4"/>
  <c r="AI93" i="4"/>
  <c r="AF93" i="4"/>
  <c r="AM112" i="4"/>
  <c r="AS111" i="4"/>
  <c r="AH93" i="4"/>
  <c r="AQ112" i="4"/>
  <c r="AM110" i="4"/>
  <c r="AO112" i="4"/>
  <c r="AG93" i="4"/>
  <c r="AM105" i="4"/>
  <c r="AF79" i="4"/>
  <c r="AM107" i="4"/>
  <c r="AF83" i="4"/>
  <c r="AO108" i="4"/>
  <c r="AG85" i="4"/>
  <c r="AO106" i="4"/>
  <c r="AG81" i="4"/>
  <c r="AO107" i="4"/>
  <c r="AG83" i="4"/>
  <c r="AQ107" i="4"/>
  <c r="AH83" i="4"/>
  <c r="AQ108" i="4"/>
  <c r="AH85" i="4"/>
  <c r="AK104" i="4"/>
  <c r="AE77" i="4"/>
  <c r="AO105" i="4"/>
  <c r="AG79" i="4"/>
  <c r="AM103" i="4"/>
  <c r="AM104" i="4"/>
  <c r="AF77" i="4"/>
  <c r="AM106" i="4"/>
  <c r="AF81" i="4"/>
  <c r="AO103" i="4"/>
  <c r="AG75" i="4"/>
  <c r="AQ105" i="4"/>
  <c r="AH79" i="4"/>
  <c r="AK106" i="4"/>
  <c r="AE81" i="4"/>
  <c r="AQ106" i="4"/>
  <c r="AH81" i="4"/>
  <c r="AM102" i="4"/>
  <c r="AF73" i="4"/>
  <c r="AK107" i="4"/>
  <c r="AE83" i="4"/>
  <c r="AU105" i="4"/>
  <c r="AJ79" i="4"/>
  <c r="AU103" i="4"/>
  <c r="AJ75" i="4"/>
  <c r="AU106" i="4"/>
  <c r="AJ81" i="4"/>
  <c r="AU108" i="4"/>
  <c r="AJ85" i="4"/>
  <c r="AU109" i="4"/>
  <c r="AJ87" i="4"/>
  <c r="AU107" i="4"/>
  <c r="AJ83" i="4"/>
  <c r="AS105" i="4"/>
  <c r="AI79" i="4"/>
  <c r="AS106" i="4"/>
  <c r="AI81" i="4"/>
  <c r="AS103" i="4"/>
  <c r="AI75" i="4"/>
  <c r="AS102" i="4"/>
  <c r="AI73" i="4"/>
  <c r="AS104" i="4"/>
  <c r="AI77" i="4"/>
  <c r="AS108" i="4"/>
  <c r="AI85" i="4"/>
  <c r="AO19" i="7"/>
  <c r="AK105" i="4"/>
  <c r="AS21" i="7"/>
  <c r="AS107" i="4"/>
  <c r="C446" i="7"/>
  <c r="AD37" i="7" s="1"/>
  <c r="C467" i="7"/>
  <c r="AD38" i="7" s="1"/>
  <c r="C486" i="7"/>
  <c r="AD39" i="7" s="1"/>
  <c r="C507" i="7"/>
  <c r="AD40" i="7" s="1"/>
  <c r="C366" i="7"/>
  <c r="AD33" i="7" s="1"/>
  <c r="C406" i="7"/>
  <c r="AD35" i="7" s="1"/>
  <c r="C387" i="7"/>
  <c r="AD34" i="7" s="1"/>
  <c r="C427" i="7"/>
  <c r="AD36" i="7" s="1"/>
  <c r="AT19" i="7"/>
  <c r="AR21" i="7"/>
  <c r="AS25" i="7"/>
  <c r="AO23" i="7"/>
  <c r="AS24" i="7"/>
  <c r="AS18" i="7"/>
  <c r="C526" i="7"/>
  <c r="AD41" i="7" s="1"/>
  <c r="C547" i="7"/>
  <c r="AD42" i="7" s="1"/>
  <c r="AS22" i="7"/>
  <c r="AO25" i="7"/>
  <c r="AP24" i="7"/>
  <c r="AT18" i="7"/>
  <c r="AR22" i="7"/>
  <c r="AP19" i="7"/>
  <c r="AT21" i="7"/>
  <c r="AR25" i="7"/>
  <c r="AQ17" i="7"/>
  <c r="AP16" i="7"/>
  <c r="AT24" i="7"/>
  <c r="AM20" i="7"/>
  <c r="AU20" i="7" s="1"/>
  <c r="AU16" i="7"/>
  <c r="AP25" i="7"/>
  <c r="AT17" i="7"/>
  <c r="AS16" i="7"/>
  <c r="AO24" i="7"/>
  <c r="AT22" i="7"/>
  <c r="AQ25" i="7"/>
  <c r="AT23" i="7"/>
  <c r="AT16" i="7"/>
  <c r="AQ24" i="7"/>
  <c r="AO18" i="7"/>
  <c r="AQ19" i="7"/>
  <c r="AO21" i="7"/>
  <c r="AT25" i="7"/>
  <c r="AO16" i="7"/>
  <c r="AR24" i="7"/>
  <c r="AP18" i="7"/>
  <c r="C326" i="7"/>
  <c r="C166" i="7"/>
  <c r="C126" i="7"/>
  <c r="C267" i="7"/>
  <c r="AD28" i="7" s="1"/>
  <c r="C86" i="7"/>
  <c r="C587" i="7"/>
  <c r="C67" i="7"/>
  <c r="C566" i="7"/>
  <c r="C347" i="7"/>
  <c r="C307" i="7"/>
  <c r="AD30" i="7" s="1"/>
  <c r="C147" i="7"/>
  <c r="C286" i="7"/>
  <c r="C107" i="7"/>
  <c r="C246" i="7"/>
  <c r="C227" i="7"/>
  <c r="AD26" i="7" s="1"/>
  <c r="C206" i="7"/>
  <c r="C187" i="7"/>
  <c r="AS19" i="7"/>
  <c r="AP21" i="7"/>
  <c r="AQ22" i="7"/>
  <c r="AS17" i="7"/>
  <c r="AR19" i="7"/>
  <c r="AQ21" i="7"/>
  <c r="AP22" i="7"/>
  <c r="AR17" i="7"/>
  <c r="AF70" i="4"/>
  <c r="AF71" i="4" s="1"/>
  <c r="AH70" i="4"/>
  <c r="AH71" i="4" s="1"/>
  <c r="AJ70" i="4"/>
  <c r="AJ71" i="4" s="1"/>
  <c r="AI70" i="4"/>
  <c r="AI71" i="4" s="1"/>
  <c r="AG70" i="4"/>
  <c r="AG71" i="4" s="1"/>
  <c r="AE70" i="4"/>
  <c r="AE71" i="4" s="1"/>
  <c r="AD4" i="7"/>
  <c r="AB336" i="9"/>
  <c r="D335" i="9" s="1"/>
  <c r="B4" i="5"/>
  <c r="B4" i="4"/>
  <c r="AS23" i="7" l="1"/>
  <c r="AE85" i="4"/>
  <c r="AK108" i="4"/>
  <c r="AI77" i="5"/>
  <c r="AS104" i="5"/>
  <c r="AE77" i="5"/>
  <c r="AO109" i="4"/>
  <c r="AF75" i="4"/>
  <c r="AO17" i="7"/>
  <c r="AE73" i="4"/>
  <c r="AI87" i="4"/>
  <c r="AQ104" i="4"/>
  <c r="AE87" i="4"/>
  <c r="AQ109" i="4"/>
  <c r="AJ77" i="4"/>
  <c r="AR18" i="7"/>
  <c r="AR23" i="7"/>
  <c r="AQ23" i="7"/>
  <c r="AH73" i="4"/>
  <c r="AQ102" i="4"/>
  <c r="AH75" i="4"/>
  <c r="AQ18" i="7"/>
  <c r="AG73" i="4"/>
  <c r="AO30" i="7"/>
  <c r="AO105" i="5"/>
  <c r="AQ31" i="7"/>
  <c r="AK107" i="5"/>
  <c r="AU103" i="5"/>
  <c r="AS105" i="5"/>
  <c r="AE83" i="5"/>
  <c r="AG87" i="5"/>
  <c r="AD87" i="5" s="1"/>
  <c r="AQ35" i="7"/>
  <c r="AJ77" i="5"/>
  <c r="AU104" i="5"/>
  <c r="AI85" i="5"/>
  <c r="AM108" i="5"/>
  <c r="AE75" i="5"/>
  <c r="AF85" i="5"/>
  <c r="AK103" i="5"/>
  <c r="AS107" i="5"/>
  <c r="AI83" i="5"/>
  <c r="AE75" i="4"/>
  <c r="AH75" i="5"/>
  <c r="AQ103" i="5"/>
  <c r="AF89" i="5"/>
  <c r="AT33" i="7"/>
  <c r="AJ89" i="5"/>
  <c r="AJ83" i="5"/>
  <c r="AU110" i="5"/>
  <c r="AO102" i="4"/>
  <c r="AU108" i="5"/>
  <c r="AG77" i="4"/>
  <c r="AT34" i="7"/>
  <c r="AH85" i="5"/>
  <c r="AQ108" i="5"/>
  <c r="AF87" i="4"/>
  <c r="AM109" i="4"/>
  <c r="AF85" i="4"/>
  <c r="AS31" i="7"/>
  <c r="AJ73" i="4"/>
  <c r="AU105" i="5"/>
  <c r="AG83" i="5"/>
  <c r="AS36" i="7"/>
  <c r="AJ79" i="5"/>
  <c r="AO107" i="5"/>
  <c r="AM110" i="5"/>
  <c r="AI89" i="5"/>
  <c r="AS34" i="7"/>
  <c r="AG85" i="5"/>
  <c r="AO108" i="5"/>
  <c r="AH79" i="5"/>
  <c r="AQ105" i="5"/>
  <c r="AM27" i="7"/>
  <c r="AO27" i="7" s="1"/>
  <c r="AM28" i="7"/>
  <c r="AD83" i="4"/>
  <c r="AD93" i="4"/>
  <c r="AD91" i="5"/>
  <c r="AD73" i="5"/>
  <c r="AD102" i="5" s="1"/>
  <c r="AU101" i="5"/>
  <c r="AJ71" i="5"/>
  <c r="AD81" i="5"/>
  <c r="AM101" i="5"/>
  <c r="AF71" i="5"/>
  <c r="AD93" i="5"/>
  <c r="AE71" i="5"/>
  <c r="AK101" i="5"/>
  <c r="AQ101" i="5"/>
  <c r="AH71" i="5"/>
  <c r="AS101" i="5"/>
  <c r="AI71" i="5"/>
  <c r="AG71" i="5"/>
  <c r="AO101" i="5"/>
  <c r="AD79" i="4"/>
  <c r="AD81" i="4"/>
  <c r="AD71" i="4"/>
  <c r="AD101" i="4" s="1"/>
  <c r="R7" i="7" s="1"/>
  <c r="AT20" i="7"/>
  <c r="AO20" i="7"/>
  <c r="AS20" i="7"/>
  <c r="AQ20" i="7"/>
  <c r="AR15" i="7"/>
  <c r="AQ101" i="4"/>
  <c r="R206" i="7"/>
  <c r="AH25" i="7" s="1"/>
  <c r="AD25" i="7"/>
  <c r="R566" i="7"/>
  <c r="AH43" i="7" s="1"/>
  <c r="AD43" i="7"/>
  <c r="R67" i="7"/>
  <c r="AH18" i="7" s="1"/>
  <c r="AD18" i="7"/>
  <c r="R246" i="7"/>
  <c r="AH27" i="7" s="1"/>
  <c r="AD27" i="7"/>
  <c r="R587" i="7"/>
  <c r="AH44" i="7" s="1"/>
  <c r="AD44" i="7"/>
  <c r="R107" i="7"/>
  <c r="AH20" i="7" s="1"/>
  <c r="AD20" i="7"/>
  <c r="R86" i="7"/>
  <c r="AH19" i="7" s="1"/>
  <c r="AD19" i="7"/>
  <c r="AO15" i="7"/>
  <c r="AK101" i="4"/>
  <c r="R286" i="7"/>
  <c r="AH29" i="7" s="1"/>
  <c r="AD29" i="7"/>
  <c r="R147" i="7"/>
  <c r="AH22" i="7" s="1"/>
  <c r="AD22" i="7"/>
  <c r="R126" i="7"/>
  <c r="AH21" i="7" s="1"/>
  <c r="AD21" i="7"/>
  <c r="AP15" i="7"/>
  <c r="AM101" i="4"/>
  <c r="AQ15" i="7"/>
  <c r="AO101" i="4"/>
  <c r="AS15" i="7"/>
  <c r="AS101" i="4"/>
  <c r="R166" i="7"/>
  <c r="AH23" i="7" s="1"/>
  <c r="AD23" i="7"/>
  <c r="AT15" i="7"/>
  <c r="AU101" i="4"/>
  <c r="R187" i="7"/>
  <c r="AH24" i="7" s="1"/>
  <c r="AD24" i="7"/>
  <c r="R347" i="7"/>
  <c r="AH32" i="7" s="1"/>
  <c r="AD32" i="7"/>
  <c r="R326" i="7"/>
  <c r="AD31" i="7"/>
  <c r="H455" i="7"/>
  <c r="H454" i="7"/>
  <c r="H453" i="7"/>
  <c r="H452" i="7"/>
  <c r="H451" i="7"/>
  <c r="H450" i="7"/>
  <c r="H490" i="7"/>
  <c r="H495" i="7"/>
  <c r="H494" i="7"/>
  <c r="H492" i="7"/>
  <c r="H493" i="7"/>
  <c r="H491" i="7"/>
  <c r="H516" i="7"/>
  <c r="R506" i="7"/>
  <c r="AF40" i="7" s="1"/>
  <c r="H515" i="7"/>
  <c r="H514" i="7"/>
  <c r="H513" i="7"/>
  <c r="H512" i="7"/>
  <c r="H511" i="7"/>
  <c r="R507" i="7"/>
  <c r="AH40" i="7" s="1"/>
  <c r="R486" i="7"/>
  <c r="AH39" i="7" s="1"/>
  <c r="R485" i="7"/>
  <c r="AF39" i="7" s="1"/>
  <c r="H474" i="7"/>
  <c r="R466" i="7"/>
  <c r="AF38" i="7" s="1"/>
  <c r="H473" i="7"/>
  <c r="H472" i="7"/>
  <c r="H471" i="7"/>
  <c r="H476" i="7"/>
  <c r="R467" i="7"/>
  <c r="AH38" i="7" s="1"/>
  <c r="H475" i="7"/>
  <c r="R445" i="7"/>
  <c r="AF37" i="7" s="1"/>
  <c r="R446" i="7"/>
  <c r="AH37" i="7" s="1"/>
  <c r="R267" i="7"/>
  <c r="AH28" i="7" s="1"/>
  <c r="H410" i="7"/>
  <c r="H415" i="7"/>
  <c r="H414" i="7"/>
  <c r="H412" i="7"/>
  <c r="H413" i="7"/>
  <c r="H411" i="7"/>
  <c r="H436" i="7"/>
  <c r="R426" i="7"/>
  <c r="AF36" i="7" s="1"/>
  <c r="H435" i="7"/>
  <c r="H434" i="7"/>
  <c r="H433" i="7"/>
  <c r="H432" i="7"/>
  <c r="H431" i="7"/>
  <c r="R427" i="7"/>
  <c r="AH36" i="7" s="1"/>
  <c r="R227" i="7"/>
  <c r="AH26" i="7" s="1"/>
  <c r="H375" i="7"/>
  <c r="H374" i="7"/>
  <c r="H370" i="7"/>
  <c r="H373" i="7"/>
  <c r="H372" i="7"/>
  <c r="H371" i="7"/>
  <c r="H394" i="7"/>
  <c r="H393" i="7"/>
  <c r="R386" i="7"/>
  <c r="AF34" i="7" s="1"/>
  <c r="H392" i="7"/>
  <c r="H391" i="7"/>
  <c r="H396" i="7"/>
  <c r="R387" i="7"/>
  <c r="AH34" i="7" s="1"/>
  <c r="H395" i="7"/>
  <c r="R406" i="7"/>
  <c r="AH35" i="7" s="1"/>
  <c r="R405" i="7"/>
  <c r="AF35" i="7" s="1"/>
  <c r="R365" i="7"/>
  <c r="AF33" i="7" s="1"/>
  <c r="R366" i="7"/>
  <c r="AH33" i="7" s="1"/>
  <c r="AP20" i="7"/>
  <c r="H554" i="7"/>
  <c r="H553" i="7"/>
  <c r="R547" i="7"/>
  <c r="AH42" i="7" s="1"/>
  <c r="H552" i="7"/>
  <c r="H551" i="7"/>
  <c r="H556" i="7"/>
  <c r="R546" i="7"/>
  <c r="AF42" i="7" s="1"/>
  <c r="H555" i="7"/>
  <c r="H535" i="7"/>
  <c r="H533" i="7"/>
  <c r="H534" i="7"/>
  <c r="H532" i="7"/>
  <c r="H531" i="7"/>
  <c r="H530" i="7"/>
  <c r="R307" i="7"/>
  <c r="AH30" i="7" s="1"/>
  <c r="R525" i="7"/>
  <c r="AF41" i="7" s="1"/>
  <c r="R526" i="7"/>
  <c r="AH41" i="7" s="1"/>
  <c r="AR20" i="7"/>
  <c r="C6" i="7"/>
  <c r="AD15" i="7" s="1"/>
  <c r="H312" i="7"/>
  <c r="H315" i="7"/>
  <c r="H316" i="7"/>
  <c r="H313" i="7"/>
  <c r="H314" i="7"/>
  <c r="H311" i="7"/>
  <c r="H175" i="7"/>
  <c r="H170" i="7"/>
  <c r="H174" i="7"/>
  <c r="H171" i="7"/>
  <c r="H172" i="7"/>
  <c r="H173" i="7"/>
  <c r="AT27" i="7"/>
  <c r="AP27" i="7"/>
  <c r="AQ27" i="7"/>
  <c r="H192" i="7"/>
  <c r="H194" i="7"/>
  <c r="H193" i="7"/>
  <c r="H196" i="7"/>
  <c r="H195" i="7"/>
  <c r="H191" i="7"/>
  <c r="H573" i="7"/>
  <c r="H574" i="7"/>
  <c r="H575" i="7"/>
  <c r="H351" i="7"/>
  <c r="H572" i="7"/>
  <c r="H356" i="7"/>
  <c r="H354" i="7"/>
  <c r="H570" i="7"/>
  <c r="H352" i="7"/>
  <c r="H571" i="7"/>
  <c r="H353" i="7"/>
  <c r="H355" i="7"/>
  <c r="H335" i="7"/>
  <c r="H334" i="7"/>
  <c r="H333" i="7"/>
  <c r="H332" i="7"/>
  <c r="H331" i="7"/>
  <c r="H330" i="7"/>
  <c r="H214" i="7"/>
  <c r="H213" i="7"/>
  <c r="H215" i="7"/>
  <c r="H211" i="7"/>
  <c r="H210" i="7"/>
  <c r="H212" i="7"/>
  <c r="H236" i="7"/>
  <c r="H233" i="7"/>
  <c r="H234" i="7"/>
  <c r="H231" i="7"/>
  <c r="H232" i="7"/>
  <c r="H235" i="7"/>
  <c r="H74" i="7"/>
  <c r="H76" i="7"/>
  <c r="H72" i="7"/>
  <c r="H73" i="7"/>
  <c r="H71" i="7"/>
  <c r="H75" i="7"/>
  <c r="AS27" i="7"/>
  <c r="H253" i="7"/>
  <c r="H250" i="7"/>
  <c r="H252" i="7"/>
  <c r="H254" i="7"/>
  <c r="H251" i="7"/>
  <c r="H255" i="7"/>
  <c r="H596" i="7"/>
  <c r="H595" i="7"/>
  <c r="H591" i="7"/>
  <c r="H592" i="7"/>
  <c r="H593" i="7"/>
  <c r="H594" i="7"/>
  <c r="H112" i="7"/>
  <c r="H114" i="7"/>
  <c r="H115" i="7"/>
  <c r="H113" i="7"/>
  <c r="H116" i="7"/>
  <c r="H111" i="7"/>
  <c r="H293" i="7"/>
  <c r="H295" i="7"/>
  <c r="H292" i="7"/>
  <c r="H291" i="7"/>
  <c r="H294" i="7"/>
  <c r="H290" i="7"/>
  <c r="H272" i="7"/>
  <c r="H271" i="7"/>
  <c r="H273" i="7"/>
  <c r="H274" i="7"/>
  <c r="H275" i="7"/>
  <c r="H276" i="7"/>
  <c r="H93" i="7"/>
  <c r="H91" i="7"/>
  <c r="H94" i="7"/>
  <c r="H92" i="7"/>
  <c r="H90" i="7"/>
  <c r="H95" i="7"/>
  <c r="H152" i="7"/>
  <c r="H153" i="7"/>
  <c r="H154" i="7"/>
  <c r="H155" i="7"/>
  <c r="H151" i="7"/>
  <c r="H156" i="7"/>
  <c r="H133" i="7"/>
  <c r="H135" i="7"/>
  <c r="H134" i="7"/>
  <c r="H131" i="7"/>
  <c r="H132" i="7"/>
  <c r="H130" i="7"/>
  <c r="AB358" i="9"/>
  <c r="D357" i="9" s="1"/>
  <c r="R266" i="7"/>
  <c r="AF28" i="7" s="1"/>
  <c r="R106" i="7"/>
  <c r="AF20" i="7" s="1"/>
  <c r="R325" i="7"/>
  <c r="R186" i="7"/>
  <c r="AF24" i="7" s="1"/>
  <c r="R165" i="7"/>
  <c r="AF23" i="7" s="1"/>
  <c r="R205" i="7"/>
  <c r="AF25" i="7" s="1"/>
  <c r="R85" i="7"/>
  <c r="AF19" i="7" s="1"/>
  <c r="R146" i="7"/>
  <c r="AF22" i="7" s="1"/>
  <c r="R66" i="7"/>
  <c r="AF18" i="7" s="1"/>
  <c r="R285" i="7"/>
  <c r="AF29" i="7" s="1"/>
  <c r="R226" i="7"/>
  <c r="AF26" i="7" s="1"/>
  <c r="R586" i="7"/>
  <c r="AF44" i="7" s="1"/>
  <c r="R125" i="7"/>
  <c r="AF21" i="7" s="1"/>
  <c r="R306" i="7"/>
  <c r="AF30" i="7" s="1"/>
  <c r="R346" i="7"/>
  <c r="AF32" i="7" s="1"/>
  <c r="R565" i="7"/>
  <c r="AF43" i="7" s="1"/>
  <c r="R245" i="7"/>
  <c r="AF27" i="7" s="1"/>
  <c r="P34" i="3"/>
  <c r="P33" i="3"/>
  <c r="P31" i="3"/>
  <c r="AD85" i="4" l="1"/>
  <c r="AD77" i="5"/>
  <c r="AD77" i="4"/>
  <c r="AD87" i="4"/>
  <c r="AD75" i="4"/>
  <c r="AD103" i="4" s="1"/>
  <c r="R47" i="7" s="1"/>
  <c r="AD73" i="4"/>
  <c r="AD75" i="5"/>
  <c r="P35" i="3"/>
  <c r="P37" i="3" s="1"/>
  <c r="AD83" i="5"/>
  <c r="AD89" i="5"/>
  <c r="AD85" i="5"/>
  <c r="AD79" i="5"/>
  <c r="AU28" i="7"/>
  <c r="AP28" i="7"/>
  <c r="AQ28" i="7"/>
  <c r="AT28" i="7"/>
  <c r="AR28" i="7"/>
  <c r="AO28" i="7"/>
  <c r="AS28" i="7"/>
  <c r="AU27" i="7"/>
  <c r="R6" i="7" s="1"/>
  <c r="AH15" i="7" s="1"/>
  <c r="AR27" i="7"/>
  <c r="H12" i="7"/>
  <c r="C46" i="7"/>
  <c r="AD71" i="5"/>
  <c r="AD101" i="5" s="1"/>
  <c r="AJ106" i="4"/>
  <c r="AJ110" i="4"/>
  <c r="AJ109" i="4"/>
  <c r="AJ102" i="4"/>
  <c r="AJ101" i="4"/>
  <c r="AJ112" i="4"/>
  <c r="AJ111" i="4"/>
  <c r="AJ107" i="4"/>
  <c r="AJ105" i="4"/>
  <c r="AJ108" i="4"/>
  <c r="AJ104" i="4"/>
  <c r="H14" i="7"/>
  <c r="H11" i="7"/>
  <c r="H10" i="7"/>
  <c r="H15" i="7"/>
  <c r="H13" i="7"/>
  <c r="AH31" i="7"/>
  <c r="AF31" i="7"/>
  <c r="R5" i="7"/>
  <c r="AF15" i="7" s="1"/>
  <c r="C27" i="7"/>
  <c r="AB381" i="9"/>
  <c r="D380" i="9" s="1"/>
  <c r="H54" i="7" l="1"/>
  <c r="AD17" i="7"/>
  <c r="AJ103" i="4" s="1"/>
  <c r="H50" i="7"/>
  <c r="H55" i="7"/>
  <c r="R45" i="7"/>
  <c r="AF17" i="7" s="1"/>
  <c r="H51" i="7"/>
  <c r="H52" i="7"/>
  <c r="H53" i="7"/>
  <c r="R46" i="7"/>
  <c r="AH17" i="7" s="1"/>
  <c r="AC104" i="4"/>
  <c r="AC106" i="4"/>
  <c r="AC108" i="4"/>
  <c r="AC101" i="4"/>
  <c r="AC109" i="4"/>
  <c r="AC102" i="4"/>
  <c r="AC103" i="4"/>
  <c r="AC105" i="4"/>
  <c r="AC111" i="4"/>
  <c r="AC107" i="4"/>
  <c r="AC110" i="4"/>
  <c r="AC112" i="4"/>
  <c r="R27" i="7"/>
  <c r="AH16" i="7" s="1"/>
  <c r="AD16" i="7"/>
  <c r="AJ101" i="5" s="1"/>
  <c r="H31" i="7"/>
  <c r="H36" i="7"/>
  <c r="H35" i="7"/>
  <c r="H34" i="7"/>
  <c r="H33" i="7"/>
  <c r="H32" i="7"/>
  <c r="R26" i="7"/>
  <c r="AF16" i="7" s="1"/>
  <c r="AC101" i="5" s="1"/>
  <c r="AB403" i="9"/>
  <c r="D402" i="9" s="1"/>
  <c r="AC104" i="5" l="1"/>
  <c r="AC105" i="5"/>
  <c r="AC107" i="5"/>
  <c r="AC103" i="5"/>
  <c r="AC102" i="5"/>
  <c r="AC109" i="5"/>
  <c r="AC106" i="5"/>
  <c r="AC108" i="5"/>
  <c r="AC110" i="5"/>
  <c r="AC112" i="5"/>
  <c r="AC111" i="5"/>
  <c r="AJ104" i="5"/>
  <c r="AJ105" i="5"/>
  <c r="AJ103" i="5"/>
  <c r="AJ102" i="5"/>
  <c r="AJ109" i="5"/>
  <c r="AJ107" i="5"/>
  <c r="AJ110" i="5"/>
  <c r="AJ112" i="5"/>
  <c r="AJ106" i="5"/>
  <c r="AJ108" i="5"/>
  <c r="AJ111" i="5"/>
  <c r="AB426" i="9"/>
  <c r="D425" i="9" s="1"/>
  <c r="AB448" i="9" l="1"/>
  <c r="D447" i="9" s="1"/>
  <c r="AB471" i="9" l="1"/>
  <c r="D470" i="9" s="1"/>
  <c r="AB493" i="9" l="1"/>
  <c r="D492" i="9" s="1"/>
  <c r="AB516" i="9" l="1"/>
  <c r="D515" i="9" s="1"/>
  <c r="AB538" i="9" l="1"/>
  <c r="AB561" i="9" s="1"/>
  <c r="D560" i="9" s="1"/>
  <c r="AB583" i="9" l="1"/>
  <c r="D582" i="9" s="1"/>
  <c r="D537" i="9"/>
  <c r="AB606" i="9" l="1"/>
  <c r="D605" i="9" s="1"/>
  <c r="AB628" i="9" l="1"/>
  <c r="D627" i="9" s="1"/>
  <c r="AB651" i="9" l="1"/>
  <c r="AB673" i="9" s="1"/>
  <c r="D650" i="9" l="1"/>
  <c r="D672" i="9"/>
  <c r="AB696" i="9"/>
  <c r="D695" i="9" s="1"/>
  <c r="AB718" i="9" l="1"/>
  <c r="AB741" i="9" l="1"/>
  <c r="D717" i="9"/>
  <c r="D740" i="9" l="1"/>
  <c r="AB763" i="9"/>
  <c r="D762" i="9" l="1"/>
  <c r="AB786" i="9"/>
  <c r="AB808" i="9" l="1"/>
  <c r="D785" i="9"/>
  <c r="D807" i="9" l="1"/>
  <c r="AB831" i="9"/>
  <c r="AB853" i="9" l="1"/>
  <c r="D852" i="9" s="1"/>
  <c r="D830" i="9"/>
  <c r="AB876" i="9" l="1"/>
  <c r="AB898" i="9" l="1"/>
  <c r="D897" i="9" s="1"/>
  <c r="D875" i="9"/>
  <c r="AB921" i="9" l="1"/>
  <c r="D920" i="9" s="1"/>
  <c r="AB943" i="9" l="1"/>
  <c r="D942" i="9" s="1"/>
  <c r="AB966" i="9" l="1"/>
  <c r="D965" i="9" s="1"/>
  <c r="AB988" i="9" l="1"/>
  <c r="D987" i="9" l="1"/>
  <c r="AB1011" i="9"/>
  <c r="D1010" i="9" s="1"/>
  <c r="AB1033" i="9" l="1"/>
  <c r="D1032" i="9" l="1"/>
  <c r="AB1056" i="9"/>
  <c r="D1055" i="9" s="1"/>
  <c r="AB1078" i="9" l="1"/>
  <c r="D1077" i="9" s="1"/>
  <c r="AB1101" i="9" l="1"/>
  <c r="D1100" i="9" s="1"/>
  <c r="AB1123" i="9" l="1"/>
  <c r="D1122" i="9" l="1"/>
  <c r="AB1146" i="9"/>
  <c r="AB1168" i="9" l="1"/>
  <c r="D1145" i="9"/>
  <c r="AB1191" i="9" l="1"/>
  <c r="D1167" i="9"/>
  <c r="AB1213" i="9" l="1"/>
  <c r="D1190" i="9"/>
  <c r="D1212" i="9" l="1"/>
  <c r="AB1236" i="9"/>
  <c r="AB1258" i="9" l="1"/>
  <c r="D1235" i="9"/>
  <c r="D1257" i="9" l="1"/>
  <c r="AB1281" i="9"/>
  <c r="D1280" i="9" l="1"/>
  <c r="AB1303" i="9"/>
  <c r="D1302" i="9" s="1"/>
  <c r="AB1326" i="9" l="1"/>
  <c r="D1325" i="9" s="1"/>
  <c r="AB1348" i="9" l="1"/>
  <c r="D1347" i="9" l="1"/>
  <c r="AB1371" i="9"/>
  <c r="D1370" i="9" s="1"/>
  <c r="AB1393" i="9" l="1"/>
  <c r="D1392" i="9" l="1"/>
  <c r="AB1416" i="9"/>
  <c r="AB1438" i="9" l="1"/>
  <c r="D1415" i="9"/>
  <c r="D1437" i="9" l="1"/>
  <c r="AB1461" i="9"/>
  <c r="D1460" i="9" s="1"/>
  <c r="AB1483" i="9" l="1"/>
  <c r="D1482" i="9" s="1"/>
  <c r="AB1506" i="9" l="1"/>
  <c r="AB1528" i="9" l="1"/>
  <c r="D1527" i="9" s="1"/>
  <c r="D1505" i="9"/>
  <c r="AB1551" i="9" l="1"/>
  <c r="D1550" i="9" l="1"/>
  <c r="AB1573" i="9"/>
  <c r="D1572" i="9" l="1"/>
  <c r="AB1596" i="9"/>
  <c r="AB1618" i="9" l="1"/>
  <c r="D1595" i="9"/>
  <c r="D1617" i="9" l="1"/>
  <c r="AB1641" i="9"/>
  <c r="AB1663" i="9" l="1"/>
  <c r="D1640" i="9"/>
  <c r="D1662" i="9" l="1"/>
  <c r="AB1686" i="9"/>
  <c r="AB1708" i="9" l="1"/>
  <c r="D1707" i="9" s="1"/>
  <c r="D1685" i="9"/>
  <c r="AB1731" i="9" l="1"/>
  <c r="AB1753" i="9" l="1"/>
  <c r="D1752" i="9" s="1"/>
  <c r="D1730" i="9"/>
  <c r="AB1776" i="9" l="1"/>
  <c r="AB1798" i="9" l="1"/>
  <c r="D1775" i="9"/>
  <c r="D1797" i="9" l="1"/>
  <c r="AB1821" i="9"/>
  <c r="D1820" i="9" l="1"/>
  <c r="AB1843" i="9"/>
  <c r="D1842" i="9" s="1"/>
  <c r="AB1866" i="9" l="1"/>
  <c r="AB1888" i="9" s="1"/>
  <c r="D1887" i="9" s="1"/>
  <c r="AB1911" i="9" l="1"/>
  <c r="D1910" i="9" s="1"/>
  <c r="D1865" i="9"/>
  <c r="AB1933" i="9" l="1"/>
  <c r="D1932" i="9" s="1"/>
  <c r="AB1956" i="9" l="1"/>
  <c r="AB1978" i="9" s="1"/>
  <c r="D1955" i="9" l="1"/>
  <c r="D1977" i="9"/>
  <c r="AB2001" i="9"/>
  <c r="AB2023" i="9" l="1"/>
  <c r="D2000" i="9"/>
  <c r="D2022" i="9" l="1"/>
  <c r="AB2046" i="9"/>
  <c r="AB2068" i="9" l="1"/>
  <c r="D2045" i="9"/>
  <c r="D2067" i="9" l="1"/>
  <c r="AB2091" i="9"/>
  <c r="AB2113" i="9" l="1"/>
  <c r="D2090" i="9"/>
  <c r="D2112" i="9" l="1"/>
  <c r="AB2136" i="9"/>
  <c r="AB2158" i="9" l="1"/>
  <c r="D2135" i="9"/>
  <c r="D2157" i="9" l="1"/>
  <c r="AB2181" i="9"/>
  <c r="AB2203" i="9" l="1"/>
  <c r="D2180" i="9"/>
  <c r="D2202" i="9" l="1"/>
  <c r="AB2226" i="9"/>
  <c r="AB2248" i="9" s="1"/>
  <c r="D2247" i="9" l="1"/>
  <c r="D2225" i="9"/>
</calcChain>
</file>

<file path=xl/sharedStrings.xml><?xml version="1.0" encoding="utf-8"?>
<sst xmlns="http://schemas.openxmlformats.org/spreadsheetml/2006/main" count="4965" uniqueCount="431">
  <si>
    <t>種目</t>
    <rPh sb="0" eb="2">
      <t>シュモク</t>
    </rPh>
    <phoneticPr fontId="1"/>
  </si>
  <si>
    <t>参加料</t>
    <rPh sb="0" eb="2">
      <t>サンカ</t>
    </rPh>
    <rPh sb="2" eb="3">
      <t>リョウ</t>
    </rPh>
    <phoneticPr fontId="1"/>
  </si>
  <si>
    <t>人数</t>
    <rPh sb="0" eb="2">
      <t>ニンズウ</t>
    </rPh>
    <phoneticPr fontId="1"/>
  </si>
  <si>
    <t>参加</t>
    <rPh sb="0" eb="2">
      <t>サンカ</t>
    </rPh>
    <phoneticPr fontId="1"/>
  </si>
  <si>
    <t xml:space="preserve"> 人× 500円＝</t>
  </si>
  <si>
    <t xml:space="preserve"> 人× 500円＝</t>
    <rPh sb="1" eb="2">
      <t>ニン</t>
    </rPh>
    <rPh sb="7" eb="8">
      <t>エン</t>
    </rPh>
    <phoneticPr fontId="1"/>
  </si>
  <si>
    <t xml:space="preserve"> 小計</t>
    <rPh sb="1" eb="3">
      <t>ショウケイ</t>
    </rPh>
    <phoneticPr fontId="1"/>
  </si>
  <si>
    <t xml:space="preserve"> 人</t>
    <rPh sb="1" eb="2">
      <t>ニン</t>
    </rPh>
    <phoneticPr fontId="1"/>
  </si>
  <si>
    <t xml:space="preserve"> ⑥  4×100ｍＲ</t>
    <phoneticPr fontId="1"/>
  </si>
  <si>
    <t xml:space="preserve"> 組× 400円＝</t>
    <rPh sb="1" eb="2">
      <t>クミ</t>
    </rPh>
    <rPh sb="7" eb="8">
      <t>エン</t>
    </rPh>
    <phoneticPr fontId="1"/>
  </si>
  <si>
    <t>男子</t>
    <rPh sb="0" eb="2">
      <t>ダンシ</t>
    </rPh>
    <phoneticPr fontId="1"/>
  </si>
  <si>
    <t>女子</t>
    <rPh sb="0" eb="2">
      <t>ジョシ</t>
    </rPh>
    <phoneticPr fontId="1"/>
  </si>
  <si>
    <t>参加内訳</t>
    <rPh sb="0" eb="2">
      <t>サンカ</t>
    </rPh>
    <rPh sb="2" eb="4">
      <t>ウチワケ</t>
    </rPh>
    <phoneticPr fontId="1"/>
  </si>
  <si>
    <t>円</t>
    <rPh sb="0" eb="1">
      <t>エン</t>
    </rPh>
    <phoneticPr fontId="1"/>
  </si>
  <si>
    <t>所属・団体</t>
    <rPh sb="0" eb="2">
      <t>ショゾク</t>
    </rPh>
    <rPh sb="3" eb="5">
      <t>ダンタイ</t>
    </rPh>
    <phoneticPr fontId="1"/>
  </si>
  <si>
    <t xml:space="preserve"> ２．下記の事項を入力してください</t>
    <rPh sb="3" eb="5">
      <t>カキ</t>
    </rPh>
    <rPh sb="6" eb="8">
      <t>ジコウ</t>
    </rPh>
    <rPh sb="9" eb="11">
      <t>ニュウリョク</t>
    </rPh>
    <phoneticPr fontId="1"/>
  </si>
  <si>
    <t>申込責任者</t>
    <rPh sb="0" eb="2">
      <t>モウシコミ</t>
    </rPh>
    <rPh sb="2" eb="5">
      <t>セキニンシャ</t>
    </rPh>
    <phoneticPr fontId="1"/>
  </si>
  <si>
    <t>連絡先携帯</t>
    <rPh sb="0" eb="3">
      <t>レンラクサキ</t>
    </rPh>
    <rPh sb="3" eb="5">
      <t>ケイタイ</t>
    </rPh>
    <phoneticPr fontId="1"/>
  </si>
  <si>
    <t>連絡メール</t>
    <rPh sb="0" eb="2">
      <t>レンラク</t>
    </rPh>
    <phoneticPr fontId="1"/>
  </si>
  <si>
    <t xml:space="preserve"> 参加明細</t>
    <rPh sb="1" eb="3">
      <t>サンカ</t>
    </rPh>
    <rPh sb="3" eb="5">
      <t>メイサイ</t>
    </rPh>
    <phoneticPr fontId="1"/>
  </si>
  <si>
    <t xml:space="preserve"> 合計</t>
    <rPh sb="1" eb="3">
      <t>ゴウケイ</t>
    </rPh>
    <phoneticPr fontId="1"/>
  </si>
  <si>
    <t>フリガナ</t>
    <phoneticPr fontId="1"/>
  </si>
  <si>
    <t>参加１</t>
    <rPh sb="0" eb="2">
      <t>サンカ</t>
    </rPh>
    <phoneticPr fontId="1"/>
  </si>
  <si>
    <t>自己記録</t>
    <rPh sb="0" eb="2">
      <t>ジコ</t>
    </rPh>
    <rPh sb="2" eb="4">
      <t>キロク</t>
    </rPh>
    <phoneticPr fontId="1"/>
  </si>
  <si>
    <t>参加２</t>
    <rPh sb="0" eb="2">
      <t>サンカ</t>
    </rPh>
    <phoneticPr fontId="1"/>
  </si>
  <si>
    <t>学年
年齢</t>
    <rPh sb="0" eb="2">
      <t>ガクネン</t>
    </rPh>
    <rPh sb="3" eb="5">
      <t>ネンレイ</t>
    </rPh>
    <phoneticPr fontId="1"/>
  </si>
  <si>
    <t>区</t>
    <rPh sb="0" eb="1">
      <t>ク</t>
    </rPh>
    <phoneticPr fontId="1"/>
  </si>
  <si>
    <t>分</t>
    <rPh sb="0" eb="1">
      <t>ブン</t>
    </rPh>
    <phoneticPr fontId="1"/>
  </si>
  <si>
    <t>種目</t>
    <rPh sb="0" eb="2">
      <t>シュモク</t>
    </rPh>
    <phoneticPr fontId="1"/>
  </si>
  <si>
    <t>リレー参加</t>
    <rPh sb="3" eb="5">
      <t>サンカ</t>
    </rPh>
    <phoneticPr fontId="1"/>
  </si>
  <si>
    <t>チーム</t>
    <phoneticPr fontId="1"/>
  </si>
  <si>
    <t>走者順</t>
    <rPh sb="0" eb="2">
      <t>ソウシャ</t>
    </rPh>
    <rPh sb="2" eb="3">
      <t>ジュン</t>
    </rPh>
    <phoneticPr fontId="1"/>
  </si>
  <si>
    <t xml:space="preserve">所属・団体   </t>
    <rPh sb="0" eb="2">
      <t>ショゾク</t>
    </rPh>
    <rPh sb="3" eb="5">
      <t>ダンタイ</t>
    </rPh>
    <phoneticPr fontId="1"/>
  </si>
  <si>
    <t xml:space="preserve">申込責任者  </t>
    <rPh sb="0" eb="2">
      <t>モウシコミ</t>
    </rPh>
    <rPh sb="2" eb="5">
      <t>セキニンシャ</t>
    </rPh>
    <phoneticPr fontId="1"/>
  </si>
  <si>
    <t>番号</t>
    <rPh sb="0" eb="2">
      <t>バンゴウ</t>
    </rPh>
    <phoneticPr fontId="1"/>
  </si>
  <si>
    <t>氏  名</t>
    <rPh sb="0" eb="1">
      <t>シ</t>
    </rPh>
    <rPh sb="3" eb="4">
      <t>メイ</t>
    </rPh>
    <phoneticPr fontId="1"/>
  </si>
  <si>
    <t>例</t>
    <rPh sb="0" eb="1">
      <t>レイ</t>
    </rPh>
    <phoneticPr fontId="1"/>
  </si>
  <si>
    <t>中</t>
    <rPh sb="0" eb="1">
      <t>ナカ</t>
    </rPh>
    <phoneticPr fontId="1"/>
  </si>
  <si>
    <t>100ｍ</t>
    <phoneticPr fontId="1"/>
  </si>
  <si>
    <t>Ａ</t>
    <phoneticPr fontId="1"/>
  </si>
  <si>
    <t>1500ｍ</t>
    <phoneticPr fontId="1"/>
  </si>
  <si>
    <t xml:space="preserve"> 入力のリスト</t>
    <rPh sb="1" eb="3">
      <t>ニュウリョク</t>
    </rPh>
    <phoneticPr fontId="1"/>
  </si>
  <si>
    <t>200ｍ</t>
    <phoneticPr fontId="1"/>
  </si>
  <si>
    <t>800ｍ</t>
    <phoneticPr fontId="1"/>
  </si>
  <si>
    <t>3000ｍ</t>
    <phoneticPr fontId="1"/>
  </si>
  <si>
    <t>Ｂ</t>
    <phoneticPr fontId="1"/>
  </si>
  <si>
    <t>Ｃ</t>
    <phoneticPr fontId="1"/>
  </si>
  <si>
    <t>Ｄ</t>
    <phoneticPr fontId="1"/>
  </si>
  <si>
    <t>Ｅ</t>
    <phoneticPr fontId="1"/>
  </si>
  <si>
    <t>Ｆ</t>
    <phoneticPr fontId="1"/>
  </si>
  <si>
    <t>Ｇ</t>
    <phoneticPr fontId="1"/>
  </si>
  <si>
    <t>Ｈ</t>
    <phoneticPr fontId="1"/>
  </si>
  <si>
    <t>Ｉ</t>
    <phoneticPr fontId="1"/>
  </si>
  <si>
    <t>Ｊ</t>
    <phoneticPr fontId="1"/>
  </si>
  <si>
    <t>Ｋ</t>
    <phoneticPr fontId="1"/>
  </si>
  <si>
    <t>Ｌ</t>
    <phoneticPr fontId="1"/>
  </si>
  <si>
    <t>１走</t>
    <rPh sb="1" eb="2">
      <t>ソウ</t>
    </rPh>
    <phoneticPr fontId="1"/>
  </si>
  <si>
    <t>２走</t>
    <rPh sb="1" eb="2">
      <t>ソウ</t>
    </rPh>
    <phoneticPr fontId="1"/>
  </si>
  <si>
    <t>３走</t>
    <rPh sb="1" eb="2">
      <t>ソウ</t>
    </rPh>
    <phoneticPr fontId="1"/>
  </si>
  <si>
    <t>４走</t>
    <rPh sb="1" eb="2">
      <t>ソウ</t>
    </rPh>
    <phoneticPr fontId="1"/>
  </si>
  <si>
    <t>２走</t>
    <rPh sb="1" eb="2">
      <t>ハシ</t>
    </rPh>
    <phoneticPr fontId="1"/>
  </si>
  <si>
    <t>鏡 陸王</t>
    <rPh sb="0" eb="1">
      <t>カガミ</t>
    </rPh>
    <rPh sb="2" eb="3">
      <t>リク</t>
    </rPh>
    <rPh sb="3" eb="4">
      <t>オウ</t>
    </rPh>
    <phoneticPr fontId="1"/>
  </si>
  <si>
    <t>カガミ リクオ</t>
    <phoneticPr fontId="1"/>
  </si>
  <si>
    <t>鏡 陸姫</t>
    <rPh sb="0" eb="1">
      <t>カガミ</t>
    </rPh>
    <rPh sb="2" eb="3">
      <t>リク</t>
    </rPh>
    <rPh sb="3" eb="4">
      <t>ヒメ</t>
    </rPh>
    <phoneticPr fontId="1"/>
  </si>
  <si>
    <t>カガミ ムツミ</t>
    <phoneticPr fontId="1"/>
  </si>
  <si>
    <t>リレー
男子に
参加</t>
    <rPh sb="4" eb="6">
      <t>ダンシ</t>
    </rPh>
    <rPh sb="8" eb="10">
      <t>サンカ</t>
    </rPh>
    <phoneticPr fontId="1"/>
  </si>
  <si>
    <t xml:space="preserve"> 例：男子Ｂ２走</t>
    <rPh sb="1" eb="2">
      <t>レイ</t>
    </rPh>
    <rPh sb="3" eb="5">
      <t>ダンシ</t>
    </rPh>
    <rPh sb="7" eb="8">
      <t>ソウ</t>
    </rPh>
    <phoneticPr fontId="1"/>
  </si>
  <si>
    <t xml:space="preserve"> 男子 １種目（ＨとＩ）</t>
    <rPh sb="1" eb="3">
      <t>ダンシ</t>
    </rPh>
    <rPh sb="5" eb="7">
      <t>シュモク</t>
    </rPh>
    <phoneticPr fontId="1"/>
  </si>
  <si>
    <t xml:space="preserve"> 男子 ２種目（ＪとＫ）</t>
    <rPh sb="1" eb="3">
      <t>ダンシ</t>
    </rPh>
    <rPh sb="5" eb="7">
      <t>シュモク</t>
    </rPh>
    <phoneticPr fontId="1"/>
  </si>
  <si>
    <t>判定</t>
    <rPh sb="0" eb="2">
      <t>ハンテイ</t>
    </rPh>
    <phoneticPr fontId="1"/>
  </si>
  <si>
    <t>警告文</t>
    <rPh sb="0" eb="2">
      <t>ケイコク</t>
    </rPh>
    <rPh sb="2" eb="3">
      <t>ブン</t>
    </rPh>
    <phoneticPr fontId="1"/>
  </si>
  <si>
    <t xml:space="preserve"> ①  １５００ｍ</t>
    <phoneticPr fontId="1"/>
  </si>
  <si>
    <t xml:space="preserve"> ※ 中止などが
     確実に届く
     連絡先をご
     記入下さい </t>
    <rPh sb="3" eb="5">
      <t>チュウシ</t>
    </rPh>
    <rPh sb="14" eb="16">
      <t>カクジツ</t>
    </rPh>
    <rPh sb="17" eb="18">
      <t>トド</t>
    </rPh>
    <rPh sb="25" eb="28">
      <t>レンラクサキ</t>
    </rPh>
    <rPh sb="36" eb="38">
      <t>キニュウ</t>
    </rPh>
    <rPh sb="38" eb="39">
      <t>クダ</t>
    </rPh>
    <phoneticPr fontId="1"/>
  </si>
  <si>
    <t>※入力後はファイル名の「○○」部分を団体名に変更して保存・提出してください！</t>
    <rPh sb="1" eb="4">
      <t>ニュウリョクゴ</t>
    </rPh>
    <rPh sb="9" eb="10">
      <t>メイ</t>
    </rPh>
    <rPh sb="15" eb="17">
      <t>ブブン</t>
    </rPh>
    <rPh sb="18" eb="20">
      <t>ダンタイ</t>
    </rPh>
    <rPh sb="20" eb="21">
      <t>メイ</t>
    </rPh>
    <rPh sb="22" eb="24">
      <t>ヘンコウ</t>
    </rPh>
    <rPh sb="26" eb="28">
      <t>ホゾン</t>
    </rPh>
    <rPh sb="29" eb="31">
      <t>テイシュツ</t>
    </rPh>
    <phoneticPr fontId="1"/>
  </si>
  <si>
    <t xml:space="preserve">  ※ 名前と種目の選択で前回記録を自動で表示します（数字の直接入力で修正可能）</t>
    <rPh sb="4" eb="6">
      <t>ナマエ</t>
    </rPh>
    <rPh sb="7" eb="9">
      <t>シュモク</t>
    </rPh>
    <rPh sb="10" eb="12">
      <t>センタク</t>
    </rPh>
    <rPh sb="13" eb="15">
      <t>ゼンカイ</t>
    </rPh>
    <rPh sb="15" eb="17">
      <t>キロク</t>
    </rPh>
    <rPh sb="18" eb="20">
      <t>ジドウ</t>
    </rPh>
    <rPh sb="21" eb="23">
      <t>ヒョウジ</t>
    </rPh>
    <rPh sb="27" eb="29">
      <t>スウジ</t>
    </rPh>
    <rPh sb="30" eb="32">
      <t>チョクセツ</t>
    </rPh>
    <rPh sb="32" eb="34">
      <t>ニュウリョク</t>
    </rPh>
    <rPh sb="35" eb="37">
      <t>シュウセイ</t>
    </rPh>
    <rPh sb="37" eb="39">
      <t>カノウ</t>
    </rPh>
    <phoneticPr fontId="1"/>
  </si>
  <si>
    <t>「谷口睦生」記念陸上記録会 申込エクセルの注意事項</t>
    <rPh sb="14" eb="16">
      <t>モウシコミ</t>
    </rPh>
    <rPh sb="21" eb="23">
      <t>チュウイ</t>
    </rPh>
    <rPh sb="23" eb="25">
      <t>ジコウ</t>
    </rPh>
    <phoneticPr fontId="1"/>
  </si>
  <si>
    <t xml:space="preserve"> １．＜団体＞シート</t>
    <rPh sb="4" eb="6">
      <t>ダンタイ</t>
    </rPh>
    <phoneticPr fontId="1"/>
  </si>
  <si>
    <t xml:space="preserve"> ２．＜男子＞＜女子＞シート</t>
    <rPh sb="4" eb="6">
      <t>ダンシ</t>
    </rPh>
    <rPh sb="8" eb="10">
      <t>ジョシ</t>
    </rPh>
    <phoneticPr fontId="1"/>
  </si>
  <si>
    <t xml:space="preserve"> 表の「例」のように、入力してください</t>
    <rPh sb="1" eb="2">
      <t>ヒョウ</t>
    </rPh>
    <rPh sb="4" eb="5">
      <t>レイ</t>
    </rPh>
    <rPh sb="11" eb="13">
      <t>ニュウリョク</t>
    </rPh>
    <phoneticPr fontId="1"/>
  </si>
  <si>
    <t xml:space="preserve">    大学や一般の方は「超」、小学生未満の場合「未」としてください。</t>
    <rPh sb="4" eb="6">
      <t>ダイガク</t>
    </rPh>
    <rPh sb="7" eb="9">
      <t>イッパン</t>
    </rPh>
    <rPh sb="10" eb="11">
      <t>カタ</t>
    </rPh>
    <rPh sb="13" eb="14">
      <t>チョウ</t>
    </rPh>
    <rPh sb="16" eb="19">
      <t>ショウガクセイ</t>
    </rPh>
    <rPh sb="19" eb="21">
      <t>ミマン</t>
    </rPh>
    <rPh sb="22" eb="24">
      <t>バアイ</t>
    </rPh>
    <rPh sb="25" eb="26">
      <t>ミ</t>
    </rPh>
    <phoneticPr fontId="1"/>
  </si>
  <si>
    <t xml:space="preserve"> ③ 「学年年齢」は、「小」「中」「高」は学年を、「超」「未」では</t>
    <rPh sb="4" eb="6">
      <t>ガクネン</t>
    </rPh>
    <rPh sb="6" eb="8">
      <t>ネンレイ</t>
    </rPh>
    <rPh sb="12" eb="13">
      <t>ショウ</t>
    </rPh>
    <rPh sb="15" eb="16">
      <t>チュウ</t>
    </rPh>
    <rPh sb="18" eb="19">
      <t>コウ</t>
    </rPh>
    <rPh sb="21" eb="23">
      <t>ガクネン</t>
    </rPh>
    <rPh sb="26" eb="27">
      <t>チョウ</t>
    </rPh>
    <rPh sb="29" eb="30">
      <t>ミ</t>
    </rPh>
    <phoneticPr fontId="1"/>
  </si>
  <si>
    <t xml:space="preserve">    年齢を直接入力してください。</t>
    <rPh sb="4" eb="6">
      <t>ネンレイ</t>
    </rPh>
    <rPh sb="7" eb="9">
      <t>チョクセツ</t>
    </rPh>
    <rPh sb="9" eb="11">
      <t>ニュウリョク</t>
    </rPh>
    <phoneticPr fontId="1"/>
  </si>
  <si>
    <t xml:space="preserve"> ④ 「種目」は、</t>
    <rPh sb="4" eb="6">
      <t>シュモク</t>
    </rPh>
    <phoneticPr fontId="1"/>
  </si>
  <si>
    <t xml:space="preserve">    入力をお願いします。</t>
    <rPh sb="4" eb="6">
      <t>ニュウリョク</t>
    </rPh>
    <rPh sb="8" eb="9">
      <t>ネガ</t>
    </rPh>
    <phoneticPr fontId="1"/>
  </si>
  <si>
    <t>をクリックし、選択肢から</t>
    <rPh sb="7" eb="10">
      <t>センタクシ</t>
    </rPh>
    <phoneticPr fontId="1"/>
  </si>
  <si>
    <t>をクリックし、選択肢から入力お願いします。</t>
    <rPh sb="7" eb="10">
      <t>センタクシ</t>
    </rPh>
    <rPh sb="12" eb="14">
      <t>ニュウリョク</t>
    </rPh>
    <rPh sb="15" eb="16">
      <t>ネガ</t>
    </rPh>
    <phoneticPr fontId="1"/>
  </si>
  <si>
    <t xml:space="preserve">    例）  １００ｍ        １４秒６  →  １４.６</t>
    <rPh sb="4" eb="5">
      <t>レイ</t>
    </rPh>
    <rPh sb="22" eb="23">
      <t>ビョウ</t>
    </rPh>
    <phoneticPr fontId="1"/>
  </si>
  <si>
    <t xml:space="preserve">    例）  ２００ｍ        ２９秒５  →  ２９.５</t>
    <rPh sb="4" eb="5">
      <t>レイ</t>
    </rPh>
    <rPh sb="22" eb="23">
      <t>ビョウ</t>
    </rPh>
    <phoneticPr fontId="1"/>
  </si>
  <si>
    <t xml:space="preserve">    例）  ８００ｍ    ２分５５秒  →→    ２.５５</t>
    <rPh sb="4" eb="5">
      <t>レイ</t>
    </rPh>
    <rPh sb="17" eb="18">
      <t>フン</t>
    </rPh>
    <rPh sb="20" eb="21">
      <t>ビョウ</t>
    </rPh>
    <phoneticPr fontId="1"/>
  </si>
  <si>
    <t xml:space="preserve">    例）１５００ｍ    ６分１１秒  →→    ６.１１</t>
    <rPh sb="4" eb="5">
      <t>レイ</t>
    </rPh>
    <rPh sb="16" eb="17">
      <t>フン</t>
    </rPh>
    <rPh sb="19" eb="20">
      <t>ビョウ</t>
    </rPh>
    <phoneticPr fontId="1"/>
  </si>
  <si>
    <t xml:space="preserve">    例）３０００ｍ  １２分３４秒  →→  １２.３４</t>
    <rPh sb="4" eb="5">
      <t>レイ</t>
    </rPh>
    <rPh sb="15" eb="16">
      <t>フン</t>
    </rPh>
    <rPh sb="18" eb="19">
      <t>ビョウ</t>
    </rPh>
    <phoneticPr fontId="1"/>
  </si>
  <si>
    <t xml:space="preserve"> ⑥ 「リレー」は、チームと走者順をそれぞれ</t>
    <rPh sb="14" eb="16">
      <t>ソウシャ</t>
    </rPh>
    <rPh sb="16" eb="17">
      <t>ジュン</t>
    </rPh>
    <phoneticPr fontId="1"/>
  </si>
  <si>
    <t>をクリックし、</t>
    <phoneticPr fontId="1"/>
  </si>
  <si>
    <t xml:space="preserve"> ３．＜リレー＞シート</t>
    <phoneticPr fontId="1"/>
  </si>
  <si>
    <t xml:space="preserve"> ＜男子＞＜女子＞で入力した結果を反映します</t>
    <rPh sb="2" eb="4">
      <t>ダンシ</t>
    </rPh>
    <rPh sb="6" eb="8">
      <t>ジョシ</t>
    </rPh>
    <rPh sb="10" eb="12">
      <t>ニュウリョク</t>
    </rPh>
    <rPh sb="14" eb="16">
      <t>ケッカ</t>
    </rPh>
    <rPh sb="17" eb="19">
      <t>ハンエイ</t>
    </rPh>
    <phoneticPr fontId="1"/>
  </si>
  <si>
    <t xml:space="preserve"> ② リレーチーム名は自動で「団体名」＋「男・女」＋アルファベット</t>
    <rPh sb="9" eb="10">
      <t>メイ</t>
    </rPh>
    <rPh sb="11" eb="13">
      <t>ジドウ</t>
    </rPh>
    <rPh sb="15" eb="17">
      <t>ダンタイ</t>
    </rPh>
    <rPh sb="17" eb="18">
      <t>メイ</t>
    </rPh>
    <rPh sb="21" eb="22">
      <t>オトコ</t>
    </rPh>
    <rPh sb="23" eb="24">
      <t>オンナ</t>
    </rPh>
    <phoneticPr fontId="1"/>
  </si>
  <si>
    <t xml:space="preserve">    なお、「１００ｍ」と「２００ｍ」は＊＊秒＊（１／１０秒）で、</t>
    <rPh sb="23" eb="24">
      <t>ビョウ</t>
    </rPh>
    <rPh sb="30" eb="31">
      <t>ビョウ</t>
    </rPh>
    <phoneticPr fontId="1"/>
  </si>
  <si>
    <t xml:space="preserve">    他は＊＊分＊＊秒を小数点を含む数値で入力してください</t>
    <rPh sb="4" eb="5">
      <t>タ</t>
    </rPh>
    <rPh sb="8" eb="9">
      <t>フン</t>
    </rPh>
    <rPh sb="11" eb="12">
      <t>ビョウ</t>
    </rPh>
    <rPh sb="13" eb="16">
      <t>ショウスウテン</t>
    </rPh>
    <rPh sb="17" eb="18">
      <t>フク</t>
    </rPh>
    <rPh sb="19" eb="21">
      <t>スウチ</t>
    </rPh>
    <rPh sb="22" eb="24">
      <t>ニュウリョク</t>
    </rPh>
    <phoneticPr fontId="1"/>
  </si>
  <si>
    <t xml:space="preserve"> ４．確認</t>
    <rPh sb="3" eb="5">
      <t>カクニン</t>
    </rPh>
    <phoneticPr fontId="1"/>
  </si>
  <si>
    <t xml:space="preserve"> ① 提出前に、それぞれのシートを確認してください。</t>
    <rPh sb="3" eb="5">
      <t>テイシュツ</t>
    </rPh>
    <rPh sb="5" eb="6">
      <t>マエ</t>
    </rPh>
    <rPh sb="17" eb="19">
      <t>カクニン</t>
    </rPh>
    <phoneticPr fontId="1"/>
  </si>
  <si>
    <t xml:space="preserve"> ② 修正箇所がないのに、警告の文言が表示されている場合は、メール</t>
    <rPh sb="3" eb="5">
      <t>シュウセイ</t>
    </rPh>
    <rPh sb="5" eb="7">
      <t>カショ</t>
    </rPh>
    <rPh sb="13" eb="15">
      <t>ケイコク</t>
    </rPh>
    <rPh sb="16" eb="18">
      <t>モンゴン</t>
    </rPh>
    <rPh sb="19" eb="21">
      <t>ヒョウジ</t>
    </rPh>
    <rPh sb="26" eb="28">
      <t>バアイ</t>
    </rPh>
    <phoneticPr fontId="1"/>
  </si>
  <si>
    <t xml:space="preserve">    の本文にその旨を記載のうえ、事務局まで送信してください。</t>
    <rPh sb="5" eb="7">
      <t>ホンブン</t>
    </rPh>
    <rPh sb="10" eb="11">
      <t>ムネ</t>
    </rPh>
    <rPh sb="12" eb="14">
      <t>キサイ</t>
    </rPh>
    <rPh sb="18" eb="21">
      <t>ジムキョク</t>
    </rPh>
    <rPh sb="23" eb="25">
      <t>ソウシン</t>
    </rPh>
    <phoneticPr fontId="1"/>
  </si>
  <si>
    <t xml:space="preserve"> 宣誓事項</t>
    <rPh sb="1" eb="3">
      <t>センセイ</t>
    </rPh>
    <rPh sb="3" eb="5">
      <t>ジコウ</t>
    </rPh>
    <phoneticPr fontId="1"/>
  </si>
  <si>
    <t xml:space="preserve"> スポーツ傷害保険、またはその他の保険に全員が加入している</t>
    <rPh sb="20" eb="22">
      <t>ゼンイン</t>
    </rPh>
    <phoneticPr fontId="2"/>
  </si>
  <si>
    <t xml:space="preserve"> 応急措置以外、すべて参加者及び申込責任者等において対処する</t>
    <rPh sb="1" eb="3">
      <t>オウキュウ</t>
    </rPh>
    <rPh sb="3" eb="5">
      <t>ソチ</t>
    </rPh>
    <rPh sb="5" eb="7">
      <t>イガイ</t>
    </rPh>
    <rPh sb="11" eb="14">
      <t>サンカシャ</t>
    </rPh>
    <rPh sb="14" eb="15">
      <t>オヨ</t>
    </rPh>
    <rPh sb="16" eb="18">
      <t>モウシコミ</t>
    </rPh>
    <rPh sb="18" eb="21">
      <t>セキニンシャ</t>
    </rPh>
    <rPh sb="21" eb="22">
      <t>トウ</t>
    </rPh>
    <rPh sb="26" eb="28">
      <t>タイショ</t>
    </rPh>
    <phoneticPr fontId="1"/>
  </si>
  <si>
    <t xml:space="preserve"> 記録会の結果をホームページ等で公表することに同意する</t>
    <rPh sb="1" eb="3">
      <t>キロク</t>
    </rPh>
    <rPh sb="3" eb="4">
      <t>カイ</t>
    </rPh>
    <rPh sb="5" eb="7">
      <t>ケッカ</t>
    </rPh>
    <rPh sb="14" eb="15">
      <t>トウ</t>
    </rPh>
    <rPh sb="16" eb="18">
      <t>コウヒョウ</t>
    </rPh>
    <rPh sb="23" eb="25">
      <t>ドウイ</t>
    </rPh>
    <phoneticPr fontId="1"/>
  </si>
  <si>
    <t xml:space="preserve"> 記録会開催中に何らかの疾患や事故が発生した場合は、主催者の</t>
    <rPh sb="1" eb="3">
      <t>キロク</t>
    </rPh>
    <rPh sb="3" eb="4">
      <t>カイ</t>
    </rPh>
    <rPh sb="4" eb="7">
      <t>カイサイチュウ</t>
    </rPh>
    <rPh sb="8" eb="9">
      <t>ナン</t>
    </rPh>
    <rPh sb="12" eb="14">
      <t>シッカン</t>
    </rPh>
    <rPh sb="15" eb="17">
      <t>ジコ</t>
    </rPh>
    <rPh sb="18" eb="20">
      <t>ハッセイ</t>
    </rPh>
    <rPh sb="22" eb="24">
      <t>バアイ</t>
    </rPh>
    <rPh sb="26" eb="28">
      <t>シュサイ</t>
    </rPh>
    <rPh sb="28" eb="29">
      <t>シャ</t>
    </rPh>
    <phoneticPr fontId="2"/>
  </si>
  <si>
    <t>□</t>
  </si>
  <si>
    <t>□</t>
    <phoneticPr fontId="1"/>
  </si>
  <si>
    <t>☑</t>
    <phoneticPr fontId="1"/>
  </si>
  <si>
    <t>必ず確認のうえ、文頭の □ を
 で ☑ に変更してください</t>
    <rPh sb="0" eb="1">
      <t>カナラ</t>
    </rPh>
    <rPh sb="2" eb="4">
      <t>カクニン</t>
    </rPh>
    <rPh sb="8" eb="10">
      <t>ブントウ</t>
    </rPh>
    <rPh sb="22" eb="24">
      <t>ヘンコウ</t>
    </rPh>
    <phoneticPr fontId="1"/>
  </si>
  <si>
    <t xml:space="preserve"> 選手以外の当日会場来場者の名簿提出に応じることができる</t>
    <rPh sb="1" eb="3">
      <t>センシュ</t>
    </rPh>
    <rPh sb="3" eb="5">
      <t>イガイ</t>
    </rPh>
    <rPh sb="6" eb="8">
      <t>トウジツ</t>
    </rPh>
    <rPh sb="8" eb="10">
      <t>カイジョウ</t>
    </rPh>
    <rPh sb="10" eb="13">
      <t>ライジョウシャ</t>
    </rPh>
    <rPh sb="14" eb="16">
      <t>メイボ</t>
    </rPh>
    <rPh sb="16" eb="18">
      <t>テイシュツ</t>
    </rPh>
    <rPh sb="19" eb="20">
      <t>オウ</t>
    </rPh>
    <phoneticPr fontId="1"/>
  </si>
  <si>
    <t xml:space="preserve">      ※ 新型コロナウイルス感染が発生した場合に限り提出をお願いします。</t>
    <rPh sb="8" eb="10">
      <t>シンガタ</t>
    </rPh>
    <rPh sb="17" eb="19">
      <t>カンセン</t>
    </rPh>
    <rPh sb="20" eb="22">
      <t>ハッセイ</t>
    </rPh>
    <rPh sb="24" eb="26">
      <t>バアイ</t>
    </rPh>
    <rPh sb="27" eb="28">
      <t>カギ</t>
    </rPh>
    <rPh sb="29" eb="31">
      <t>テイシュツ</t>
    </rPh>
    <rPh sb="33" eb="34">
      <t>ネガ</t>
    </rPh>
    <phoneticPr fontId="1"/>
  </si>
  <si>
    <t xml:space="preserve">          （記録会開始時点での提出は不要です）</t>
    <rPh sb="11" eb="13">
      <t>キロク</t>
    </rPh>
    <rPh sb="13" eb="14">
      <t>カイ</t>
    </rPh>
    <rPh sb="14" eb="16">
      <t>カイシ</t>
    </rPh>
    <rPh sb="16" eb="18">
      <t>ジテン</t>
    </rPh>
    <rPh sb="20" eb="22">
      <t>テイシュツ</t>
    </rPh>
    <rPh sb="23" eb="25">
      <t>フヨウ</t>
    </rPh>
    <phoneticPr fontId="1"/>
  </si>
  <si>
    <t>小</t>
    <rPh sb="0" eb="1">
      <t>ショウ</t>
    </rPh>
    <phoneticPr fontId="1"/>
  </si>
  <si>
    <t>高</t>
    <rPh sb="0" eb="1">
      <t>タカ</t>
    </rPh>
    <phoneticPr fontId="1"/>
  </si>
  <si>
    <t>超</t>
    <rPh sb="0" eb="1">
      <t>チョウ</t>
    </rPh>
    <phoneticPr fontId="1"/>
  </si>
  <si>
    <t>未</t>
    <rPh sb="0" eb="1">
      <t>ミ</t>
    </rPh>
    <phoneticPr fontId="1"/>
  </si>
  <si>
    <t xml:space="preserve">    人数の不足などで、女子が男子リレーに参加することは「可」とし</t>
    <rPh sb="4" eb="6">
      <t>ニンズウ</t>
    </rPh>
    <rPh sb="7" eb="9">
      <t>フソク</t>
    </rPh>
    <rPh sb="13" eb="15">
      <t>ジョシ</t>
    </rPh>
    <rPh sb="16" eb="18">
      <t>ダンシ</t>
    </rPh>
    <rPh sb="22" eb="24">
      <t>サンカ</t>
    </rPh>
    <rPh sb="30" eb="31">
      <t>カ</t>
    </rPh>
    <phoneticPr fontId="1"/>
  </si>
  <si>
    <t>┻</t>
    <phoneticPr fontId="1"/>
  </si>
  <si>
    <t>リレーオーダー用紙</t>
    <rPh sb="7" eb="9">
      <t>ヨウシ</t>
    </rPh>
    <phoneticPr fontId="1"/>
  </si>
  <si>
    <t>チ  ー  ム  名</t>
    <rPh sb="9" eb="10">
      <t>メイ</t>
    </rPh>
    <phoneticPr fontId="1"/>
  </si>
  <si>
    <t>区  分</t>
    <rPh sb="0" eb="1">
      <t>ク</t>
    </rPh>
    <rPh sb="3" eb="4">
      <t>ブン</t>
    </rPh>
    <phoneticPr fontId="1"/>
  </si>
  <si>
    <t>男・女</t>
    <rPh sb="0" eb="1">
      <t>オトコ</t>
    </rPh>
    <rPh sb="2" eb="3">
      <t>オンナ</t>
    </rPh>
    <phoneticPr fontId="1"/>
  </si>
  <si>
    <t>オーダー</t>
    <phoneticPr fontId="1"/>
  </si>
  <si>
    <t>ナンバー</t>
    <phoneticPr fontId="1"/>
  </si>
  <si>
    <t>氏名（申込順）</t>
    <rPh sb="0" eb="2">
      <t>シメイ</t>
    </rPh>
    <rPh sb="3" eb="5">
      <t>モウシコミ</t>
    </rPh>
    <rPh sb="5" eb="6">
      <t>ジュン</t>
    </rPh>
    <phoneticPr fontId="1"/>
  </si>
  <si>
    <t>１</t>
    <phoneticPr fontId="1"/>
  </si>
  <si>
    <t>２</t>
    <phoneticPr fontId="1"/>
  </si>
  <si>
    <t>３</t>
    <phoneticPr fontId="1"/>
  </si>
  <si>
    <t>４</t>
    <phoneticPr fontId="1"/>
  </si>
  <si>
    <t xml:space="preserve"> 北出 令子</t>
    <rPh sb="1" eb="3">
      <t>キタデ</t>
    </rPh>
    <rPh sb="4" eb="6">
      <t>レイコ</t>
    </rPh>
    <phoneticPr fontId="1"/>
  </si>
  <si>
    <t>Ｒ チーム名</t>
    <rPh sb="5" eb="6">
      <t>メイ</t>
    </rPh>
    <phoneticPr fontId="1"/>
  </si>
  <si>
    <t>１走</t>
    <rPh sb="1" eb="2">
      <t>ソウ</t>
    </rPh>
    <phoneticPr fontId="1"/>
  </si>
  <si>
    <t>２走</t>
    <rPh sb="1" eb="2">
      <t>ソウ</t>
    </rPh>
    <phoneticPr fontId="1"/>
  </si>
  <si>
    <t>３走</t>
    <rPh sb="1" eb="2">
      <t>ソウ</t>
    </rPh>
    <phoneticPr fontId="1"/>
  </si>
  <si>
    <t>４走</t>
    <rPh sb="1" eb="2">
      <t>ソウ</t>
    </rPh>
    <phoneticPr fontId="1"/>
  </si>
  <si>
    <t>５補員</t>
    <rPh sb="1" eb="2">
      <t>ホ</t>
    </rPh>
    <rPh sb="2" eb="3">
      <t>イン</t>
    </rPh>
    <phoneticPr fontId="1"/>
  </si>
  <si>
    <t>６補員</t>
    <rPh sb="1" eb="2">
      <t>ホ</t>
    </rPh>
    <rPh sb="2" eb="3">
      <t>イン</t>
    </rPh>
    <phoneticPr fontId="1"/>
  </si>
  <si>
    <t xml:space="preserve">    しますので、確認してください。</t>
    <rPh sb="10" eb="12">
      <t>カクニン</t>
    </rPh>
    <phoneticPr fontId="1"/>
  </si>
  <si>
    <t xml:space="preserve"> ① 「チーム名」と「走者順」をそれぞれに＜リレーオーダー＞に反映</t>
    <rPh sb="7" eb="8">
      <t>メイ</t>
    </rPh>
    <rPh sb="11" eb="13">
      <t>ソウシャ</t>
    </rPh>
    <rPh sb="13" eb="14">
      <t>ジュン</t>
    </rPh>
    <rPh sb="31" eb="33">
      <t>ハンエイ</t>
    </rPh>
    <phoneticPr fontId="1"/>
  </si>
  <si>
    <t xml:space="preserve">      ※ 当日の補員以外の追加変更や他チームと入替なども「可」とします</t>
    <rPh sb="8" eb="10">
      <t>トウジツ</t>
    </rPh>
    <rPh sb="11" eb="12">
      <t>オギナ</t>
    </rPh>
    <rPh sb="12" eb="13">
      <t>イン</t>
    </rPh>
    <rPh sb="13" eb="15">
      <t>イガイ</t>
    </rPh>
    <rPh sb="16" eb="18">
      <t>ツイカ</t>
    </rPh>
    <rPh sb="18" eb="20">
      <t>ヘンコウ</t>
    </rPh>
    <rPh sb="21" eb="22">
      <t>タ</t>
    </rPh>
    <rPh sb="26" eb="28">
      <t>イレカエ</t>
    </rPh>
    <rPh sb="32" eb="33">
      <t>カ</t>
    </rPh>
    <phoneticPr fontId="1"/>
  </si>
  <si>
    <t>┻</t>
    <phoneticPr fontId="1"/>
  </si>
  <si>
    <t>100ｍ</t>
    <phoneticPr fontId="1"/>
  </si>
  <si>
    <t>200ｍ</t>
    <phoneticPr fontId="1"/>
  </si>
  <si>
    <t>800m</t>
    <phoneticPr fontId="1"/>
  </si>
  <si>
    <t>1500m</t>
    <phoneticPr fontId="1"/>
  </si>
  <si>
    <t>3000m</t>
    <phoneticPr fontId="1"/>
  </si>
  <si>
    <t>前回記録</t>
    <rPh sb="0" eb="2">
      <t>ゼンカイ</t>
    </rPh>
    <rPh sb="2" eb="4">
      <t>キロク</t>
    </rPh>
    <phoneticPr fontId="1"/>
  </si>
  <si>
    <t xml:space="preserve"> --------------------------------------------------------------------------------------------</t>
    <phoneticPr fontId="20"/>
  </si>
  <si>
    <t xml:space="preserve"> ◦ このチェックシートは新型コロナウイルス感染症の拡大防止のため、参加者の健康状態を</t>
    <rPh sb="28" eb="30">
      <t>ボウシ</t>
    </rPh>
    <phoneticPr fontId="20"/>
  </si>
  <si>
    <t xml:space="preserve">   確認する目的で、記入をお願いするものです。</t>
    <rPh sb="7" eb="9">
      <t>モクテキ</t>
    </rPh>
    <rPh sb="15" eb="16">
      <t>ネガ</t>
    </rPh>
    <phoneticPr fontId="20"/>
  </si>
  <si>
    <t xml:space="preserve"> ◦ 記入いただいた個人情報は、厳正なる管理で保管し、健康状態の把握、来場可否の判断や</t>
    <rPh sb="10" eb="12">
      <t>コジン</t>
    </rPh>
    <rPh sb="35" eb="37">
      <t>ライジョウ</t>
    </rPh>
    <rPh sb="37" eb="39">
      <t>カヒ</t>
    </rPh>
    <rPh sb="40" eb="42">
      <t>ハンダン</t>
    </rPh>
    <phoneticPr fontId="20"/>
  </si>
  <si>
    <t xml:space="preserve">   必要なご連絡のためだけに利用します。また、個人情報保護法等の法令で認められる場合</t>
    <phoneticPr fontId="20"/>
  </si>
  <si>
    <r>
      <t xml:space="preserve"> ◎ 上記を確認されて、☑してください → </t>
    </r>
    <r>
      <rPr>
        <sz val="12"/>
        <rFont val="ＭＳ ゴシック"/>
        <family val="3"/>
        <charset val="128"/>
      </rPr>
      <t xml:space="preserve"> </t>
    </r>
    <r>
      <rPr>
        <sz val="12"/>
        <rFont val="HG創英角ｺﾞｼｯｸUB"/>
        <family val="3"/>
        <charset val="128"/>
      </rPr>
      <t>□ 個人情報の取得・利用・提供に同意する</t>
    </r>
    <rPh sb="3" eb="5">
      <t>ジョウキ</t>
    </rPh>
    <rPh sb="6" eb="8">
      <t>カクニン</t>
    </rPh>
    <rPh sb="26" eb="27">
      <t>ニン</t>
    </rPh>
    <phoneticPr fontId="20"/>
  </si>
  <si>
    <t>体調チェック項目</t>
    <rPh sb="0" eb="2">
      <t>タイチョウ</t>
    </rPh>
    <rPh sb="6" eb="8">
      <t>コウモク</t>
    </rPh>
    <phoneticPr fontId="20"/>
  </si>
  <si>
    <t xml:space="preserve"> 発熱がある</t>
    <rPh sb="1" eb="3">
      <t>ハツネツ</t>
    </rPh>
    <phoneticPr fontId="20"/>
  </si>
  <si>
    <t xml:space="preserve">  体温記録</t>
    <rPh sb="2" eb="4">
      <t>タイオン</t>
    </rPh>
    <rPh sb="4" eb="6">
      <t>キロク</t>
    </rPh>
    <phoneticPr fontId="20"/>
  </si>
  <si>
    <t xml:space="preserve"> のどの痛みやせき、たんがある</t>
    <rPh sb="4" eb="5">
      <t>イタ</t>
    </rPh>
    <phoneticPr fontId="20"/>
  </si>
  <si>
    <t xml:space="preserve"> 頭痛やだるさ、息苦しさがある</t>
    <rPh sb="1" eb="3">
      <t>ズツウ</t>
    </rPh>
    <rPh sb="8" eb="10">
      <t>イキグル</t>
    </rPh>
    <phoneticPr fontId="20"/>
  </si>
  <si>
    <t xml:space="preserve"> 鼻水や鼻づまりがある</t>
    <rPh sb="1" eb="3">
      <t>ハナミズ</t>
    </rPh>
    <rPh sb="4" eb="5">
      <t>ハナ</t>
    </rPh>
    <phoneticPr fontId="20"/>
  </si>
  <si>
    <t xml:space="preserve"> 味やにおいがしない</t>
    <rPh sb="1" eb="2">
      <t>アジ</t>
    </rPh>
    <phoneticPr fontId="20"/>
  </si>
  <si>
    <t>氏名：</t>
    <rPh sb="0" eb="2">
      <t>シメイ</t>
    </rPh>
    <phoneticPr fontId="20"/>
  </si>
  <si>
    <t>連絡先電話：</t>
    <rPh sb="0" eb="3">
      <t>レンラクサキ</t>
    </rPh>
    <rPh sb="3" eb="5">
      <t>デンワ</t>
    </rPh>
    <phoneticPr fontId="20"/>
  </si>
  <si>
    <t xml:space="preserve">   を除きご本人の同意を得ずに第三者に提供いたしません。ただし、記録会会場にて感染症</t>
    <rPh sb="8" eb="9">
      <t>ニン</t>
    </rPh>
    <rPh sb="33" eb="35">
      <t>キロク</t>
    </rPh>
    <rPh sb="35" eb="36">
      <t>カイ</t>
    </rPh>
    <phoneticPr fontId="20"/>
  </si>
  <si>
    <t xml:space="preserve">   の患者や疑いのある方があった場合必要な範囲で保健所等に提供することがあります。</t>
    <rPh sb="12" eb="13">
      <t>カタ</t>
    </rPh>
    <phoneticPr fontId="20"/>
  </si>
  <si>
    <t>┻</t>
    <phoneticPr fontId="1"/>
  </si>
  <si>
    <t xml:space="preserve"> 参加者数</t>
    <rPh sb="1" eb="4">
      <t>サンカシャ</t>
    </rPh>
    <rPh sb="4" eb="5">
      <t>スウ</t>
    </rPh>
    <phoneticPr fontId="1"/>
  </si>
  <si>
    <t>男子</t>
    <rPh sb="0" eb="2">
      <t>ダンシ</t>
    </rPh>
    <phoneticPr fontId="1"/>
  </si>
  <si>
    <t>女子</t>
    <rPh sb="0" eb="2">
      <t>ジョシ</t>
    </rPh>
    <phoneticPr fontId="1"/>
  </si>
  <si>
    <t>枚</t>
    <rPh sb="0" eb="1">
      <t>マイ</t>
    </rPh>
    <phoneticPr fontId="1"/>
  </si>
  <si>
    <t>！</t>
    <phoneticPr fontId="1"/>
  </si>
  <si>
    <t xml:space="preserve"> にしてください</t>
    <phoneticPr fontId="1"/>
  </si>
  <si>
    <t xml:space="preserve"> 印刷する枚数を</t>
    <rPh sb="1" eb="3">
      <t>インサツ</t>
    </rPh>
    <rPh sb="5" eb="7">
      <t>マイスウ</t>
    </rPh>
    <phoneticPr fontId="1"/>
  </si>
  <si>
    <t>所属：</t>
    <rPh sb="0" eb="2">
      <t>ショゾク</t>
    </rPh>
    <phoneticPr fontId="20"/>
  </si>
  <si>
    <t>◇</t>
    <phoneticPr fontId="1"/>
  </si>
  <si>
    <t xml:space="preserve"> リレーオーダー</t>
    <phoneticPr fontId="1"/>
  </si>
  <si>
    <t xml:space="preserve"> リレー参加組数</t>
    <rPh sb="4" eb="6">
      <t>サンカ</t>
    </rPh>
    <rPh sb="6" eb="8">
      <t>クミスウ</t>
    </rPh>
    <phoneticPr fontId="1"/>
  </si>
  <si>
    <t xml:space="preserve">    になります。（例：鏡中 男子 Ａ）</t>
    <rPh sb="11" eb="12">
      <t>レイ</t>
    </rPh>
    <rPh sb="13" eb="14">
      <t>カガミ</t>
    </rPh>
    <rPh sb="14" eb="15">
      <t>ナカ</t>
    </rPh>
    <rPh sb="16" eb="18">
      <t>ダンシ</t>
    </rPh>
    <phoneticPr fontId="1"/>
  </si>
  <si>
    <t>番号</t>
    <rPh sb="0" eb="2">
      <t>バンゴウ</t>
    </rPh>
    <phoneticPr fontId="1"/>
  </si>
  <si>
    <t>連絡先</t>
    <rPh sb="0" eb="3">
      <t>レンラクサキ</t>
    </rPh>
    <phoneticPr fontId="1"/>
  </si>
  <si>
    <t>氏   名</t>
    <rPh sb="0" eb="1">
      <t>ウジ</t>
    </rPh>
    <rPh sb="4" eb="5">
      <t>ナ</t>
    </rPh>
    <phoneticPr fontId="1"/>
  </si>
  <si>
    <t xml:space="preserve">   応援者等把握名簿（新型コロナウイルス感染防止対策用）</t>
    <rPh sb="3" eb="6">
      <t>オウエンシャ</t>
    </rPh>
    <rPh sb="6" eb="7">
      <t>トウ</t>
    </rPh>
    <rPh sb="7" eb="9">
      <t>ハアク</t>
    </rPh>
    <rPh sb="9" eb="11">
      <t>メイボ</t>
    </rPh>
    <rPh sb="12" eb="14">
      <t>シンガタ</t>
    </rPh>
    <rPh sb="21" eb="23">
      <t>カンセン</t>
    </rPh>
    <rPh sb="23" eb="25">
      <t>ボウシ</t>
    </rPh>
    <rPh sb="25" eb="28">
      <t>タイサクヨウ</t>
    </rPh>
    <phoneticPr fontId="1"/>
  </si>
  <si>
    <t>１</t>
    <phoneticPr fontId="1"/>
  </si>
  <si>
    <t>２</t>
    <phoneticPr fontId="1"/>
  </si>
  <si>
    <t>３</t>
  </si>
  <si>
    <t>４</t>
  </si>
  <si>
    <t>５</t>
  </si>
  <si>
    <t>６</t>
  </si>
  <si>
    <t>７</t>
  </si>
  <si>
    <t>８</t>
  </si>
  <si>
    <t>９</t>
  </si>
  <si>
    <t>１０</t>
  </si>
  <si>
    <t>１１</t>
  </si>
  <si>
    <t>１２</t>
  </si>
  <si>
    <t>１３</t>
  </si>
  <si>
    <t>１４</t>
  </si>
  <si>
    <t>１５</t>
  </si>
  <si>
    <t>１６</t>
  </si>
  <si>
    <t>１７</t>
  </si>
  <si>
    <t>１８</t>
  </si>
  <si>
    <t>１９</t>
  </si>
  <si>
    <t>２０</t>
  </si>
  <si>
    <t>２１</t>
  </si>
  <si>
    <t>２２</t>
  </si>
  <si>
    <t>２３</t>
  </si>
  <si>
    <t>２４</t>
  </si>
  <si>
    <t>２５</t>
  </si>
  <si>
    <t>２６</t>
    <phoneticPr fontId="1"/>
  </si>
  <si>
    <t>２７</t>
    <phoneticPr fontId="1"/>
  </si>
  <si>
    <t>２８</t>
  </si>
  <si>
    <t>２９</t>
  </si>
  <si>
    <t>３０</t>
  </si>
  <si>
    <t>３１</t>
  </si>
  <si>
    <t>３２</t>
  </si>
  <si>
    <t>３３</t>
  </si>
  <si>
    <t>３４</t>
  </si>
  <si>
    <t>３５</t>
  </si>
  <si>
    <t>３６</t>
  </si>
  <si>
    <t>３７</t>
  </si>
  <si>
    <t>３８</t>
  </si>
  <si>
    <t>３９</t>
  </si>
  <si>
    <t>４０</t>
  </si>
  <si>
    <t>４１</t>
  </si>
  <si>
    <t>４２</t>
  </si>
  <si>
    <t>４３</t>
  </si>
  <si>
    <t>４４</t>
  </si>
  <si>
    <t>４５</t>
  </si>
  <si>
    <t>４６</t>
  </si>
  <si>
    <t>４７</t>
  </si>
  <si>
    <t>４８</t>
  </si>
  <si>
    <t>４９</t>
  </si>
  <si>
    <t>５０</t>
  </si>
  <si>
    <t xml:space="preserve"> 参加団体名：</t>
    <rPh sb="1" eb="3">
      <t>サンカ</t>
    </rPh>
    <rPh sb="3" eb="5">
      <t>ダンタイ</t>
    </rPh>
    <rPh sb="5" eb="6">
      <t>メイ</t>
    </rPh>
    <phoneticPr fontId="1"/>
  </si>
  <si>
    <t>p.</t>
    <phoneticPr fontId="1"/>
  </si>
  <si>
    <t>５１</t>
    <phoneticPr fontId="1"/>
  </si>
  <si>
    <t>５２</t>
    <phoneticPr fontId="1"/>
  </si>
  <si>
    <t>５３</t>
  </si>
  <si>
    <t>５４</t>
  </si>
  <si>
    <t>５５</t>
  </si>
  <si>
    <t>５６</t>
  </si>
  <si>
    <t>５７</t>
  </si>
  <si>
    <t>５８</t>
  </si>
  <si>
    <t>５９</t>
  </si>
  <si>
    <t>６０</t>
  </si>
  <si>
    <t>６１</t>
  </si>
  <si>
    <t>６２</t>
  </si>
  <si>
    <t>６３</t>
  </si>
  <si>
    <t>６４</t>
  </si>
  <si>
    <t>６５</t>
  </si>
  <si>
    <t>６６</t>
  </si>
  <si>
    <t>６７</t>
  </si>
  <si>
    <t>６８</t>
  </si>
  <si>
    <t>６９</t>
  </si>
  <si>
    <t>７０</t>
  </si>
  <si>
    <t>７１</t>
  </si>
  <si>
    <t>７２</t>
  </si>
  <si>
    <t>７３</t>
  </si>
  <si>
    <t>７４</t>
  </si>
  <si>
    <t>７５</t>
    <phoneticPr fontId="1"/>
  </si>
  <si>
    <t>１００</t>
    <phoneticPr fontId="1"/>
  </si>
  <si>
    <t>９９</t>
    <phoneticPr fontId="1"/>
  </si>
  <si>
    <t>９８</t>
    <phoneticPr fontId="1"/>
  </si>
  <si>
    <t>７７</t>
  </si>
  <si>
    <t>７８</t>
  </si>
  <si>
    <t>７９</t>
  </si>
  <si>
    <t>８０</t>
  </si>
  <si>
    <t>８１</t>
  </si>
  <si>
    <t>８２</t>
  </si>
  <si>
    <t>８３</t>
  </si>
  <si>
    <t>８４</t>
  </si>
  <si>
    <t>８５</t>
  </si>
  <si>
    <t>８６</t>
  </si>
  <si>
    <t>８７</t>
  </si>
  <si>
    <t>８８</t>
  </si>
  <si>
    <t>８９</t>
  </si>
  <si>
    <t>９０</t>
  </si>
  <si>
    <t>９１</t>
  </si>
  <si>
    <t>９２</t>
  </si>
  <si>
    <t>９３</t>
  </si>
  <si>
    <t>９４</t>
  </si>
  <si>
    <t>９５</t>
  </si>
  <si>
    <t>９６</t>
  </si>
  <si>
    <t>９７</t>
  </si>
  <si>
    <t>７６</t>
    <phoneticPr fontId="1"/>
  </si>
  <si>
    <t xml:space="preserve"> ０．エクセルブック全体</t>
    <rPh sb="10" eb="12">
      <t>ゼンタイ</t>
    </rPh>
    <phoneticPr fontId="1"/>
  </si>
  <si>
    <t xml:space="preserve">  .</t>
    <phoneticPr fontId="1"/>
  </si>
  <si>
    <t>種目</t>
    <rPh sb="0" eb="2">
      <t>シュモク</t>
    </rPh>
    <phoneticPr fontId="20"/>
  </si>
  <si>
    <t xml:space="preserve"> 淡黄色がついているセルだけに入力できます。</t>
    <rPh sb="1" eb="2">
      <t>タン</t>
    </rPh>
    <rPh sb="3" eb="4">
      <t>イロ</t>
    </rPh>
    <rPh sb="15" eb="17">
      <t>ニュウリョク</t>
    </rPh>
    <phoneticPr fontId="1"/>
  </si>
  <si>
    <t xml:space="preserve"> 下記淡黄色セルへの入力、下部の誓約事項の確認と ☑ の選択をお願いします</t>
    <rPh sb="1" eb="3">
      <t>カキ</t>
    </rPh>
    <rPh sb="3" eb="6">
      <t>タンオウショク</t>
    </rPh>
    <rPh sb="10" eb="12">
      <t>ニュウリョク</t>
    </rPh>
    <rPh sb="13" eb="15">
      <t>カブ</t>
    </rPh>
    <rPh sb="16" eb="18">
      <t>セイヤク</t>
    </rPh>
    <rPh sb="18" eb="20">
      <t>ジコウ</t>
    </rPh>
    <rPh sb="21" eb="23">
      <t>カクニン</t>
    </rPh>
    <rPh sb="28" eb="30">
      <t>センタク</t>
    </rPh>
    <rPh sb="32" eb="33">
      <t>ネガ</t>
    </rPh>
    <phoneticPr fontId="1"/>
  </si>
  <si>
    <t xml:space="preserve"> 表の該当する淡黄色セルだけに、入力してください</t>
    <rPh sb="1" eb="2">
      <t>ヒョウ</t>
    </rPh>
    <rPh sb="3" eb="5">
      <t>ガイトウ</t>
    </rPh>
    <rPh sb="7" eb="10">
      <t>タンコウショク</t>
    </rPh>
    <rPh sb="16" eb="18">
      <t>ニュウリョク</t>
    </rPh>
    <phoneticPr fontId="1"/>
  </si>
  <si>
    <t xml:space="preserve"> ５．お願い</t>
    <rPh sb="4" eb="5">
      <t>ネガ</t>
    </rPh>
    <phoneticPr fontId="1"/>
  </si>
  <si>
    <t xml:space="preserve"> ＜体調チェックシートの準備＞</t>
    <rPh sb="2" eb="4">
      <t>タイチョウ</t>
    </rPh>
    <rPh sb="12" eb="14">
      <t>ジュンビ</t>
    </rPh>
    <phoneticPr fontId="1"/>
  </si>
  <si>
    <t xml:space="preserve">    また、体調不良の場合などは、当日の参加をご遠慮ください。</t>
    <rPh sb="7" eb="9">
      <t>タイチョウ</t>
    </rPh>
    <rPh sb="9" eb="11">
      <t>フリョウ</t>
    </rPh>
    <rPh sb="12" eb="14">
      <t>バアイ</t>
    </rPh>
    <rPh sb="18" eb="20">
      <t>トウジツ</t>
    </rPh>
    <rPh sb="21" eb="23">
      <t>サンカ</t>
    </rPh>
    <rPh sb="25" eb="27">
      <t>エンリョ</t>
    </rPh>
    <phoneticPr fontId="1"/>
  </si>
  <si>
    <t xml:space="preserve"> ① 新型コロナウイルス感染が発生した場合に備えて、選手以外の当日来場</t>
    <rPh sb="3" eb="5">
      <t>シンガタ</t>
    </rPh>
    <rPh sb="12" eb="14">
      <t>カンセン</t>
    </rPh>
    <rPh sb="15" eb="17">
      <t>ハッセイ</t>
    </rPh>
    <rPh sb="19" eb="21">
      <t>バアイ</t>
    </rPh>
    <rPh sb="22" eb="23">
      <t>ソナ</t>
    </rPh>
    <rPh sb="26" eb="28">
      <t>センシュ</t>
    </rPh>
    <rPh sb="28" eb="30">
      <t>イガイ</t>
    </rPh>
    <rPh sb="31" eb="33">
      <t>トウジツ</t>
    </rPh>
    <rPh sb="33" eb="35">
      <t>ライジョウ</t>
    </rPh>
    <phoneticPr fontId="1"/>
  </si>
  <si>
    <t xml:space="preserve"> ＜選手、役員、コーチ以外の方について＞</t>
    <rPh sb="2" eb="4">
      <t>センシュ</t>
    </rPh>
    <rPh sb="5" eb="7">
      <t>ヤクイン</t>
    </rPh>
    <rPh sb="11" eb="13">
      <t>イガイ</t>
    </rPh>
    <rPh sb="14" eb="15">
      <t>カタ</t>
    </rPh>
    <phoneticPr fontId="1"/>
  </si>
  <si>
    <t xml:space="preserve"> </t>
    <phoneticPr fontId="1"/>
  </si>
  <si>
    <t>リレー</t>
    <phoneticPr fontId="1"/>
  </si>
  <si>
    <t xml:space="preserve"> ① 「氏名」と「フリガナ」は姓と名の間にスペースを入れてください。</t>
    <rPh sb="4" eb="6">
      <t>シメイ</t>
    </rPh>
    <rPh sb="15" eb="16">
      <t>セイ</t>
    </rPh>
    <rPh sb="17" eb="18">
      <t>ナ</t>
    </rPh>
    <rPh sb="19" eb="20">
      <t>アイダ</t>
    </rPh>
    <rPh sb="26" eb="27">
      <t>イ</t>
    </rPh>
    <phoneticPr fontId="1"/>
  </si>
  <si>
    <t>━</t>
    <phoneticPr fontId="1"/>
  </si>
  <si>
    <t>━</t>
    <phoneticPr fontId="1"/>
  </si>
  <si>
    <r>
      <t xml:space="preserve">  ※ この名簿は、新型コロナウイルス感染に備え、選手役員監督等以外の当日来場者の
     把握のために使用するもので、感染者が発生した場合に限り提出をお願いします。
     なお、その他の目的には使用せず、目的を果たした後は廃棄するものです。
                                       </t>
    </r>
    <r>
      <rPr>
        <sz val="11"/>
        <color theme="1"/>
        <rFont val="ＭＳ ゴシック"/>
        <family val="3"/>
        <charset val="128"/>
      </rPr>
      <t>－ １ －</t>
    </r>
    <rPh sb="6" eb="8">
      <t>メイボ</t>
    </rPh>
    <rPh sb="10" eb="12">
      <t>シンガタ</t>
    </rPh>
    <rPh sb="27" eb="29">
      <t>ヤクイン</t>
    </rPh>
    <rPh sb="29" eb="31">
      <t>カントク</t>
    </rPh>
    <rPh sb="31" eb="32">
      <t>トウ</t>
    </rPh>
    <rPh sb="39" eb="40">
      <t>シャ</t>
    </rPh>
    <rPh sb="47" eb="49">
      <t>ハアク</t>
    </rPh>
    <rPh sb="53" eb="55">
      <t>シヨウ</t>
    </rPh>
    <rPh sb="61" eb="63">
      <t>カンセン</t>
    </rPh>
    <rPh sb="63" eb="64">
      <t>シャ</t>
    </rPh>
    <rPh sb="65" eb="67">
      <t>ハッセイ</t>
    </rPh>
    <rPh sb="69" eb="71">
      <t>バアイ</t>
    </rPh>
    <rPh sb="72" eb="73">
      <t>カギ</t>
    </rPh>
    <rPh sb="74" eb="76">
      <t>テイシュツ</t>
    </rPh>
    <rPh sb="78" eb="79">
      <t>ネガ</t>
    </rPh>
    <rPh sb="95" eb="96">
      <t>タ</t>
    </rPh>
    <rPh sb="97" eb="99">
      <t>モクテキ</t>
    </rPh>
    <rPh sb="101" eb="103">
      <t>シヨウ</t>
    </rPh>
    <rPh sb="106" eb="108">
      <t>モクテキ</t>
    </rPh>
    <rPh sb="109" eb="110">
      <t>ハ</t>
    </rPh>
    <rPh sb="113" eb="114">
      <t>アト</t>
    </rPh>
    <rPh sb="115" eb="117">
      <t>ハイキ</t>
    </rPh>
    <phoneticPr fontId="1"/>
  </si>
  <si>
    <r>
      <t xml:space="preserve">  ※ この名簿は、新型コロナウイルス感染に備え、選手役員監督等以外の当日来場者の
     把握のために使用するもので、感染者が発生した場合に限り提出をお願いします。
     なお、その他の目的には使用せず、目的を果たした後は廃棄するものです。
                                       </t>
    </r>
    <r>
      <rPr>
        <sz val="11"/>
        <color theme="1"/>
        <rFont val="ＭＳ ゴシック"/>
        <family val="3"/>
        <charset val="128"/>
      </rPr>
      <t>－ ２ －</t>
    </r>
    <rPh sb="6" eb="8">
      <t>メイボ</t>
    </rPh>
    <rPh sb="10" eb="12">
      <t>シンガタ</t>
    </rPh>
    <rPh sb="27" eb="29">
      <t>ヤクイン</t>
    </rPh>
    <rPh sb="29" eb="31">
      <t>カントク</t>
    </rPh>
    <rPh sb="31" eb="32">
      <t>トウ</t>
    </rPh>
    <rPh sb="39" eb="40">
      <t>シャ</t>
    </rPh>
    <rPh sb="47" eb="49">
      <t>ハアク</t>
    </rPh>
    <rPh sb="53" eb="55">
      <t>シヨウ</t>
    </rPh>
    <rPh sb="61" eb="63">
      <t>カンセン</t>
    </rPh>
    <rPh sb="63" eb="64">
      <t>シャ</t>
    </rPh>
    <rPh sb="65" eb="67">
      <t>ハッセイ</t>
    </rPh>
    <rPh sb="69" eb="71">
      <t>バアイ</t>
    </rPh>
    <rPh sb="72" eb="73">
      <t>カギ</t>
    </rPh>
    <rPh sb="74" eb="76">
      <t>テイシュツ</t>
    </rPh>
    <rPh sb="78" eb="79">
      <t>ネガ</t>
    </rPh>
    <rPh sb="95" eb="96">
      <t>タ</t>
    </rPh>
    <rPh sb="97" eb="99">
      <t>モクテキ</t>
    </rPh>
    <rPh sb="101" eb="103">
      <t>シヨウ</t>
    </rPh>
    <rPh sb="106" eb="108">
      <t>モクテキ</t>
    </rPh>
    <rPh sb="109" eb="110">
      <t>ハ</t>
    </rPh>
    <rPh sb="113" eb="114">
      <t>アト</t>
    </rPh>
    <rPh sb="115" eb="117">
      <t>ハイキ</t>
    </rPh>
    <phoneticPr fontId="1"/>
  </si>
  <si>
    <t xml:space="preserve"> ② 選手及び役員、監督、コーチ等以外の当日グラウンド内への入場は原則</t>
    <rPh sb="3" eb="5">
      <t>センシュ</t>
    </rPh>
    <rPh sb="5" eb="6">
      <t>オヨ</t>
    </rPh>
    <rPh sb="7" eb="9">
      <t>ヤクイン</t>
    </rPh>
    <rPh sb="10" eb="12">
      <t>カントク</t>
    </rPh>
    <rPh sb="16" eb="17">
      <t>トウ</t>
    </rPh>
    <rPh sb="17" eb="19">
      <t>イガイ</t>
    </rPh>
    <rPh sb="20" eb="22">
      <t>トウジツ</t>
    </rPh>
    <rPh sb="27" eb="28">
      <t>ナイ</t>
    </rPh>
    <rPh sb="30" eb="32">
      <t>ニュウジョウ</t>
    </rPh>
    <rPh sb="33" eb="35">
      <t>ゲンソク</t>
    </rPh>
    <phoneticPr fontId="1"/>
  </si>
  <si>
    <t xml:space="preserve"> 申込 Ｎｏ.６</t>
    <rPh sb="1" eb="3">
      <t>モウシコミ</t>
    </rPh>
    <phoneticPr fontId="1"/>
  </si>
  <si>
    <t xml:space="preserve"> 男子Ｃ ２走</t>
    <rPh sb="1" eb="3">
      <t>ダンシ</t>
    </rPh>
    <rPh sb="6" eb="7">
      <t>ソウ</t>
    </rPh>
    <phoneticPr fontId="1"/>
  </si>
  <si>
    <t xml:space="preserve">    もので、当日のオーダー変更は自由とします。</t>
    <rPh sb="8" eb="10">
      <t>トウジツ</t>
    </rPh>
    <rPh sb="15" eb="17">
      <t>ヘンコウ</t>
    </rPh>
    <rPh sb="18" eb="20">
      <t>ジユウ</t>
    </rPh>
    <phoneticPr fontId="1"/>
  </si>
  <si>
    <t xml:space="preserve"> □ 受付処理</t>
    <rPh sb="3" eb="5">
      <t>ウケツケ</t>
    </rPh>
    <rPh sb="5" eb="7">
      <t>ショリ</t>
    </rPh>
    <phoneticPr fontId="20"/>
  </si>
  <si>
    <t>処理</t>
    <rPh sb="0" eb="2">
      <t>ショリ</t>
    </rPh>
    <phoneticPr fontId="20"/>
  </si>
  <si>
    <t>Ａ</t>
    <phoneticPr fontId="20"/>
  </si>
  <si>
    <t>Ｂ</t>
    <phoneticPr fontId="20"/>
  </si>
  <si>
    <t>Ｃ</t>
    <phoneticPr fontId="20"/>
  </si>
  <si>
    <t>Ｄ</t>
    <phoneticPr fontId="20"/>
  </si>
  <si>
    <t>Ｅ</t>
    <phoneticPr fontId="20"/>
  </si>
  <si>
    <t>Ｆ</t>
    <phoneticPr fontId="20"/>
  </si>
  <si>
    <t>Ｇ</t>
    <phoneticPr fontId="20"/>
  </si>
  <si>
    <t>Ｈ</t>
    <phoneticPr fontId="20"/>
  </si>
  <si>
    <t>Ｉ</t>
    <phoneticPr fontId="20"/>
  </si>
  <si>
    <t>Ｊ</t>
    <phoneticPr fontId="20"/>
  </si>
  <si>
    <t>Ｋ</t>
    <phoneticPr fontId="20"/>
  </si>
  <si>
    <t>Ｌ</t>
    <phoneticPr fontId="20"/>
  </si>
  <si>
    <t>Ｍ</t>
    <phoneticPr fontId="20"/>
  </si>
  <si>
    <t>Ｎ</t>
    <phoneticPr fontId="20"/>
  </si>
  <si>
    <t>Ｏ</t>
    <phoneticPr fontId="20"/>
  </si>
  <si>
    <t>Ｐ</t>
    <phoneticPr fontId="20"/>
  </si>
  <si>
    <t>Ｑ</t>
    <phoneticPr fontId="20"/>
  </si>
  <si>
    <t>Ｒ</t>
    <phoneticPr fontId="20"/>
  </si>
  <si>
    <t>Ｓ</t>
    <phoneticPr fontId="20"/>
  </si>
  <si>
    <t>番</t>
    <rPh sb="0" eb="1">
      <t>バン</t>
    </rPh>
    <phoneticPr fontId="20"/>
  </si>
  <si>
    <t>号</t>
    <rPh sb="0" eb="1">
      <t>ゴウ</t>
    </rPh>
    <phoneticPr fontId="20"/>
  </si>
  <si>
    <t>ＩＤ</t>
    <phoneticPr fontId="20"/>
  </si>
  <si>
    <t>参加者氏名</t>
    <rPh sb="0" eb="3">
      <t>サンカシャ</t>
    </rPh>
    <rPh sb="3" eb="5">
      <t>シメイ</t>
    </rPh>
    <phoneticPr fontId="20"/>
  </si>
  <si>
    <t>自己記録</t>
    <rPh sb="0" eb="2">
      <t>ジコ</t>
    </rPh>
    <rPh sb="2" eb="4">
      <t>キロク</t>
    </rPh>
    <phoneticPr fontId="34"/>
  </si>
  <si>
    <t>男女</t>
    <rPh sb="0" eb="2">
      <t>ダンジョ</t>
    </rPh>
    <phoneticPr fontId="20"/>
  </si>
  <si>
    <t>ふりがな</t>
    <phoneticPr fontId="20"/>
  </si>
  <si>
    <t>年代</t>
    <rPh sb="0" eb="2">
      <t>ネンダイ</t>
    </rPh>
    <phoneticPr fontId="20"/>
  </si>
  <si>
    <t>所 属 等</t>
    <rPh sb="0" eb="1">
      <t>トコロ</t>
    </rPh>
    <rPh sb="2" eb="3">
      <t>ゾク</t>
    </rPh>
    <rPh sb="4" eb="5">
      <t>トウ</t>
    </rPh>
    <phoneticPr fontId="34"/>
  </si>
  <si>
    <t>学年年齢</t>
    <rPh sb="0" eb="1">
      <t>マナブ</t>
    </rPh>
    <rPh sb="1" eb="2">
      <t>ネン</t>
    </rPh>
    <rPh sb="2" eb="3">
      <t>ネン</t>
    </rPh>
    <rPh sb="3" eb="4">
      <t>トシ</t>
    </rPh>
    <phoneticPr fontId="34"/>
  </si>
  <si>
    <t>区分</t>
    <rPh sb="0" eb="2">
      <t>クブン</t>
    </rPh>
    <phoneticPr fontId="20"/>
  </si>
  <si>
    <t>━</t>
    <phoneticPr fontId="20"/>
  </si>
  <si>
    <t>チーム名</t>
    <rPh sb="3" eb="4">
      <t>メイ</t>
    </rPh>
    <phoneticPr fontId="1"/>
  </si>
  <si>
    <t>１走</t>
    <rPh sb="1" eb="2">
      <t>ソウ</t>
    </rPh>
    <phoneticPr fontId="1"/>
  </si>
  <si>
    <t>２走</t>
    <rPh sb="1" eb="2">
      <t>ソウ</t>
    </rPh>
    <phoneticPr fontId="1"/>
  </si>
  <si>
    <t>３走</t>
    <rPh sb="1" eb="2">
      <t>ソウ</t>
    </rPh>
    <phoneticPr fontId="1"/>
  </si>
  <si>
    <t>４走</t>
    <rPh sb="1" eb="2">
      <t>ソウ</t>
    </rPh>
    <phoneticPr fontId="1"/>
  </si>
  <si>
    <t>番号</t>
    <rPh sb="0" eb="2">
      <t>バンゴウ</t>
    </rPh>
    <phoneticPr fontId="1"/>
  </si>
  <si>
    <t xml:space="preserve">    申込で走者の順が未選択の場合は、事務局で５０音順で仮に選択を</t>
    <rPh sb="4" eb="6">
      <t>モウシコミ</t>
    </rPh>
    <rPh sb="7" eb="9">
      <t>ソウシャ</t>
    </rPh>
    <rPh sb="10" eb="11">
      <t>ジュン</t>
    </rPh>
    <rPh sb="12" eb="15">
      <t>ミセンタク</t>
    </rPh>
    <rPh sb="16" eb="18">
      <t>バアイ</t>
    </rPh>
    <rPh sb="20" eb="23">
      <t>ジムキョク</t>
    </rPh>
    <rPh sb="26" eb="27">
      <t>オン</t>
    </rPh>
    <rPh sb="27" eb="28">
      <t>ジュン</t>
    </rPh>
    <rPh sb="29" eb="30">
      <t>カリ</t>
    </rPh>
    <rPh sb="31" eb="33">
      <t>センタク</t>
    </rPh>
    <phoneticPr fontId="1"/>
  </si>
  <si>
    <t xml:space="preserve">    しますので、ご了承ください。</t>
    <rPh sb="11" eb="13">
      <t>リョウショウ</t>
    </rPh>
    <phoneticPr fontId="1"/>
  </si>
  <si>
    <t xml:space="preserve"> ④ 区分はチーム名の末尾文字を反映しますが、相違の場合は事務局で</t>
    <rPh sb="3" eb="5">
      <t>クブン</t>
    </rPh>
    <rPh sb="9" eb="10">
      <t>メイ</t>
    </rPh>
    <rPh sb="11" eb="13">
      <t>マツビ</t>
    </rPh>
    <rPh sb="13" eb="15">
      <t>モジ</t>
    </rPh>
    <rPh sb="16" eb="18">
      <t>ハンエイ</t>
    </rPh>
    <rPh sb="23" eb="25">
      <t>ソウイ</t>
    </rPh>
    <rPh sb="26" eb="28">
      <t>バアイ</t>
    </rPh>
    <rPh sb="29" eb="32">
      <t>ジムキョク</t>
    </rPh>
    <phoneticPr fontId="1"/>
  </si>
  <si>
    <t xml:space="preserve">    修正しますので、メール本文等でお知らせください。</t>
    <rPh sb="4" eb="6">
      <t>シュウセイ</t>
    </rPh>
    <rPh sb="15" eb="17">
      <t>ホンブン</t>
    </rPh>
    <rPh sb="17" eb="18">
      <t>トウ</t>
    </rPh>
    <rPh sb="20" eb="21">
      <t>シ</t>
    </rPh>
    <phoneticPr fontId="1"/>
  </si>
  <si>
    <t xml:space="preserve"> ⑤ 男女混合や別チームでの二重参加などはオーダーに反映しませんが</t>
    <rPh sb="3" eb="5">
      <t>ダンジョ</t>
    </rPh>
    <rPh sb="5" eb="7">
      <t>コンゴウ</t>
    </rPh>
    <rPh sb="8" eb="9">
      <t>ベツ</t>
    </rPh>
    <rPh sb="14" eb="16">
      <t>ニジュウ</t>
    </rPh>
    <rPh sb="16" eb="18">
      <t>サンカ</t>
    </rPh>
    <rPh sb="26" eb="28">
      <t>ハンエイ</t>
    </rPh>
    <phoneticPr fontId="1"/>
  </si>
  <si>
    <t xml:space="preserve"> ⑥ リレーは、参加数（参加料）の確認と、組合せのためにお願いする</t>
    <rPh sb="8" eb="10">
      <t>サンカ</t>
    </rPh>
    <rPh sb="10" eb="11">
      <t>スウ</t>
    </rPh>
    <rPh sb="12" eb="15">
      <t>サンカリョウ</t>
    </rPh>
    <rPh sb="17" eb="19">
      <t>カクニン</t>
    </rPh>
    <rPh sb="21" eb="23">
      <t>クミアワ</t>
    </rPh>
    <rPh sb="29" eb="30">
      <t>ネガ</t>
    </rPh>
    <phoneticPr fontId="1"/>
  </si>
  <si>
    <t xml:space="preserve"> ⑦ オーダー用紙は当日事務局から印刷したものを配布します。</t>
    <rPh sb="7" eb="9">
      <t>ヨウシ</t>
    </rPh>
    <rPh sb="10" eb="15">
      <t>トウジツジムキョク</t>
    </rPh>
    <rPh sb="17" eb="19">
      <t>インサツ</t>
    </rPh>
    <rPh sb="24" eb="26">
      <t>ハイフ</t>
    </rPh>
    <phoneticPr fontId="1"/>
  </si>
  <si>
    <t xml:space="preserve"> 区分判定</t>
    <rPh sb="1" eb="5">
      <t>クブンハンテイ</t>
    </rPh>
    <phoneticPr fontId="1"/>
  </si>
  <si>
    <t xml:space="preserve"> ＜団体＞＜男子＞＜女子＞＜リレーオーダー＞</t>
    <rPh sb="2" eb="4">
      <t>ダンタイ</t>
    </rPh>
    <rPh sb="6" eb="8">
      <t>ダンシ</t>
    </rPh>
    <rPh sb="10" eb="12">
      <t>ジョシ</t>
    </rPh>
    <phoneticPr fontId="1"/>
  </si>
  <si>
    <t xml:space="preserve">    当日のオーダー変更は、修正を記入して提出してください。</t>
    <rPh sb="4" eb="6">
      <t>トウジツ</t>
    </rPh>
    <rPh sb="11" eb="13">
      <t>ヘンコウ</t>
    </rPh>
    <rPh sb="15" eb="17">
      <t>シュウセイ</t>
    </rPh>
    <rPh sb="18" eb="20">
      <t>キニュウ</t>
    </rPh>
    <rPh sb="22" eb="24">
      <t>テイシュツ</t>
    </rPh>
    <phoneticPr fontId="1"/>
  </si>
  <si>
    <t>━</t>
    <phoneticPr fontId="1"/>
  </si>
  <si>
    <t xml:space="preserve"> １．学校名、団体や陸上クラブの名称を入力してください</t>
    <rPh sb="3" eb="6">
      <t>ガッコウメイ</t>
    </rPh>
    <rPh sb="7" eb="9">
      <t>ダンタイ</t>
    </rPh>
    <rPh sb="10" eb="12">
      <t>リクジョウ</t>
    </rPh>
    <rPh sb="16" eb="18">
      <t>メイショウ</t>
    </rPh>
    <rPh sb="19" eb="21">
      <t>ニュウリョク</t>
    </rPh>
    <phoneticPr fontId="1"/>
  </si>
  <si>
    <t xml:space="preserve">     学校以外のクラブ等も、参加者の主な区分で小・中・高を</t>
    <rPh sb="5" eb="7">
      <t>ガッコウ</t>
    </rPh>
    <rPh sb="7" eb="9">
      <t>イガイ</t>
    </rPh>
    <rPh sb="13" eb="14">
      <t>トウ</t>
    </rPh>
    <rPh sb="16" eb="19">
      <t>サンカシャ</t>
    </rPh>
    <rPh sb="20" eb="21">
      <t>オモ</t>
    </rPh>
    <rPh sb="22" eb="24">
      <t>クブン</t>
    </rPh>
    <rPh sb="25" eb="26">
      <t>ショウ</t>
    </rPh>
    <rPh sb="26" eb="27">
      <t>サイショウ</t>
    </rPh>
    <rPh sb="27" eb="28">
      <t>ナカ</t>
    </rPh>
    <rPh sb="29" eb="30">
      <t>ダカ</t>
    </rPh>
    <phoneticPr fontId="1"/>
  </si>
  <si>
    <t xml:space="preserve">     付けてください（例：鏡中、松高クラブ・小、八代工業高）</t>
    <rPh sb="5" eb="6">
      <t>ツ</t>
    </rPh>
    <rPh sb="13" eb="14">
      <t>レイ</t>
    </rPh>
    <rPh sb="15" eb="16">
      <t>カガミ</t>
    </rPh>
    <rPh sb="16" eb="17">
      <t>ナカ</t>
    </rPh>
    <rPh sb="18" eb="19">
      <t>マツ</t>
    </rPh>
    <rPh sb="19" eb="20">
      <t>タカ</t>
    </rPh>
    <rPh sb="24" eb="25">
      <t>ショウ</t>
    </rPh>
    <rPh sb="26" eb="28">
      <t>ヤツシロ</t>
    </rPh>
    <rPh sb="28" eb="30">
      <t>コウギョウ</t>
    </rPh>
    <rPh sb="30" eb="31">
      <t>コウ</t>
    </rPh>
    <phoneticPr fontId="1"/>
  </si>
  <si>
    <t xml:space="preserve"> ② 「区分」は、所属・団体の最後「小・中・高」を自動で表示します。</t>
    <rPh sb="4" eb="6">
      <t>クブン</t>
    </rPh>
    <rPh sb="9" eb="11">
      <t>ショゾク</t>
    </rPh>
    <rPh sb="12" eb="14">
      <t>ダンタイ</t>
    </rPh>
    <rPh sb="15" eb="17">
      <t>サイゴ</t>
    </rPh>
    <rPh sb="18" eb="19">
      <t>ショウ</t>
    </rPh>
    <rPh sb="20" eb="21">
      <t>ナカ</t>
    </rPh>
    <rPh sb="22" eb="23">
      <t>コウ</t>
    </rPh>
    <rPh sb="25" eb="27">
      <t>ジドウ</t>
    </rPh>
    <rPh sb="28" eb="30">
      <t>ヒョウジ</t>
    </rPh>
    <phoneticPr fontId="1"/>
  </si>
  <si>
    <t xml:space="preserve">    区分が自動表示と異なる場合には、</t>
    <rPh sb="4" eb="6">
      <t>クブン</t>
    </rPh>
    <rPh sb="7" eb="9">
      <t>ジドウ</t>
    </rPh>
    <rPh sb="9" eb="11">
      <t>ヒョウジ</t>
    </rPh>
    <rPh sb="12" eb="13">
      <t>コト</t>
    </rPh>
    <rPh sb="15" eb="17">
      <t>バアイ</t>
    </rPh>
    <phoneticPr fontId="1"/>
  </si>
  <si>
    <t xml:space="preserve">    選択肢から入力をお願いします。</t>
    <rPh sb="4" eb="7">
      <t>センタクシ</t>
    </rPh>
    <rPh sb="9" eb="11">
      <t>ニュウリョク</t>
    </rPh>
    <rPh sb="13" eb="14">
      <t>ネガ</t>
    </rPh>
    <phoneticPr fontId="1"/>
  </si>
  <si>
    <t xml:space="preserve">    「チーム名・走者順」を直接入力してください。</t>
    <rPh sb="15" eb="17">
      <t>チョクセツ</t>
    </rPh>
    <rPh sb="17" eb="19">
      <t>ニュウリョク</t>
    </rPh>
    <phoneticPr fontId="1"/>
  </si>
  <si>
    <t xml:space="preserve">    ＜女子シート＞右側の「リレー男子に参加」欄に、記載例のとおり</t>
    <rPh sb="5" eb="7">
      <t>ジョシ</t>
    </rPh>
    <rPh sb="11" eb="13">
      <t>ミギガワ</t>
    </rPh>
    <rPh sb="18" eb="20">
      <t>ダンシ</t>
    </rPh>
    <rPh sb="21" eb="23">
      <t>サンカ</t>
    </rPh>
    <rPh sb="24" eb="25">
      <t>ラン</t>
    </rPh>
    <rPh sb="27" eb="29">
      <t>キサイ</t>
    </rPh>
    <rPh sb="29" eb="30">
      <t>レイ</t>
    </rPh>
    <phoneticPr fontId="1"/>
  </si>
  <si>
    <t>変更選手の申込</t>
    <rPh sb="0" eb="2">
      <t>ヘンコウ</t>
    </rPh>
    <rPh sb="2" eb="4">
      <t>センシュ</t>
    </rPh>
    <rPh sb="5" eb="7">
      <t>モウシコミ</t>
    </rPh>
    <phoneticPr fontId="1"/>
  </si>
  <si>
    <t>当日変更選手</t>
    <rPh sb="0" eb="2">
      <t>トウジツ</t>
    </rPh>
    <rPh sb="2" eb="4">
      <t>ヘンコウ</t>
    </rPh>
    <rPh sb="4" eb="6">
      <t>センシュ</t>
    </rPh>
    <phoneticPr fontId="1"/>
  </si>
  <si>
    <t xml:space="preserve"> 下村 平</t>
    <rPh sb="1" eb="3">
      <t>シモムラ</t>
    </rPh>
    <rPh sb="4" eb="5">
      <t>タイラ</t>
    </rPh>
    <phoneticPr fontId="1"/>
  </si>
  <si>
    <t xml:space="preserve"> 内田 成人</t>
    <rPh sb="1" eb="3">
      <t>ウチダ</t>
    </rPh>
    <rPh sb="4" eb="6">
      <t>ナルヒト</t>
    </rPh>
    <phoneticPr fontId="1"/>
  </si>
  <si>
    <t xml:space="preserve"> 西 和美</t>
    <rPh sb="1" eb="2">
      <t>ニシ</t>
    </rPh>
    <rPh sb="3" eb="5">
      <t>カズミ</t>
    </rPh>
    <phoneticPr fontId="1"/>
  </si>
  <si>
    <t>令和 ４年度 第２４回 「谷口睦生」記念陸上記録会</t>
    <rPh sb="0" eb="2">
      <t>レイワ</t>
    </rPh>
    <rPh sb="4" eb="6">
      <t>ネンド</t>
    </rPh>
    <rPh sb="7" eb="8">
      <t>ダイ</t>
    </rPh>
    <rPh sb="10" eb="11">
      <t>カイ</t>
    </rPh>
    <rPh sb="13" eb="15">
      <t>タニグチ</t>
    </rPh>
    <rPh sb="15" eb="17">
      <t>ムツオ</t>
    </rPh>
    <rPh sb="18" eb="20">
      <t>キネン</t>
    </rPh>
    <rPh sb="20" eb="22">
      <t>リクジョウ</t>
    </rPh>
    <rPh sb="22" eb="24">
      <t>キロク</t>
    </rPh>
    <rPh sb="24" eb="25">
      <t>カイ</t>
    </rPh>
    <phoneticPr fontId="1"/>
  </si>
  <si>
    <t>チェックシート</t>
    <phoneticPr fontId="1"/>
  </si>
  <si>
    <t>印刷する枚数を</t>
    <rPh sb="0" eb="2">
      <t>インサツ</t>
    </rPh>
    <rPh sb="4" eb="6">
      <t>マイスウ</t>
    </rPh>
    <phoneticPr fontId="1"/>
  </si>
  <si>
    <t>にしてください</t>
    <phoneticPr fontId="1"/>
  </si>
  <si>
    <t xml:space="preserve"> ⑤ 「記録」は、直接入力してください。</t>
    <rPh sb="4" eb="6">
      <t>キロク</t>
    </rPh>
    <phoneticPr fontId="1"/>
  </si>
  <si>
    <t xml:space="preserve">    出場種目で記録の未入力、リレーのチーム編成の不都合などがある</t>
    <rPh sb="4" eb="6">
      <t>シュツジョウ</t>
    </rPh>
    <rPh sb="6" eb="8">
      <t>シュモク</t>
    </rPh>
    <rPh sb="9" eb="11">
      <t>キロク</t>
    </rPh>
    <rPh sb="12" eb="15">
      <t>ミニュウリョク</t>
    </rPh>
    <rPh sb="23" eb="25">
      <t>ヘンセイ</t>
    </rPh>
    <rPh sb="26" eb="29">
      <t>フツゴウ</t>
    </rPh>
    <phoneticPr fontId="1"/>
  </si>
  <si>
    <t xml:space="preserve">    場合、＜団体＞シートに警告が表示されますので、確認のうえ修正</t>
    <rPh sb="4" eb="6">
      <t>バアイ</t>
    </rPh>
    <rPh sb="8" eb="10">
      <t>ダンタイ</t>
    </rPh>
    <rPh sb="15" eb="17">
      <t>ケイコク</t>
    </rPh>
    <rPh sb="18" eb="20">
      <t>ヒョウジ</t>
    </rPh>
    <rPh sb="27" eb="29">
      <t>カクニン</t>
    </rPh>
    <rPh sb="32" eb="34">
      <t>シュウセイ</t>
    </rPh>
    <phoneticPr fontId="1"/>
  </si>
  <si>
    <t xml:space="preserve">    をお願いします。</t>
    <rPh sb="6" eb="7">
      <t>ネガ</t>
    </rPh>
    <phoneticPr fontId="1"/>
  </si>
  <si>
    <t>区分</t>
    <rPh sb="0" eb="2">
      <t>クブン</t>
    </rPh>
    <phoneticPr fontId="1"/>
  </si>
  <si>
    <t>チーム名</t>
    <rPh sb="3" eb="4">
      <t>メイ</t>
    </rPh>
    <phoneticPr fontId="1"/>
  </si>
  <si>
    <t>男女</t>
    <rPh sb="0" eb="2">
      <t>ダンジョ</t>
    </rPh>
    <phoneticPr fontId="1"/>
  </si>
  <si>
    <t>学年</t>
    <rPh sb="0" eb="2">
      <t>ガクネン</t>
    </rPh>
    <phoneticPr fontId="1"/>
  </si>
  <si>
    <t>補員１</t>
    <rPh sb="0" eb="2">
      <t>ホイン</t>
    </rPh>
    <phoneticPr fontId="1"/>
  </si>
  <si>
    <t>補員２</t>
    <rPh sb="0" eb="2">
      <t>ホイン</t>
    </rPh>
    <phoneticPr fontId="1"/>
  </si>
  <si>
    <t>補員１</t>
    <rPh sb="0" eb="1">
      <t>ホ</t>
    </rPh>
    <rPh sb="1" eb="2">
      <t>イン</t>
    </rPh>
    <phoneticPr fontId="1"/>
  </si>
  <si>
    <t>補員２</t>
    <rPh sb="0" eb="1">
      <t>ホ</t>
    </rPh>
    <rPh sb="1" eb="2">
      <t>イン</t>
    </rPh>
    <phoneticPr fontId="1"/>
  </si>
  <si>
    <t>補員１</t>
    <rPh sb="0" eb="1">
      <t>オギナ</t>
    </rPh>
    <rPh sb="1" eb="2">
      <t>イン</t>
    </rPh>
    <phoneticPr fontId="1"/>
  </si>
  <si>
    <t>補員２</t>
    <rPh sb="0" eb="1">
      <t>オギナ</t>
    </rPh>
    <rPh sb="1" eb="2">
      <t>イン</t>
    </rPh>
    <phoneticPr fontId="1"/>
  </si>
  <si>
    <t>最高学年等</t>
    <rPh sb="0" eb="2">
      <t>サイコウ</t>
    </rPh>
    <rPh sb="2" eb="4">
      <t>ガクネン</t>
    </rPh>
    <rPh sb="4" eb="5">
      <t>トウ</t>
    </rPh>
    <phoneticPr fontId="1"/>
  </si>
  <si>
    <t xml:space="preserve"> ※ 本用紙は当日受付に必ず提出ください。未提出の場合は参加をご遠慮いただく場合があります。</t>
    <rPh sb="3" eb="4">
      <t>ホン</t>
    </rPh>
    <rPh sb="4" eb="6">
      <t>ヨウシ</t>
    </rPh>
    <rPh sb="7" eb="9">
      <t>トウジツ</t>
    </rPh>
    <rPh sb="9" eb="11">
      <t>ウケツケ</t>
    </rPh>
    <rPh sb="12" eb="13">
      <t>カナラ</t>
    </rPh>
    <rPh sb="14" eb="16">
      <t>テイシュツ</t>
    </rPh>
    <rPh sb="21" eb="24">
      <t>ミテイシュツ</t>
    </rPh>
    <rPh sb="25" eb="27">
      <t>バアイ</t>
    </rPh>
    <rPh sb="28" eb="30">
      <t>サンカ</t>
    </rPh>
    <rPh sb="32" eb="34">
      <t>エンリョ</t>
    </rPh>
    <rPh sb="38" eb="40">
      <t>バアイ</t>
    </rPh>
    <phoneticPr fontId="20"/>
  </si>
  <si>
    <r>
      <t xml:space="preserve"> ※ 1週間前から該当する項目に〇を記入</t>
    </r>
    <r>
      <rPr>
        <sz val="11"/>
        <rFont val="ＭＳ ゴシック"/>
        <family val="3"/>
        <charset val="128"/>
      </rPr>
      <t>（体温は0.1度単位）</t>
    </r>
    <r>
      <rPr>
        <sz val="11"/>
        <rFont val="HG丸ｺﾞｼｯｸM-PRO"/>
        <family val="3"/>
        <charset val="128"/>
      </rPr>
      <t>、</t>
    </r>
    <r>
      <rPr>
        <sz val="11"/>
        <color rgb="FFFF0000"/>
        <rFont val="HG丸ｺﾞｼｯｸM-PRO"/>
        <family val="3"/>
        <charset val="128"/>
      </rPr>
      <t>記録会当日に主催者へ提出ください</t>
    </r>
    <rPh sb="13" eb="15">
      <t>コウモク</t>
    </rPh>
    <rPh sb="21" eb="23">
      <t>タイオン</t>
    </rPh>
    <rPh sb="27" eb="28">
      <t>ド</t>
    </rPh>
    <rPh sb="28" eb="30">
      <t>タンイ</t>
    </rPh>
    <rPh sb="32" eb="34">
      <t>キロク</t>
    </rPh>
    <rPh sb="38" eb="41">
      <t>シュサイシャ</t>
    </rPh>
    <phoneticPr fontId="20"/>
  </si>
  <si>
    <t>学年</t>
    <rPh sb="0" eb="2">
      <t>ガクネン</t>
    </rPh>
    <phoneticPr fontId="20"/>
  </si>
  <si>
    <t>Ｆ列</t>
    <rPh sb="1" eb="2">
      <t>レツ</t>
    </rPh>
    <phoneticPr fontId="1"/>
  </si>
  <si>
    <t>Ｇ列</t>
    <rPh sb="1" eb="2">
      <t>レツ</t>
    </rPh>
    <phoneticPr fontId="1"/>
  </si>
  <si>
    <t>レーン</t>
    <phoneticPr fontId="1"/>
  </si>
  <si>
    <t>所属</t>
    <rPh sb="0" eb="2">
      <t>ショゾク</t>
    </rPh>
    <phoneticPr fontId="1"/>
  </si>
  <si>
    <t>Ｂ列</t>
    <rPh sb="1" eb="2">
      <t>レツ</t>
    </rPh>
    <phoneticPr fontId="1"/>
  </si>
  <si>
    <t xml:space="preserve"> ※ 当日オーダーで配布します。変更する選手の氏名と申込状況を記入してください。</t>
    <rPh sb="3" eb="5">
      <t>トウジツ</t>
    </rPh>
    <rPh sb="10" eb="12">
      <t>ハイフ</t>
    </rPh>
    <rPh sb="16" eb="18">
      <t>ヘンコウ</t>
    </rPh>
    <rPh sb="20" eb="22">
      <t>センシュ</t>
    </rPh>
    <rPh sb="23" eb="25">
      <t>シメイ</t>
    </rPh>
    <rPh sb="26" eb="28">
      <t>モウシコミ</t>
    </rPh>
    <rPh sb="28" eb="30">
      <t>ジョウキョウ</t>
    </rPh>
    <rPh sb="31" eb="33">
      <t>キニュウ</t>
    </rPh>
    <phoneticPr fontId="1"/>
  </si>
  <si>
    <t xml:space="preserve"> ③ リレーの選手枠は、１走～４走及び補員１、補員２の６名までです。</t>
    <rPh sb="7" eb="9">
      <t>センシュ</t>
    </rPh>
    <rPh sb="9" eb="10">
      <t>ワク</t>
    </rPh>
    <rPh sb="13" eb="14">
      <t>ソウ</t>
    </rPh>
    <rPh sb="16" eb="17">
      <t>ソウ</t>
    </rPh>
    <rPh sb="17" eb="18">
      <t>オヨ</t>
    </rPh>
    <rPh sb="19" eb="20">
      <t>ホ</t>
    </rPh>
    <rPh sb="20" eb="21">
      <t>イン</t>
    </rPh>
    <rPh sb="23" eb="24">
      <t>ホ</t>
    </rPh>
    <rPh sb="24" eb="25">
      <t>イン</t>
    </rPh>
    <rPh sb="28" eb="29">
      <t>メイ</t>
    </rPh>
    <phoneticPr fontId="1"/>
  </si>
  <si>
    <t xml:space="preserve"> 女子 １種目（ＨとＩ）</t>
    <rPh sb="1" eb="3">
      <t>ジョシ</t>
    </rPh>
    <rPh sb="5" eb="7">
      <t>シュモク</t>
    </rPh>
    <phoneticPr fontId="1"/>
  </si>
  <si>
    <t xml:space="preserve"> 女子 ２種目（ＪとＫ）</t>
    <rPh sb="1" eb="3">
      <t>ジョシ</t>
    </rPh>
    <rPh sb="5" eb="7">
      <t>シュモク</t>
    </rPh>
    <phoneticPr fontId="1"/>
  </si>
  <si>
    <t xml:space="preserve"> ②      ６０ｍ</t>
    <phoneticPr fontId="1"/>
  </si>
  <si>
    <t xml:space="preserve"> ③    １００ｍ</t>
    <phoneticPr fontId="1"/>
  </si>
  <si>
    <t xml:space="preserve"> ④    ８００ｍ</t>
    <phoneticPr fontId="1"/>
  </si>
  <si>
    <t xml:space="preserve"> ⑤    ２００ｍ</t>
    <phoneticPr fontId="1"/>
  </si>
  <si>
    <t xml:space="preserve"> ⑥  ３０００ｍ</t>
    <phoneticPr fontId="1"/>
  </si>
  <si>
    <t>60ｍ</t>
    <phoneticPr fontId="1"/>
  </si>
  <si>
    <t xml:space="preserve">    バックストレート側に限ります。（スタンドは使用できません。）</t>
    <rPh sb="12" eb="13">
      <t>ガワ</t>
    </rPh>
    <rPh sb="14" eb="15">
      <t>カギ</t>
    </rPh>
    <rPh sb="25" eb="27">
      <t>シヨウ</t>
    </rPh>
    <phoneticPr fontId="1"/>
  </si>
  <si>
    <t xml:space="preserve">    者の名簿を＜当日名簿＞のシートで準備しておいてください。</t>
    <rPh sb="4" eb="5">
      <t>シャ</t>
    </rPh>
    <rPh sb="6" eb="8">
      <t>メイボ</t>
    </rPh>
    <rPh sb="10" eb="12">
      <t>トウジツ</t>
    </rPh>
    <rPh sb="12" eb="14">
      <t>メイボ</t>
    </rPh>
    <rPh sb="20" eb="22">
      <t>ジュンビ</t>
    </rPh>
    <phoneticPr fontId="1"/>
  </si>
  <si>
    <t xml:space="preserve">    できるだけ密接・密集を避けて、大声を出さないなどのご協力とマスク</t>
    <rPh sb="9" eb="11">
      <t>ミッセツ</t>
    </rPh>
    <rPh sb="12" eb="14">
      <t>ミッシュウ</t>
    </rPh>
    <rPh sb="15" eb="16">
      <t>サ</t>
    </rPh>
    <rPh sb="19" eb="21">
      <t>オオゴエ</t>
    </rPh>
    <rPh sb="22" eb="23">
      <t>ダ</t>
    </rPh>
    <rPh sb="30" eb="32">
      <t>キョウリョク</t>
    </rPh>
    <phoneticPr fontId="1"/>
  </si>
  <si>
    <t xml:space="preserve">    着用の徹底にもご理解をお願いします。</t>
    <rPh sb="4" eb="6">
      <t>チャクヨウ</t>
    </rPh>
    <rPh sb="7" eb="9">
      <t>テッテイ</t>
    </rPh>
    <rPh sb="12" eb="14">
      <t>リカイ</t>
    </rPh>
    <rPh sb="16" eb="17">
      <t>ネガ</t>
    </rPh>
    <phoneticPr fontId="1"/>
  </si>
  <si>
    <t xml:space="preserve"> ① 参加選手の当日の体調確認をお願いします。</t>
    <rPh sb="3" eb="5">
      <t>サンカ</t>
    </rPh>
    <rPh sb="5" eb="7">
      <t>センシュ</t>
    </rPh>
    <rPh sb="8" eb="10">
      <t>トウジツ</t>
    </rPh>
    <rPh sb="11" eb="13">
      <t>タイチョウ</t>
    </rPh>
    <rPh sb="13" eb="15">
      <t>カクニン</t>
    </rPh>
    <rPh sb="17" eb="18">
      <t>ネガ</t>
    </rPh>
    <phoneticPr fontId="1"/>
  </si>
  <si>
    <t xml:space="preserve">    ＜当日体調＞のシートに選手一覧での記録用紙が作成されます。</t>
    <rPh sb="5" eb="7">
      <t>トウジツ</t>
    </rPh>
    <rPh sb="7" eb="9">
      <t>タイチョウ</t>
    </rPh>
    <rPh sb="15" eb="17">
      <t>センシュ</t>
    </rPh>
    <rPh sb="17" eb="19">
      <t>イチラン</t>
    </rPh>
    <rPh sb="21" eb="23">
      <t>キロク</t>
    </rPh>
    <rPh sb="23" eb="25">
      <t>ヨウシ</t>
    </rPh>
    <rPh sb="26" eb="28">
      <t>サクセイ</t>
    </rPh>
    <phoneticPr fontId="1"/>
  </si>
  <si>
    <t xml:space="preserve">    印刷は、欄外の印刷枚数を確認のうえ、プリントしてください。</t>
    <rPh sb="4" eb="6">
      <t>インサツ</t>
    </rPh>
    <rPh sb="8" eb="10">
      <t>ランガイ</t>
    </rPh>
    <rPh sb="11" eb="13">
      <t>インサツ</t>
    </rPh>
    <rPh sb="13" eb="15">
      <t>マイスウ</t>
    </rPh>
    <rPh sb="16" eb="18">
      <t>カクニン</t>
    </rPh>
    <phoneticPr fontId="1"/>
  </si>
  <si>
    <t xml:space="preserve"> ② ＜当日体調＞の記録は、記録会参加時の提出をお願いします。</t>
    <rPh sb="4" eb="6">
      <t>トウジツ</t>
    </rPh>
    <rPh sb="6" eb="8">
      <t>タイチョウ</t>
    </rPh>
    <rPh sb="10" eb="12">
      <t>キロク</t>
    </rPh>
    <rPh sb="14" eb="16">
      <t>キロク</t>
    </rPh>
    <rPh sb="16" eb="17">
      <t>カイ</t>
    </rPh>
    <rPh sb="17" eb="19">
      <t>サンカ</t>
    </rPh>
    <rPh sb="19" eb="20">
      <t>ジ</t>
    </rPh>
    <rPh sb="21" eb="23">
      <t>テイシュツ</t>
    </rPh>
    <rPh sb="25" eb="26">
      <t>ネガ</t>
    </rPh>
    <phoneticPr fontId="1"/>
  </si>
  <si>
    <t>参加者氏名</t>
    <rPh sb="0" eb="3">
      <t>サンカシャ</t>
    </rPh>
    <rPh sb="3" eb="5">
      <t>シメイ</t>
    </rPh>
    <phoneticPr fontId="1"/>
  </si>
  <si>
    <t>当日体温</t>
    <rPh sb="0" eb="2">
      <t>トウジツ</t>
    </rPh>
    <rPh sb="2" eb="4">
      <t>タイオン</t>
    </rPh>
    <phoneticPr fontId="1"/>
  </si>
  <si>
    <t>体調</t>
    <rPh sb="0" eb="2">
      <t>タイチョウ</t>
    </rPh>
    <phoneticPr fontId="1"/>
  </si>
  <si>
    <t xml:space="preserve"> １．記録会当日朝の体温を記入してください。</t>
    <rPh sb="3" eb="5">
      <t>キロク</t>
    </rPh>
    <rPh sb="5" eb="6">
      <t>カイ</t>
    </rPh>
    <rPh sb="6" eb="8">
      <t>トウジツ</t>
    </rPh>
    <rPh sb="8" eb="9">
      <t>アサ</t>
    </rPh>
    <rPh sb="10" eb="12">
      <t>タイオン</t>
    </rPh>
    <rPh sb="13" eb="15">
      <t>キニュウ</t>
    </rPh>
    <phoneticPr fontId="1"/>
  </si>
  <si>
    <t xml:space="preserve">     </t>
    <phoneticPr fontId="1"/>
  </si>
  <si>
    <t xml:space="preserve"> ２．下記の症状に該当する場合は、［体調］欄に［×］を記入してください。</t>
    <rPh sb="3" eb="5">
      <t>カキ</t>
    </rPh>
    <rPh sb="6" eb="8">
      <t>ショウジョウ</t>
    </rPh>
    <rPh sb="9" eb="11">
      <t>ガイトウ</t>
    </rPh>
    <rPh sb="13" eb="15">
      <t>バアイ</t>
    </rPh>
    <rPh sb="18" eb="20">
      <t>タイチョウ</t>
    </rPh>
    <rPh sb="21" eb="22">
      <t>ラン</t>
    </rPh>
    <rPh sb="27" eb="29">
      <t>キニュウ</t>
    </rPh>
    <phoneticPr fontId="1"/>
  </si>
  <si>
    <t xml:space="preserve">    ．</t>
    <phoneticPr fontId="1"/>
  </si>
  <si>
    <t xml:space="preserve"> 参加者数</t>
    <rPh sb="1" eb="3">
      <t>サンカ</t>
    </rPh>
    <rPh sb="4" eb="5">
      <t>スウ</t>
    </rPh>
    <phoneticPr fontId="1"/>
  </si>
  <si>
    <t>男       子</t>
    <rPh sb="0" eb="1">
      <t>オトコ</t>
    </rPh>
    <rPh sb="8" eb="9">
      <t>コ</t>
    </rPh>
    <phoneticPr fontId="1"/>
  </si>
  <si>
    <t>女       子</t>
    <rPh sb="0" eb="1">
      <t>オンナ</t>
    </rPh>
    <rPh sb="8" eb="9">
      <t>コ</t>
    </rPh>
    <phoneticPr fontId="1"/>
  </si>
  <si>
    <t>２８</t>
    <phoneticPr fontId="1"/>
  </si>
  <si>
    <t>５０</t>
    <phoneticPr fontId="1"/>
  </si>
  <si>
    <t xml:space="preserve">     なお、体調不良のときは、記録会への参加をご遠慮ください。</t>
    <rPh sb="8" eb="10">
      <t>タイチョウ</t>
    </rPh>
    <rPh sb="10" eb="12">
      <t>フリョウ</t>
    </rPh>
    <rPh sb="17" eb="19">
      <t>キロク</t>
    </rPh>
    <rPh sb="19" eb="20">
      <t>カイ</t>
    </rPh>
    <rPh sb="22" eb="24">
      <t>サンカ</t>
    </rPh>
    <rPh sb="26" eb="28">
      <t>エンリョ</t>
    </rPh>
    <phoneticPr fontId="1"/>
  </si>
  <si>
    <t xml:space="preserve">      ※ 枚数を指定しない場合は２枚めまで印刷されます</t>
    <rPh sb="8" eb="10">
      <t>マイスウ</t>
    </rPh>
    <rPh sb="11" eb="13">
      <t>シテイ</t>
    </rPh>
    <rPh sb="16" eb="18">
      <t>バアイ</t>
    </rPh>
    <rPh sb="20" eb="21">
      <t>マイ</t>
    </rPh>
    <rPh sb="24" eb="26">
      <t>インサツ</t>
    </rPh>
    <phoneticPr fontId="1"/>
  </si>
  <si>
    <t xml:space="preserve">    なお、上書き入力で変更も可能です。（例：鏡中男子 最強）</t>
    <rPh sb="7" eb="9">
      <t>ウワガ</t>
    </rPh>
    <rPh sb="10" eb="12">
      <t>ニュウリョク</t>
    </rPh>
    <rPh sb="13" eb="15">
      <t>ヘンコウ</t>
    </rPh>
    <rPh sb="16" eb="18">
      <t>カノウ</t>
    </rPh>
    <rPh sb="22" eb="23">
      <t>レイ</t>
    </rPh>
    <rPh sb="24" eb="25">
      <t>カガミ</t>
    </rPh>
    <rPh sb="25" eb="26">
      <t>ナカ</t>
    </rPh>
    <rPh sb="26" eb="28">
      <t>ダンシ</t>
    </rPh>
    <rPh sb="29" eb="31">
      <t>サイキョウ</t>
    </rPh>
    <phoneticPr fontId="1"/>
  </si>
  <si>
    <t xml:space="preserve">    申込みを確認して、記録会事務局で修正対応いたします。</t>
    <rPh sb="4" eb="6">
      <t>モウシコ</t>
    </rPh>
    <rPh sb="8" eb="10">
      <t>カクニン</t>
    </rPh>
    <rPh sb="13" eb="15">
      <t>キロク</t>
    </rPh>
    <rPh sb="15" eb="16">
      <t>カイ</t>
    </rPh>
    <rPh sb="16" eb="18">
      <t>ジム</t>
    </rPh>
    <rPh sb="18" eb="19">
      <t>キョク</t>
    </rPh>
    <rPh sb="20" eb="24">
      <t>シュウセイタイオウ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</si>
</sst>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0_ "/>
    <numFmt numFmtId="178" formatCode="0_ "/>
    <numFmt numFmtId="179" formatCode="#,##0.00_ "/>
    <numFmt numFmtId="180" formatCode="m/d;@"/>
    <numFmt numFmtId="181" formatCode="0.00_);[Red]\(0.00\)"/>
    <numFmt numFmtId="182" formatCode="#,##0.0_ "/>
  </numFmts>
  <fonts count="63" x14ac:knownFonts="1">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2"/>
      <color theme="1"/>
      <name val="ＭＳ ゴシック"/>
      <family val="3"/>
      <charset val="128"/>
    </font>
    <font>
      <sz val="12"/>
      <color theme="1"/>
      <name val="HG創英角ｺﾞｼｯｸUB"/>
      <family val="3"/>
      <charset val="128"/>
    </font>
    <font>
      <sz val="16"/>
      <color theme="1"/>
      <name val="HG創英角ｺﾞｼｯｸUB"/>
      <family val="3"/>
      <charset val="128"/>
    </font>
    <font>
      <sz val="12"/>
      <color theme="1"/>
      <name val="HG正楷書体-PRO"/>
      <family val="4"/>
      <charset val="128"/>
    </font>
    <font>
      <sz val="12"/>
      <color theme="1"/>
      <name val="HG創英ﾌﾟﾚｾﾞﾝｽEB"/>
      <family val="1"/>
      <charset val="128"/>
    </font>
    <font>
      <b/>
      <sz val="12"/>
      <color theme="1"/>
      <name val="ＭＳ ゴシック"/>
      <family val="3"/>
      <charset val="128"/>
    </font>
    <font>
      <sz val="18"/>
      <color theme="1"/>
      <name val="HG創英角ｺﾞｼｯｸUB"/>
      <family val="3"/>
      <charset val="128"/>
    </font>
    <font>
      <b/>
      <sz val="18"/>
      <color theme="1"/>
      <name val="HG正楷書体-PRO"/>
      <family val="4"/>
      <charset val="128"/>
    </font>
    <font>
      <b/>
      <sz val="12"/>
      <color theme="1"/>
      <name val="HG正楷書体-PRO"/>
      <family val="4"/>
      <charset val="128"/>
    </font>
    <font>
      <sz val="10"/>
      <color theme="1"/>
      <name val="ＭＳ ゴシック"/>
      <family val="3"/>
      <charset val="128"/>
    </font>
    <font>
      <sz val="11"/>
      <color theme="1"/>
      <name val="ＭＳ ゴシック"/>
      <family val="3"/>
      <charset val="128"/>
    </font>
    <font>
      <sz val="10"/>
      <color theme="1"/>
      <name val="HG創英角ｺﾞｼｯｸUB"/>
      <family val="3"/>
      <charset val="128"/>
    </font>
    <font>
      <sz val="10"/>
      <color theme="1"/>
      <name val="ＭＳ 明朝"/>
      <family val="1"/>
      <charset val="128"/>
    </font>
    <font>
      <sz val="20"/>
      <color rgb="FFFF0000"/>
      <name val="HG創英角ｺﾞｼｯｸUB"/>
      <family val="3"/>
      <charset val="128"/>
    </font>
    <font>
      <sz val="20"/>
      <color rgb="FF0000FF"/>
      <name val="HG創英角ｺﾞｼｯｸUB"/>
      <family val="3"/>
      <charset val="128"/>
    </font>
    <font>
      <sz val="10"/>
      <color theme="1"/>
      <name val="HG丸ｺﾞｼｯｸM-PRO"/>
      <family val="3"/>
      <charset val="128"/>
    </font>
    <font>
      <sz val="10"/>
      <name val="ＭＳ ゴシック"/>
      <family val="3"/>
      <charset val="128"/>
    </font>
    <font>
      <sz val="6"/>
      <name val="ＭＳ Ｐゴシック"/>
      <family val="3"/>
      <charset val="128"/>
    </font>
    <font>
      <sz val="11"/>
      <color theme="1"/>
      <name val="HG教科書体"/>
      <family val="1"/>
      <charset val="128"/>
    </font>
    <font>
      <b/>
      <sz val="18"/>
      <color theme="1"/>
      <name val="HG教科書体"/>
      <family val="1"/>
      <charset val="128"/>
    </font>
    <font>
      <b/>
      <sz val="11"/>
      <color theme="1"/>
      <name val="HG教科書体"/>
      <family val="1"/>
      <charset val="128"/>
    </font>
    <font>
      <sz val="11"/>
      <color theme="1"/>
      <name val="UD デジタル 教科書体 NK-B"/>
      <family val="1"/>
      <charset val="128"/>
    </font>
    <font>
      <b/>
      <sz val="11"/>
      <color theme="1"/>
      <name val="HG丸ｺﾞｼｯｸM-PRO"/>
      <family val="3"/>
      <charset val="128"/>
    </font>
    <font>
      <sz val="11"/>
      <color theme="1"/>
      <name val="ＭＳ 明朝"/>
      <family val="1"/>
      <charset val="128"/>
    </font>
    <font>
      <sz val="20"/>
      <color theme="1"/>
      <name val="HG創英ﾌﾟﾚｾﾞﾝｽEB"/>
      <family val="1"/>
      <charset val="128"/>
    </font>
    <font>
      <sz val="11"/>
      <color theme="1"/>
      <name val="HG丸ｺﾞｼｯｸM-PRO"/>
      <family val="3"/>
      <charset val="128"/>
    </font>
    <font>
      <b/>
      <sz val="12"/>
      <color theme="1"/>
      <name val="HG教科書体"/>
      <family val="1"/>
      <charset val="128"/>
    </font>
    <font>
      <sz val="9"/>
      <color theme="1"/>
      <name val="HG創英角ｺﾞｼｯｸUB"/>
      <family val="3"/>
      <charset val="128"/>
    </font>
    <font>
      <sz val="8"/>
      <color theme="1"/>
      <name val="HG創英角ｺﾞｼｯｸUB"/>
      <family val="3"/>
      <charset val="128"/>
    </font>
    <font>
      <sz val="12"/>
      <name val="HG丸ｺﾞｼｯｸM-PRO"/>
      <family val="3"/>
      <charset val="128"/>
    </font>
    <font>
      <sz val="11"/>
      <name val="HG正楷書体-PRO"/>
      <family val="4"/>
      <charset val="128"/>
    </font>
    <font>
      <sz val="11"/>
      <name val="ＭＳ 明朝"/>
      <family val="1"/>
      <charset val="128"/>
    </font>
    <font>
      <sz val="12"/>
      <name val="ＭＳ ゴシック"/>
      <family val="3"/>
      <charset val="128"/>
    </font>
    <font>
      <sz val="12"/>
      <name val="HG創英角ｺﾞｼｯｸUB"/>
      <family val="3"/>
      <charset val="128"/>
    </font>
    <font>
      <sz val="11"/>
      <name val="HG丸ｺﾞｼｯｸM-PRO"/>
      <family val="3"/>
      <charset val="128"/>
    </font>
    <font>
      <sz val="11"/>
      <name val="ＭＳ ゴシック"/>
      <family val="3"/>
      <charset val="128"/>
    </font>
    <font>
      <sz val="12"/>
      <name val="ＭＳ 明朝"/>
      <family val="1"/>
      <charset val="128"/>
    </font>
    <font>
      <sz val="18"/>
      <color rgb="FFFFFF00"/>
      <name val="HG創英角ｺﾞｼｯｸUB"/>
      <family val="3"/>
      <charset val="128"/>
    </font>
    <font>
      <sz val="22"/>
      <color rgb="FFFF0000"/>
      <name val="HG創英角ｺﾞｼｯｸUB"/>
      <family val="3"/>
      <charset val="128"/>
    </font>
    <font>
      <sz val="9"/>
      <name val="HG創英角ｺﾞｼｯｸUB"/>
      <family val="3"/>
      <charset val="128"/>
    </font>
    <font>
      <sz val="18"/>
      <color theme="1"/>
      <name val="ＭＳ ゴシック"/>
      <family val="3"/>
      <charset val="128"/>
    </font>
    <font>
      <sz val="10.5"/>
      <name val="ＭＳ ゴシック"/>
      <family val="3"/>
      <charset val="128"/>
    </font>
    <font>
      <sz val="8"/>
      <name val="HG創英角ｺﾞｼｯｸUB"/>
      <family val="3"/>
      <charset val="128"/>
    </font>
    <font>
      <b/>
      <sz val="12"/>
      <name val="HG教科書体"/>
      <family val="1"/>
      <charset val="128"/>
    </font>
    <font>
      <b/>
      <sz val="10"/>
      <name val="HG教科書体"/>
      <family val="1"/>
      <charset val="128"/>
    </font>
    <font>
      <b/>
      <sz val="11"/>
      <name val="HG教科書体"/>
      <family val="1"/>
      <charset val="128"/>
    </font>
    <font>
      <b/>
      <sz val="15"/>
      <color theme="1"/>
      <name val="HG教科書体"/>
      <family val="1"/>
      <charset val="128"/>
    </font>
    <font>
      <sz val="16"/>
      <color theme="1"/>
      <name val="HG創英角ﾎﾟｯﾌﾟ体"/>
      <family val="3"/>
      <charset val="128"/>
    </font>
    <font>
      <sz val="20"/>
      <color rgb="FFFFFF00"/>
      <name val="HG丸ｺﾞｼｯｸM-PRO"/>
      <family val="3"/>
      <charset val="128"/>
    </font>
    <font>
      <sz val="9"/>
      <color theme="1"/>
      <name val="ＭＳ ゴシック"/>
      <family val="3"/>
      <charset val="128"/>
    </font>
    <font>
      <sz val="8"/>
      <color theme="1"/>
      <name val="ＭＳ ゴシック"/>
      <family val="3"/>
      <charset val="128"/>
    </font>
    <font>
      <sz val="11"/>
      <color theme="1"/>
      <name val="HG行書体"/>
      <family val="4"/>
      <charset val="128"/>
    </font>
    <font>
      <sz val="12"/>
      <color theme="1"/>
      <name val="HG行書体"/>
      <family val="4"/>
      <charset val="128"/>
    </font>
    <font>
      <sz val="10"/>
      <name val="ＭＳ 明朝"/>
      <family val="1"/>
      <charset val="128"/>
    </font>
    <font>
      <sz val="10"/>
      <name val="HG創英角ｺﾞｼｯｸUB"/>
      <family val="3"/>
      <charset val="128"/>
    </font>
    <font>
      <b/>
      <sz val="10"/>
      <color rgb="FFFF0000"/>
      <name val="HG創英ﾌﾟﾚｾﾞﾝｽEB"/>
      <family val="1"/>
      <charset val="128"/>
    </font>
    <font>
      <sz val="11"/>
      <color rgb="FFFF0000"/>
      <name val="ＭＳ 明朝"/>
      <family val="1"/>
      <charset val="128"/>
    </font>
    <font>
      <sz val="11"/>
      <color rgb="FFFF0000"/>
      <name val="HG丸ｺﾞｼｯｸM-PRO"/>
      <family val="3"/>
      <charset val="128"/>
    </font>
    <font>
      <sz val="16"/>
      <color theme="1"/>
      <name val="ＭＳ ゴシック"/>
      <family val="3"/>
      <charset val="128"/>
    </font>
    <font>
      <sz val="14"/>
      <name val="HG丸ｺﾞｼｯｸM-PRO"/>
      <family val="3"/>
      <charset val="128"/>
    </font>
  </fonts>
  <fills count="8">
    <fill>
      <patternFill patternType="none"/>
    </fill>
    <fill>
      <patternFill patternType="gray125"/>
    </fill>
    <fill>
      <patternFill patternType="solid">
        <fgColor rgb="FFCCFFFF"/>
        <bgColor indexed="64"/>
      </patternFill>
    </fill>
    <fill>
      <patternFill patternType="solid">
        <fgColor rgb="FF9999FF"/>
        <bgColor indexed="64"/>
      </patternFill>
    </fill>
    <fill>
      <patternFill patternType="solid">
        <fgColor rgb="FFFFCCFF"/>
        <bgColor indexed="64"/>
      </patternFill>
    </fill>
    <fill>
      <patternFill patternType="solid">
        <fgColor rgb="FFFF66FF"/>
        <bgColor indexed="64"/>
      </patternFill>
    </fill>
    <fill>
      <patternFill patternType="solid">
        <fgColor rgb="FFFFFFCC"/>
        <bgColor indexed="64"/>
      </patternFill>
    </fill>
    <fill>
      <patternFill patternType="solid">
        <fgColor rgb="FFFFFF99"/>
        <bgColor indexed="64"/>
      </patternFill>
    </fill>
  </fills>
  <borders count="1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bottom style="thin">
        <color indexed="64"/>
      </bottom>
      <diagonal/>
    </border>
    <border>
      <left style="dotted">
        <color indexed="64"/>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dotted">
        <color indexed="64"/>
      </left>
      <right style="thin">
        <color indexed="64"/>
      </right>
      <top style="medium">
        <color indexed="64"/>
      </top>
      <bottom style="double">
        <color indexed="64"/>
      </bottom>
      <diagonal/>
    </border>
    <border>
      <left style="dotted">
        <color indexed="64"/>
      </left>
      <right style="medium">
        <color indexed="64"/>
      </right>
      <top style="medium">
        <color indexed="64"/>
      </top>
      <bottom style="double">
        <color indexed="64"/>
      </bottom>
      <diagonal/>
    </border>
    <border>
      <left style="medium">
        <color indexed="64"/>
      </left>
      <right/>
      <top/>
      <bottom/>
      <diagonal/>
    </border>
    <border>
      <left style="medium">
        <color indexed="64"/>
      </left>
      <right/>
      <top style="dotted">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thin">
        <color indexed="64"/>
      </top>
      <bottom style="medium">
        <color indexed="64"/>
      </bottom>
      <diagonal/>
    </border>
    <border>
      <left/>
      <right/>
      <top/>
      <bottom style="dashDot">
        <color auto="1"/>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hair">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double">
        <color indexed="64"/>
      </top>
      <bottom style="double">
        <color indexed="64"/>
      </bottom>
      <diagonal/>
    </border>
    <border>
      <left/>
      <right style="double">
        <color indexed="64"/>
      </right>
      <top/>
      <bottom style="hair">
        <color indexed="64"/>
      </bottom>
      <diagonal/>
    </border>
    <border>
      <left style="double">
        <color indexed="64"/>
      </left>
      <right/>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bottom style="hair">
        <color indexed="64"/>
      </bottom>
      <diagonal/>
    </border>
    <border>
      <left style="thin">
        <color indexed="64"/>
      </left>
      <right style="thin">
        <color indexed="64"/>
      </right>
      <top style="double">
        <color indexed="64"/>
      </top>
      <bottom style="thin">
        <color indexed="64"/>
      </bottom>
      <diagonal/>
    </border>
    <border>
      <left style="hair">
        <color indexed="64"/>
      </left>
      <right style="thin">
        <color indexed="64"/>
      </right>
      <top style="hair">
        <color indexed="64"/>
      </top>
      <bottom style="hair">
        <color indexed="64"/>
      </bottom>
      <diagonal/>
    </border>
  </borders>
  <cellStyleXfs count="1">
    <xf numFmtId="0" fontId="0" fillId="0" borderId="0">
      <alignment vertical="center"/>
    </xf>
  </cellStyleXfs>
  <cellXfs count="516">
    <xf numFmtId="0" fontId="0" fillId="0" borderId="0" xfId="0">
      <alignment vertical="center"/>
    </xf>
    <xf numFmtId="0" fontId="3" fillId="0" borderId="0" xfId="0" applyFont="1" applyProtection="1">
      <alignment vertical="center"/>
    </xf>
    <xf numFmtId="0" fontId="3" fillId="0" borderId="0" xfId="0" applyFont="1" applyFill="1" applyAlignment="1" applyProtection="1">
      <alignment vertical="center"/>
    </xf>
    <xf numFmtId="0" fontId="3" fillId="0" borderId="0" xfId="0" applyFont="1" applyAlignment="1" applyProtection="1">
      <alignment horizontal="right" vertical="center"/>
    </xf>
    <xf numFmtId="0" fontId="14" fillId="0" borderId="0" xfId="0" applyFont="1" applyProtection="1">
      <alignment vertical="center"/>
    </xf>
    <xf numFmtId="0" fontId="12" fillId="0" borderId="0" xfId="0" applyFont="1" applyAlignment="1" applyProtection="1">
      <alignment vertical="center"/>
    </xf>
    <xf numFmtId="0" fontId="12" fillId="0" borderId="0" xfId="0" applyFont="1" applyProtection="1">
      <alignment vertical="center"/>
    </xf>
    <xf numFmtId="0" fontId="13" fillId="2" borderId="61" xfId="0" applyFont="1" applyFill="1" applyBorder="1" applyAlignment="1" applyProtection="1">
      <alignment horizontal="center" vertical="center"/>
    </xf>
    <xf numFmtId="0" fontId="13" fillId="2" borderId="64" xfId="0" applyFont="1" applyFill="1" applyBorder="1" applyAlignment="1" applyProtection="1">
      <alignment horizontal="center" vertical="center"/>
    </xf>
    <xf numFmtId="0" fontId="13" fillId="2" borderId="26" xfId="0" applyFont="1" applyFill="1" applyBorder="1" applyAlignment="1" applyProtection="1">
      <alignment horizontal="center" vertical="center"/>
    </xf>
    <xf numFmtId="0" fontId="13" fillId="2" borderId="65" xfId="0" applyFont="1" applyFill="1" applyBorder="1" applyAlignment="1" applyProtection="1">
      <alignment horizontal="center" vertical="center"/>
    </xf>
    <xf numFmtId="0" fontId="13" fillId="3" borderId="26" xfId="0" applyFont="1" applyFill="1" applyBorder="1" applyAlignment="1" applyProtection="1">
      <alignment horizontal="center" vertical="center"/>
    </xf>
    <xf numFmtId="0" fontId="13" fillId="3" borderId="66" xfId="0" applyFont="1" applyFill="1" applyBorder="1" applyAlignment="1" applyProtection="1">
      <alignment horizontal="center" vertical="center"/>
    </xf>
    <xf numFmtId="0" fontId="3" fillId="2" borderId="76" xfId="0" applyFont="1" applyFill="1" applyBorder="1" applyAlignment="1" applyProtection="1">
      <alignment horizontal="center" vertical="center"/>
    </xf>
    <xf numFmtId="0" fontId="2" fillId="2" borderId="77" xfId="0" applyFont="1" applyFill="1" applyBorder="1" applyAlignment="1" applyProtection="1">
      <alignment vertical="center" shrinkToFit="1"/>
    </xf>
    <xf numFmtId="0" fontId="2" fillId="2" borderId="78" xfId="0" applyFont="1" applyFill="1" applyBorder="1" applyAlignment="1" applyProtection="1">
      <alignment vertical="center" shrinkToFit="1"/>
    </xf>
    <xf numFmtId="0" fontId="3" fillId="2" borderId="77" xfId="0" applyFont="1" applyFill="1" applyBorder="1" applyAlignment="1" applyProtection="1">
      <alignment horizontal="center" vertical="center"/>
    </xf>
    <xf numFmtId="0" fontId="3" fillId="2" borderId="78" xfId="0" applyFont="1" applyFill="1" applyBorder="1" applyAlignment="1" applyProtection="1">
      <alignment horizontal="right" vertical="center"/>
    </xf>
    <xf numFmtId="0" fontId="3" fillId="2" borderId="79" xfId="0" applyFont="1" applyFill="1" applyBorder="1" applyAlignment="1" applyProtection="1">
      <alignment horizontal="center" vertical="center"/>
    </xf>
    <xf numFmtId="0" fontId="3" fillId="3" borderId="78" xfId="0" applyFont="1" applyFill="1" applyBorder="1" applyAlignment="1" applyProtection="1">
      <alignment horizontal="center" vertical="center"/>
    </xf>
    <xf numFmtId="0" fontId="3" fillId="3" borderId="80" xfId="0" applyFont="1" applyFill="1" applyBorder="1" applyAlignment="1" applyProtection="1">
      <alignment horizontal="center" vertical="center"/>
    </xf>
    <xf numFmtId="0" fontId="3" fillId="0" borderId="74" xfId="0" applyFont="1" applyBorder="1" applyAlignment="1" applyProtection="1">
      <alignment horizontal="center" vertical="center"/>
    </xf>
    <xf numFmtId="0" fontId="3" fillId="0" borderId="67" xfId="0" applyFont="1" applyBorder="1" applyAlignment="1" applyProtection="1">
      <alignment horizontal="center" vertical="center"/>
    </xf>
    <xf numFmtId="0" fontId="3" fillId="0" borderId="69" xfId="0" applyFont="1" applyBorder="1" applyAlignment="1" applyProtection="1">
      <alignment horizontal="center" vertical="center"/>
    </xf>
    <xf numFmtId="0" fontId="13" fillId="4" borderId="61" xfId="0" applyFont="1" applyFill="1" applyBorder="1" applyAlignment="1" applyProtection="1">
      <alignment horizontal="center" vertical="center"/>
    </xf>
    <xf numFmtId="0" fontId="13" fillId="4" borderId="64"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13" fillId="4" borderId="65" xfId="0" applyFont="1" applyFill="1" applyBorder="1" applyAlignment="1" applyProtection="1">
      <alignment horizontal="center" vertical="center"/>
    </xf>
    <xf numFmtId="0" fontId="13" fillId="5" borderId="26" xfId="0" applyFont="1" applyFill="1" applyBorder="1" applyAlignment="1" applyProtection="1">
      <alignment horizontal="center" vertical="center"/>
    </xf>
    <xf numFmtId="0" fontId="13" fillId="5" borderId="66"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2" fillId="4" borderId="77" xfId="0" applyFont="1" applyFill="1" applyBorder="1" applyAlignment="1" applyProtection="1">
      <alignment vertical="center" shrinkToFit="1"/>
    </xf>
    <xf numFmtId="0" fontId="2" fillId="4" borderId="78" xfId="0" applyFont="1" applyFill="1" applyBorder="1" applyAlignment="1" applyProtection="1">
      <alignment vertical="center" shrinkToFit="1"/>
    </xf>
    <xf numFmtId="0" fontId="3" fillId="4" borderId="77" xfId="0" applyFont="1" applyFill="1" applyBorder="1" applyAlignment="1" applyProtection="1">
      <alignment horizontal="center" vertical="center"/>
    </xf>
    <xf numFmtId="0" fontId="3" fillId="4" borderId="78" xfId="0" applyFont="1" applyFill="1" applyBorder="1" applyAlignment="1" applyProtection="1">
      <alignment horizontal="right" vertical="center"/>
    </xf>
    <xf numFmtId="0" fontId="3" fillId="4" borderId="79" xfId="0" applyFont="1" applyFill="1" applyBorder="1" applyAlignment="1" applyProtection="1">
      <alignment horizontal="center" vertical="center"/>
    </xf>
    <xf numFmtId="0" fontId="3" fillId="5" borderId="78" xfId="0" applyFont="1" applyFill="1" applyBorder="1" applyAlignment="1" applyProtection="1">
      <alignment horizontal="center" vertical="center"/>
    </xf>
    <xf numFmtId="0" fontId="3" fillId="5" borderId="80" xfId="0" applyFont="1" applyFill="1" applyBorder="1" applyAlignment="1" applyProtection="1">
      <alignment horizontal="center" vertical="center"/>
    </xf>
    <xf numFmtId="178" fontId="12" fillId="0" borderId="0" xfId="0" applyNumberFormat="1" applyFont="1" applyProtection="1">
      <alignment vertical="center"/>
    </xf>
    <xf numFmtId="0" fontId="3" fillId="0" borderId="81" xfId="0" applyFont="1" applyBorder="1" applyAlignment="1" applyProtection="1">
      <alignment vertical="center"/>
    </xf>
    <xf numFmtId="0" fontId="18" fillId="0" borderId="0" xfId="0" applyFont="1" applyAlignment="1" applyProtection="1">
      <alignment vertical="center"/>
    </xf>
    <xf numFmtId="0" fontId="21" fillId="0" borderId="0" xfId="0" applyFont="1">
      <alignment vertical="center"/>
    </xf>
    <xf numFmtId="0" fontId="3" fillId="0" borderId="0" xfId="0" applyFont="1">
      <alignment vertical="center"/>
    </xf>
    <xf numFmtId="0" fontId="7" fillId="0" borderId="0" xfId="0" applyFont="1">
      <alignment vertical="center"/>
    </xf>
    <xf numFmtId="0" fontId="23" fillId="0" borderId="0" xfId="0" applyFont="1">
      <alignment vertical="center"/>
    </xf>
    <xf numFmtId="0" fontId="23" fillId="0" borderId="0" xfId="0" applyFont="1" applyAlignment="1">
      <alignment vertical="center"/>
    </xf>
    <xf numFmtId="0" fontId="12" fillId="0" borderId="0" xfId="0" applyFont="1" applyAlignment="1" applyProtection="1">
      <alignment horizontal="center" vertical="center"/>
    </xf>
    <xf numFmtId="0" fontId="25" fillId="0" borderId="0" xfId="0" applyFont="1">
      <alignment vertical="center"/>
    </xf>
    <xf numFmtId="0" fontId="3" fillId="0" borderId="0" xfId="0" applyFont="1" applyProtection="1">
      <alignment vertical="center"/>
      <protection locked="0"/>
    </xf>
    <xf numFmtId="0" fontId="2" fillId="0" borderId="0" xfId="0" applyFont="1">
      <alignment vertical="center"/>
    </xf>
    <xf numFmtId="0" fontId="2" fillId="0" borderId="11" xfId="0" applyFont="1" applyBorder="1">
      <alignment vertical="center"/>
    </xf>
    <xf numFmtId="0" fontId="28" fillId="0" borderId="0" xfId="0" applyFont="1">
      <alignment vertical="center"/>
    </xf>
    <xf numFmtId="0" fontId="2" fillId="0" borderId="86" xfId="0" applyFont="1" applyBorder="1">
      <alignment vertical="center"/>
    </xf>
    <xf numFmtId="0" fontId="12" fillId="0" borderId="0" xfId="0" applyFont="1" applyAlignment="1" applyProtection="1">
      <alignment horizontal="center" vertical="center"/>
    </xf>
    <xf numFmtId="0" fontId="30" fillId="0" borderId="0" xfId="0" applyFont="1">
      <alignment vertical="center"/>
    </xf>
    <xf numFmtId="0" fontId="12" fillId="0" borderId="0" xfId="0" applyFont="1">
      <alignment vertical="center"/>
    </xf>
    <xf numFmtId="0" fontId="2" fillId="0" borderId="17" xfId="0" applyFont="1" applyBorder="1">
      <alignment vertical="center"/>
    </xf>
    <xf numFmtId="0" fontId="2" fillId="0" borderId="88" xfId="0" applyFont="1" applyBorder="1">
      <alignment vertical="center"/>
    </xf>
    <xf numFmtId="0" fontId="2" fillId="0" borderId="90" xfId="0" applyFont="1" applyBorder="1">
      <alignment vertical="center"/>
    </xf>
    <xf numFmtId="0" fontId="2" fillId="0" borderId="24" xfId="0" applyFont="1" applyBorder="1">
      <alignment vertical="center"/>
    </xf>
    <xf numFmtId="0" fontId="2" fillId="0" borderId="31" xfId="0" applyFont="1" applyBorder="1">
      <alignment vertical="center"/>
    </xf>
    <xf numFmtId="0" fontId="31" fillId="0" borderId="0" xfId="0" applyFont="1" applyAlignment="1">
      <alignment horizontal="center" vertical="center"/>
    </xf>
    <xf numFmtId="0" fontId="28" fillId="0" borderId="38" xfId="0" applyFont="1" applyBorder="1" applyAlignment="1">
      <alignment horizontal="center" vertical="center"/>
    </xf>
    <xf numFmtId="0" fontId="26" fillId="0" borderId="38" xfId="0" applyFont="1" applyBorder="1">
      <alignment vertical="center"/>
    </xf>
    <xf numFmtId="0" fontId="29" fillId="0" borderId="39" xfId="0" applyFont="1" applyBorder="1">
      <alignment vertical="center"/>
    </xf>
    <xf numFmtId="0" fontId="26" fillId="0" borderId="40" xfId="0" applyFont="1" applyBorder="1">
      <alignment vertical="center"/>
    </xf>
    <xf numFmtId="0" fontId="3" fillId="0" borderId="9" xfId="0" applyFont="1" applyBorder="1" applyProtection="1">
      <alignment vertical="center"/>
    </xf>
    <xf numFmtId="0" fontId="3" fillId="0" borderId="0" xfId="0" applyFont="1" applyAlignment="1" applyProtection="1">
      <alignment horizontal="center" vertical="center"/>
    </xf>
    <xf numFmtId="0" fontId="12" fillId="0" borderId="0" xfId="0" applyFont="1" applyAlignment="1" applyProtection="1">
      <alignment horizontal="center" vertical="center"/>
    </xf>
    <xf numFmtId="0" fontId="32" fillId="0" borderId="0" xfId="0" applyFont="1" applyFill="1" applyBorder="1" applyAlignment="1">
      <alignment vertical="center"/>
    </xf>
    <xf numFmtId="0" fontId="33" fillId="0" borderId="0" xfId="0" applyFont="1">
      <alignment vertical="center"/>
    </xf>
    <xf numFmtId="0" fontId="34" fillId="0" borderId="0" xfId="0" applyFont="1" applyFill="1" applyBorder="1" applyAlignment="1">
      <alignment vertical="center"/>
    </xf>
    <xf numFmtId="0" fontId="37" fillId="0" borderId="0" xfId="0" applyFont="1" applyFill="1" applyBorder="1" applyAlignment="1">
      <alignment vertical="center"/>
    </xf>
    <xf numFmtId="0" fontId="38" fillId="0" borderId="0" xfId="0" applyFont="1" applyFill="1" applyBorder="1" applyAlignment="1">
      <alignment vertical="center"/>
    </xf>
    <xf numFmtId="0" fontId="32" fillId="0" borderId="7" xfId="0" applyFont="1" applyFill="1" applyBorder="1" applyAlignment="1">
      <alignment vertical="center"/>
    </xf>
    <xf numFmtId="0" fontId="39" fillId="0" borderId="0" xfId="0" applyFont="1">
      <alignment vertical="center"/>
    </xf>
    <xf numFmtId="0" fontId="39" fillId="0" borderId="0" xfId="0" applyFont="1" applyFill="1" applyBorder="1" applyAlignment="1">
      <alignment vertical="center"/>
    </xf>
    <xf numFmtId="0" fontId="40" fillId="0" borderId="0" xfId="0" applyFont="1" applyFill="1" applyBorder="1" applyAlignment="1">
      <alignment horizontal="center" vertical="center"/>
    </xf>
    <xf numFmtId="0" fontId="40" fillId="0" borderId="0" xfId="0" applyFont="1" applyFill="1" applyBorder="1" applyAlignment="1">
      <alignment vertical="center"/>
    </xf>
    <xf numFmtId="0" fontId="13" fillId="0" borderId="0" xfId="0" applyFont="1">
      <alignment vertical="center"/>
    </xf>
    <xf numFmtId="0" fontId="35" fillId="0" borderId="0" xfId="0" applyFont="1">
      <alignment vertical="center"/>
    </xf>
    <xf numFmtId="0" fontId="35" fillId="0" borderId="0" xfId="0" applyFont="1" applyFill="1" applyBorder="1" applyAlignment="1">
      <alignment vertical="center"/>
    </xf>
    <xf numFmtId="0" fontId="35" fillId="0" borderId="0" xfId="0" applyFont="1" applyFill="1" applyBorder="1" applyAlignment="1">
      <alignment horizontal="center" vertical="center"/>
    </xf>
    <xf numFmtId="176" fontId="35" fillId="0" borderId="0" xfId="0" applyNumberFormat="1" applyFont="1" applyFill="1" applyBorder="1" applyAlignment="1">
      <alignment vertical="center"/>
    </xf>
    <xf numFmtId="0" fontId="35" fillId="0" borderId="0" xfId="0" applyFont="1" applyAlignment="1">
      <alignment horizontal="center" vertical="center"/>
    </xf>
    <xf numFmtId="0" fontId="42" fillId="0" borderId="0" xfId="0" applyFont="1" applyFill="1" applyBorder="1" applyAlignment="1">
      <alignment horizontal="center" vertical="center"/>
    </xf>
    <xf numFmtId="0" fontId="13" fillId="0" borderId="0" xfId="0" applyFont="1" applyAlignment="1">
      <alignment horizontal="center" vertical="center"/>
    </xf>
    <xf numFmtId="0" fontId="2" fillId="0" borderId="0" xfId="0" applyFont="1" applyFill="1" applyProtection="1">
      <alignment vertical="center"/>
      <protection locked="0"/>
    </xf>
    <xf numFmtId="0" fontId="2" fillId="0" borderId="0" xfId="0" applyFont="1" applyFill="1" applyProtection="1">
      <alignment vertical="center"/>
    </xf>
    <xf numFmtId="0" fontId="2" fillId="0" borderId="1" xfId="0" applyFont="1" applyFill="1" applyBorder="1" applyProtection="1">
      <alignment vertical="center"/>
    </xf>
    <xf numFmtId="0" fontId="2" fillId="0" borderId="2" xfId="0" applyFont="1" applyFill="1" applyBorder="1" applyProtection="1">
      <alignment vertical="center"/>
    </xf>
    <xf numFmtId="0" fontId="2" fillId="0" borderId="3" xfId="0" applyFont="1" applyFill="1" applyBorder="1" applyProtection="1">
      <alignment vertical="center"/>
    </xf>
    <xf numFmtId="0" fontId="2" fillId="0" borderId="4" xfId="0" applyFont="1" applyFill="1" applyBorder="1" applyProtection="1">
      <alignment vertical="center"/>
    </xf>
    <xf numFmtId="0" fontId="7" fillId="0" borderId="0" xfId="0" applyFont="1" applyFill="1" applyBorder="1" applyProtection="1">
      <alignment vertical="center"/>
    </xf>
    <xf numFmtId="0" fontId="2" fillId="0" borderId="0" xfId="0" applyFont="1" applyFill="1" applyBorder="1" applyProtection="1">
      <alignment vertical="center"/>
    </xf>
    <xf numFmtId="0" fontId="2" fillId="0" borderId="5" xfId="0" applyFont="1" applyFill="1" applyBorder="1" applyProtection="1">
      <alignment vertical="center"/>
    </xf>
    <xf numFmtId="0" fontId="2" fillId="0" borderId="0" xfId="0" applyFont="1" applyFill="1" applyBorder="1" applyAlignment="1" applyProtection="1">
      <alignment vertical="center"/>
    </xf>
    <xf numFmtId="0" fontId="7" fillId="0" borderId="4" xfId="0" applyFont="1" applyFill="1" applyBorder="1" applyAlignment="1" applyProtection="1">
      <alignment vertical="top"/>
    </xf>
    <xf numFmtId="0" fontId="2" fillId="0" borderId="6" xfId="0" applyFont="1" applyFill="1" applyBorder="1" applyProtection="1">
      <alignment vertical="center"/>
    </xf>
    <xf numFmtId="0" fontId="2" fillId="0" borderId="7" xfId="0" applyFont="1" applyFill="1" applyBorder="1" applyProtection="1">
      <alignment vertical="center"/>
    </xf>
    <xf numFmtId="0" fontId="2" fillId="0" borderId="8" xfId="0" applyFont="1" applyFill="1" applyBorder="1" applyProtection="1">
      <alignment vertical="center"/>
    </xf>
    <xf numFmtId="0" fontId="2" fillId="0" borderId="32" xfId="0" applyFont="1" applyFill="1" applyBorder="1" applyProtection="1">
      <alignment vertical="center"/>
    </xf>
    <xf numFmtId="0" fontId="2" fillId="0" borderId="33" xfId="0" applyFont="1" applyFill="1" applyBorder="1" applyProtection="1">
      <alignment vertical="center"/>
    </xf>
    <xf numFmtId="176" fontId="3" fillId="0" borderId="33" xfId="0" applyNumberFormat="1" applyFont="1" applyFill="1" applyBorder="1" applyAlignment="1" applyProtection="1">
      <alignment vertical="center"/>
    </xf>
    <xf numFmtId="0" fontId="2" fillId="0" borderId="33" xfId="0" applyFont="1" applyFill="1" applyBorder="1" applyAlignment="1" applyProtection="1">
      <alignment vertical="center"/>
    </xf>
    <xf numFmtId="0" fontId="2" fillId="0" borderId="37" xfId="0" applyFont="1" applyFill="1" applyBorder="1" applyProtection="1">
      <alignment vertical="center"/>
    </xf>
    <xf numFmtId="0" fontId="2" fillId="0" borderId="38" xfId="0" applyFont="1" applyFill="1" applyBorder="1" applyProtection="1">
      <alignment vertical="center"/>
    </xf>
    <xf numFmtId="176" fontId="3" fillId="0" borderId="38" xfId="0" applyNumberFormat="1" applyFont="1" applyFill="1" applyBorder="1" applyAlignment="1" applyProtection="1">
      <alignment vertical="center"/>
    </xf>
    <xf numFmtId="0" fontId="2" fillId="0" borderId="38" xfId="0" applyFont="1" applyFill="1" applyBorder="1" applyAlignment="1" applyProtection="1">
      <alignment vertical="center"/>
    </xf>
    <xf numFmtId="0" fontId="2" fillId="0" borderId="42" xfId="0" applyFont="1" applyFill="1" applyBorder="1" applyProtection="1">
      <alignment vertical="center"/>
    </xf>
    <xf numFmtId="0" fontId="2" fillId="0" borderId="43" xfId="0" applyFont="1" applyFill="1" applyBorder="1" applyProtection="1">
      <alignment vertical="center"/>
    </xf>
    <xf numFmtId="176" fontId="3" fillId="0" borderId="43" xfId="0" applyNumberFormat="1" applyFont="1" applyFill="1" applyBorder="1" applyAlignment="1" applyProtection="1">
      <alignment vertical="center"/>
    </xf>
    <xf numFmtId="0" fontId="2" fillId="0" borderId="43" xfId="0" applyFont="1" applyFill="1" applyBorder="1" applyAlignment="1" applyProtection="1">
      <alignment vertical="center"/>
    </xf>
    <xf numFmtId="0" fontId="2" fillId="0" borderId="29" xfId="0" applyFont="1" applyFill="1" applyBorder="1" applyProtection="1">
      <alignment vertical="center"/>
    </xf>
    <xf numFmtId="0" fontId="2" fillId="0" borderId="14" xfId="0" applyFont="1" applyFill="1" applyBorder="1" applyProtection="1">
      <alignment vertical="center"/>
    </xf>
    <xf numFmtId="176" fontId="3" fillId="0" borderId="14" xfId="0" applyNumberFormat="1" applyFont="1" applyFill="1" applyBorder="1" applyAlignment="1" applyProtection="1">
      <alignment vertical="center"/>
    </xf>
    <xf numFmtId="0" fontId="2" fillId="0" borderId="14" xfId="0" applyFont="1" applyFill="1" applyBorder="1" applyAlignment="1" applyProtection="1">
      <alignment vertical="center"/>
    </xf>
    <xf numFmtId="0" fontId="2" fillId="0" borderId="23" xfId="0" applyFont="1" applyFill="1" applyBorder="1" applyProtection="1">
      <alignment vertical="center"/>
    </xf>
    <xf numFmtId="0" fontId="2" fillId="0" borderId="24" xfId="0" applyFont="1" applyFill="1" applyBorder="1" applyProtection="1">
      <alignment vertical="center"/>
    </xf>
    <xf numFmtId="176" fontId="3" fillId="0" borderId="24" xfId="0" applyNumberFormat="1" applyFont="1" applyFill="1" applyBorder="1" applyAlignment="1" applyProtection="1">
      <alignment vertical="center"/>
    </xf>
    <xf numFmtId="0" fontId="2" fillId="0" borderId="24" xfId="0" applyFont="1" applyFill="1" applyBorder="1" applyAlignment="1" applyProtection="1">
      <alignment vertical="center"/>
    </xf>
    <xf numFmtId="0" fontId="4" fillId="0" borderId="47" xfId="0" applyFont="1" applyFill="1" applyBorder="1" applyProtection="1">
      <alignment vertical="center"/>
    </xf>
    <xf numFmtId="0" fontId="4" fillId="0" borderId="48" xfId="0" applyFont="1" applyFill="1" applyBorder="1" applyProtection="1">
      <alignment vertical="center"/>
    </xf>
    <xf numFmtId="0" fontId="4" fillId="0" borderId="49" xfId="0" applyFont="1" applyFill="1" applyBorder="1" applyProtection="1">
      <alignment vertical="center"/>
    </xf>
    <xf numFmtId="0" fontId="2" fillId="0" borderId="50" xfId="0" applyFont="1" applyFill="1" applyBorder="1" applyProtection="1">
      <alignment vertical="center"/>
    </xf>
    <xf numFmtId="0" fontId="2" fillId="0" borderId="51" xfId="0" applyFont="1" applyFill="1" applyBorder="1" applyProtection="1">
      <alignment vertical="center"/>
    </xf>
    <xf numFmtId="0" fontId="2" fillId="0" borderId="52" xfId="0" applyFont="1" applyFill="1" applyBorder="1" applyProtection="1">
      <alignment vertical="center"/>
    </xf>
    <xf numFmtId="0" fontId="9" fillId="0" borderId="53" xfId="0" applyFont="1" applyFill="1" applyBorder="1" applyAlignment="1" applyProtection="1">
      <alignment vertical="center"/>
    </xf>
    <xf numFmtId="0" fontId="10" fillId="0" borderId="51" xfId="0" applyFont="1" applyFill="1" applyBorder="1" applyAlignment="1" applyProtection="1">
      <alignment vertical="center"/>
    </xf>
    <xf numFmtId="0" fontId="11" fillId="0" borderId="52" xfId="0" applyFont="1" applyFill="1" applyBorder="1" applyProtection="1">
      <alignment vertical="center"/>
    </xf>
    <xf numFmtId="0" fontId="2" fillId="0" borderId="54" xfId="0" applyFont="1" applyFill="1" applyBorder="1" applyProtection="1">
      <alignment vertical="center"/>
    </xf>
    <xf numFmtId="0" fontId="10" fillId="0" borderId="0" xfId="0" applyFont="1" applyFill="1" applyBorder="1" applyAlignment="1" applyProtection="1">
      <alignment vertical="center"/>
    </xf>
    <xf numFmtId="0" fontId="11" fillId="0" borderId="54" xfId="0" applyFont="1" applyFill="1" applyBorder="1" applyProtection="1">
      <alignment vertical="center"/>
    </xf>
    <xf numFmtId="0" fontId="2" fillId="0" borderId="53" xfId="0" applyFont="1" applyFill="1" applyBorder="1" applyProtection="1">
      <alignment vertical="center"/>
    </xf>
    <xf numFmtId="0" fontId="6" fillId="0" borderId="0" xfId="0" applyFont="1" applyFill="1" applyBorder="1" applyProtection="1">
      <alignment vertical="center"/>
    </xf>
    <xf numFmtId="0" fontId="11" fillId="0" borderId="0" xfId="0" applyFont="1" applyFill="1" applyBorder="1" applyProtection="1">
      <alignment vertical="center"/>
    </xf>
    <xf numFmtId="0" fontId="2" fillId="0" borderId="0" xfId="0" applyFont="1" applyFill="1" applyAlignment="1" applyProtection="1">
      <alignment horizontal="center" vertical="center"/>
    </xf>
    <xf numFmtId="0" fontId="11" fillId="0" borderId="55" xfId="0" applyFont="1" applyFill="1" applyBorder="1" applyProtection="1">
      <alignment vertical="center"/>
    </xf>
    <xf numFmtId="0" fontId="11" fillId="0" borderId="14" xfId="0" applyFont="1" applyFill="1" applyBorder="1" applyProtection="1">
      <alignment vertical="center"/>
    </xf>
    <xf numFmtId="0" fontId="11" fillId="0" borderId="56" xfId="0" applyFont="1" applyFill="1" applyBorder="1" applyProtection="1">
      <alignment vertical="center"/>
    </xf>
    <xf numFmtId="0" fontId="2" fillId="0" borderId="55" xfId="0" applyFont="1" applyFill="1" applyBorder="1" applyProtection="1">
      <alignment vertical="center"/>
    </xf>
    <xf numFmtId="0" fontId="2" fillId="0" borderId="56" xfId="0" applyFont="1" applyFill="1" applyBorder="1" applyProtection="1">
      <alignment vertical="center"/>
    </xf>
    <xf numFmtId="0" fontId="15" fillId="0" borderId="0" xfId="0" applyFont="1" applyFill="1" applyProtection="1">
      <alignment vertical="center"/>
    </xf>
    <xf numFmtId="0" fontId="17" fillId="0" borderId="0" xfId="0" applyFont="1" applyFill="1" applyProtection="1">
      <alignment vertical="center"/>
    </xf>
    <xf numFmtId="0" fontId="16" fillId="0" borderId="0" xfId="0" applyFont="1" applyFill="1" applyProtection="1">
      <alignment vertical="center"/>
    </xf>
    <xf numFmtId="0" fontId="5" fillId="0" borderId="0" xfId="0" applyFont="1" applyAlignment="1">
      <alignment vertical="center"/>
    </xf>
    <xf numFmtId="0" fontId="2" fillId="0" borderId="0" xfId="0" applyFont="1" applyAlignment="1">
      <alignment vertical="center"/>
    </xf>
    <xf numFmtId="0" fontId="2" fillId="0" borderId="14" xfId="0" applyFont="1" applyBorder="1" applyAlignment="1">
      <alignment vertical="center"/>
    </xf>
    <xf numFmtId="0" fontId="35" fillId="0" borderId="100" xfId="0" applyFont="1" applyFill="1" applyBorder="1" applyAlignment="1">
      <alignment vertical="center"/>
    </xf>
    <xf numFmtId="0" fontId="2" fillId="7" borderId="57" xfId="0" applyFont="1" applyFill="1" applyBorder="1" applyAlignment="1" applyProtection="1">
      <alignment vertical="center" shrinkToFit="1"/>
      <protection locked="0"/>
    </xf>
    <xf numFmtId="0" fontId="2" fillId="7" borderId="6" xfId="0" applyFont="1" applyFill="1" applyBorder="1" applyAlignment="1" applyProtection="1">
      <alignment vertical="center" shrinkToFit="1"/>
      <protection locked="0"/>
    </xf>
    <xf numFmtId="0" fontId="3" fillId="7" borderId="57" xfId="0" applyFont="1" applyFill="1" applyBorder="1" applyAlignment="1" applyProtection="1">
      <alignment horizontal="center" vertical="center"/>
      <protection locked="0"/>
    </xf>
    <xf numFmtId="0" fontId="3" fillId="7" borderId="6" xfId="0" applyFont="1" applyFill="1" applyBorder="1" applyAlignment="1" applyProtection="1">
      <alignment horizontal="right" vertical="center"/>
      <protection locked="0"/>
    </xf>
    <xf numFmtId="177" fontId="3" fillId="7" borderId="59" xfId="0" applyNumberFormat="1"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5" xfId="0" applyFont="1" applyFill="1" applyBorder="1" applyAlignment="1" applyProtection="1">
      <alignment horizontal="center" vertical="center"/>
      <protection locked="0"/>
    </xf>
    <xf numFmtId="0" fontId="2" fillId="7" borderId="9" xfId="0" applyFont="1" applyFill="1" applyBorder="1" applyAlignment="1" applyProtection="1">
      <alignment vertical="center" shrinkToFit="1"/>
      <protection locked="0"/>
    </xf>
    <xf numFmtId="0" fontId="2" fillId="7" borderId="10" xfId="0" applyFont="1" applyFill="1" applyBorder="1" applyAlignment="1" applyProtection="1">
      <alignment vertical="center" shrinkToFit="1"/>
      <protection locked="0"/>
    </xf>
    <xf numFmtId="0" fontId="3" fillId="7" borderId="9" xfId="0" applyFont="1" applyFill="1" applyBorder="1" applyAlignment="1" applyProtection="1">
      <alignment horizontal="center" vertical="center"/>
      <protection locked="0"/>
    </xf>
    <xf numFmtId="0" fontId="3" fillId="7" borderId="10" xfId="0" applyFont="1" applyFill="1" applyBorder="1" applyAlignment="1" applyProtection="1">
      <alignment horizontal="right" vertical="center"/>
      <protection locked="0"/>
    </xf>
    <xf numFmtId="177" fontId="3" fillId="7" borderId="58" xfId="0" applyNumberFormat="1"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protection locked="0"/>
    </xf>
    <xf numFmtId="0" fontId="3" fillId="7" borderId="68" xfId="0" applyFont="1" applyFill="1" applyBorder="1" applyAlignment="1" applyProtection="1">
      <alignment horizontal="center" vertical="center"/>
      <protection locked="0"/>
    </xf>
    <xf numFmtId="0" fontId="2" fillId="7" borderId="70" xfId="0" applyFont="1" applyFill="1" applyBorder="1" applyAlignment="1" applyProtection="1">
      <alignment vertical="center" shrinkToFit="1"/>
      <protection locked="0"/>
    </xf>
    <xf numFmtId="0" fontId="2" fillId="7" borderId="27" xfId="0" applyFont="1" applyFill="1" applyBorder="1" applyAlignment="1" applyProtection="1">
      <alignment vertical="center" shrinkToFit="1"/>
      <protection locked="0"/>
    </xf>
    <xf numFmtId="0" fontId="3" fillId="7" borderId="70" xfId="0" applyFont="1" applyFill="1" applyBorder="1" applyAlignment="1" applyProtection="1">
      <alignment horizontal="center" vertical="center"/>
      <protection locked="0"/>
    </xf>
    <xf numFmtId="0" fontId="3" fillId="7" borderId="27" xfId="0" applyFont="1" applyFill="1" applyBorder="1" applyAlignment="1" applyProtection="1">
      <alignment horizontal="right" vertical="center"/>
      <protection locked="0"/>
    </xf>
    <xf numFmtId="177" fontId="3" fillId="7" borderId="65" xfId="0" applyNumberFormat="1" applyFont="1" applyFill="1" applyBorder="1" applyAlignment="1" applyProtection="1">
      <alignment horizontal="center" vertical="center"/>
      <protection locked="0"/>
    </xf>
    <xf numFmtId="0" fontId="3" fillId="7" borderId="27" xfId="0" applyFont="1" applyFill="1" applyBorder="1" applyAlignment="1" applyProtection="1">
      <alignment horizontal="center" vertical="center"/>
      <protection locked="0"/>
    </xf>
    <xf numFmtId="0" fontId="3" fillId="7" borderId="66" xfId="0" applyFont="1" applyFill="1" applyBorder="1" applyAlignment="1" applyProtection="1">
      <alignment horizontal="center" vertical="center"/>
      <protection locked="0"/>
    </xf>
    <xf numFmtId="0" fontId="44" fillId="0" borderId="53" xfId="0" applyFont="1" applyFill="1" applyBorder="1" applyAlignment="1">
      <alignment vertical="center"/>
    </xf>
    <xf numFmtId="0" fontId="44" fillId="0" borderId="0" xfId="0" applyFont="1" applyFill="1" applyBorder="1" applyAlignment="1">
      <alignment vertical="center"/>
    </xf>
    <xf numFmtId="0" fontId="44" fillId="0" borderId="54" xfId="0" applyFont="1" applyFill="1" applyBorder="1" applyAlignment="1">
      <alignment vertical="center"/>
    </xf>
    <xf numFmtId="0" fontId="44" fillId="0" borderId="107" xfId="0" applyFont="1" applyFill="1" applyBorder="1" applyAlignment="1">
      <alignment vertical="center"/>
    </xf>
    <xf numFmtId="0" fontId="44" fillId="0" borderId="7" xfId="0" applyFont="1" applyFill="1" applyBorder="1" applyAlignment="1">
      <alignment vertical="center"/>
    </xf>
    <xf numFmtId="0" fontId="44" fillId="0" borderId="99" xfId="0" applyFont="1" applyFill="1" applyBorder="1" applyAlignment="1">
      <alignment vertical="center"/>
    </xf>
    <xf numFmtId="0" fontId="44" fillId="0" borderId="43" xfId="0" applyFont="1" applyFill="1" applyBorder="1" applyAlignment="1">
      <alignment vertical="center"/>
    </xf>
    <xf numFmtId="0" fontId="44" fillId="0" borderId="108" xfId="0" applyFont="1" applyFill="1" applyBorder="1" applyAlignment="1">
      <alignment vertical="center"/>
    </xf>
    <xf numFmtId="0" fontId="44" fillId="0" borderId="109" xfId="0" applyFont="1" applyFill="1" applyBorder="1" applyAlignment="1">
      <alignment vertical="center"/>
    </xf>
    <xf numFmtId="0" fontId="44" fillId="0" borderId="11" xfId="0" applyFont="1" applyFill="1" applyBorder="1" applyAlignment="1">
      <alignment vertical="center"/>
    </xf>
    <xf numFmtId="0" fontId="44" fillId="0" borderId="110" xfId="0" applyFont="1" applyFill="1" applyBorder="1" applyAlignment="1">
      <alignment vertical="center"/>
    </xf>
    <xf numFmtId="0" fontId="44" fillId="0" borderId="111" xfId="0" applyFont="1" applyFill="1" applyBorder="1" applyAlignment="1">
      <alignment vertical="center"/>
    </xf>
    <xf numFmtId="0" fontId="44" fillId="0" borderId="112" xfId="0" applyFont="1" applyFill="1" applyBorder="1" applyAlignment="1">
      <alignment vertical="center"/>
    </xf>
    <xf numFmtId="0" fontId="44" fillId="0" borderId="115" xfId="0" applyFont="1" applyFill="1" applyBorder="1" applyAlignment="1">
      <alignment vertical="center"/>
    </xf>
    <xf numFmtId="0" fontId="3" fillId="0" borderId="9" xfId="0" applyNumberFormat="1" applyFont="1" applyBorder="1" applyProtection="1">
      <alignment vertical="center"/>
    </xf>
    <xf numFmtId="0" fontId="12" fillId="0" borderId="0" xfId="0" applyFont="1" applyAlignment="1" applyProtection="1">
      <alignment horizontal="center" vertical="center"/>
    </xf>
    <xf numFmtId="0" fontId="2" fillId="7" borderId="7" xfId="0" applyFont="1" applyFill="1" applyBorder="1" applyProtection="1">
      <alignment vertical="center"/>
      <protection locked="0"/>
    </xf>
    <xf numFmtId="0" fontId="2" fillId="7" borderId="91" xfId="0" applyFont="1" applyFill="1" applyBorder="1" applyProtection="1">
      <alignment vertical="center"/>
      <protection locked="0"/>
    </xf>
    <xf numFmtId="0" fontId="2" fillId="7" borderId="24" xfId="0" applyFont="1" applyFill="1" applyBorder="1" applyProtection="1">
      <alignment vertical="center"/>
      <protection locked="0"/>
    </xf>
    <xf numFmtId="0" fontId="2" fillId="7" borderId="31" xfId="0" applyFont="1" applyFill="1" applyBorder="1" applyProtection="1">
      <alignment vertical="center"/>
      <protection locked="0"/>
    </xf>
    <xf numFmtId="0" fontId="14" fillId="0" borderId="9" xfId="0" applyFont="1" applyBorder="1" applyProtection="1">
      <alignment vertical="center"/>
    </xf>
    <xf numFmtId="0" fontId="14" fillId="0" borderId="9" xfId="0" applyFont="1" applyBorder="1" applyAlignment="1" applyProtection="1">
      <alignment horizontal="center" vertical="center"/>
    </xf>
    <xf numFmtId="0" fontId="12" fillId="0" borderId="9" xfId="0" applyFont="1" applyBorder="1" applyAlignment="1" applyProtection="1">
      <alignment horizontal="center" vertical="center"/>
    </xf>
    <xf numFmtId="0" fontId="14" fillId="0" borderId="0" xfId="0" applyFont="1" applyAlignment="1" applyProtection="1">
      <alignment horizontal="center" vertical="center"/>
    </xf>
    <xf numFmtId="0" fontId="4" fillId="0" borderId="0" xfId="0" applyFont="1" applyFill="1" applyAlignment="1" applyProtection="1">
      <alignment horizontal="center" vertical="center"/>
    </xf>
    <xf numFmtId="0" fontId="2" fillId="0" borderId="0" xfId="0" applyFont="1" applyAlignment="1">
      <alignment horizontal="center" vertical="center"/>
    </xf>
    <xf numFmtId="0" fontId="26" fillId="0" borderId="39" xfId="0" applyFont="1" applyBorder="1">
      <alignment vertical="center"/>
    </xf>
    <xf numFmtId="0" fontId="2" fillId="0" borderId="39" xfId="0" applyFont="1" applyBorder="1">
      <alignment vertical="center"/>
    </xf>
    <xf numFmtId="0" fontId="12" fillId="0" borderId="0" xfId="0" applyFont="1" applyAlignment="1" applyProtection="1">
      <alignment horizontal="center" vertical="center"/>
    </xf>
    <xf numFmtId="0" fontId="19" fillId="0" borderId="0" xfId="0" applyFont="1">
      <alignment vertical="center"/>
    </xf>
    <xf numFmtId="0" fontId="19" fillId="0" borderId="0" xfId="0" applyFont="1" applyAlignment="1">
      <alignment horizontal="center" vertical="center"/>
    </xf>
    <xf numFmtId="0" fontId="19" fillId="0" borderId="1" xfId="0" applyFont="1" applyBorder="1">
      <alignment vertical="center"/>
    </xf>
    <xf numFmtId="0" fontId="19" fillId="0" borderId="2" xfId="0" applyFont="1" applyBorder="1">
      <alignment vertical="center"/>
    </xf>
    <xf numFmtId="0" fontId="19" fillId="0" borderId="4" xfId="0" applyFont="1" applyBorder="1">
      <alignment vertical="center"/>
    </xf>
    <xf numFmtId="0" fontId="19" fillId="0" borderId="5" xfId="0" applyFont="1" applyBorder="1">
      <alignment vertical="center"/>
    </xf>
    <xf numFmtId="0" fontId="19" fillId="0" borderId="13" xfId="0" applyFont="1" applyBorder="1">
      <alignment vertical="center"/>
    </xf>
    <xf numFmtId="0" fontId="19" fillId="0" borderId="14" xfId="0" applyFont="1" applyBorder="1">
      <alignment vertical="center"/>
    </xf>
    <xf numFmtId="0" fontId="19" fillId="0" borderId="14" xfId="0" applyFont="1" applyBorder="1" applyAlignment="1">
      <alignment horizontal="center" vertical="center"/>
    </xf>
    <xf numFmtId="0" fontId="19" fillId="0" borderId="4" xfId="0" applyFont="1" applyBorder="1" applyAlignment="1">
      <alignment horizontal="right" vertical="center"/>
    </xf>
    <xf numFmtId="181" fontId="19" fillId="0" borderId="0" xfId="0" applyNumberFormat="1" applyFont="1">
      <alignment vertical="center"/>
    </xf>
    <xf numFmtId="0" fontId="19" fillId="0" borderId="6" xfId="0" applyFont="1" applyBorder="1" applyAlignment="1">
      <alignment horizontal="right" vertical="center"/>
    </xf>
    <xf numFmtId="0" fontId="19" fillId="0" borderId="8" xfId="0" applyFont="1" applyBorder="1">
      <alignment vertical="center"/>
    </xf>
    <xf numFmtId="0" fontId="19" fillId="0" borderId="6" xfId="0" applyFont="1" applyBorder="1">
      <alignment vertical="center"/>
    </xf>
    <xf numFmtId="0" fontId="19" fillId="0" borderId="7" xfId="0" applyFont="1" applyBorder="1">
      <alignment vertical="center"/>
    </xf>
    <xf numFmtId="181" fontId="19" fillId="0" borderId="7" xfId="0" applyNumberFormat="1" applyFont="1" applyBorder="1">
      <alignment vertical="center"/>
    </xf>
    <xf numFmtId="0" fontId="19" fillId="0" borderId="7" xfId="0" applyFont="1" applyBorder="1" applyAlignment="1">
      <alignment horizontal="center" vertical="center"/>
    </xf>
    <xf numFmtId="0" fontId="3" fillId="0" borderId="0" xfId="0" applyFont="1" applyAlignment="1">
      <alignment horizontal="center" vertical="center"/>
    </xf>
    <xf numFmtId="0" fontId="14" fillId="0" borderId="0" xfId="0" applyFont="1" applyAlignment="1">
      <alignment horizontal="center" vertical="center"/>
    </xf>
    <xf numFmtId="0" fontId="19" fillId="0" borderId="9" xfId="0" applyFont="1" applyBorder="1">
      <alignment vertical="center"/>
    </xf>
    <xf numFmtId="0" fontId="19" fillId="0" borderId="57" xfId="0" applyFont="1" applyBorder="1">
      <alignment vertical="center"/>
    </xf>
    <xf numFmtId="0" fontId="45" fillId="0" borderId="0" xfId="0" applyFont="1" applyFill="1" applyBorder="1" applyAlignment="1">
      <alignment horizontal="center" vertical="center"/>
    </xf>
    <xf numFmtId="178" fontId="12" fillId="0" borderId="0" xfId="0" applyNumberFormat="1" applyFont="1" applyAlignment="1" applyProtection="1">
      <alignment horizontal="center" vertical="center"/>
    </xf>
    <xf numFmtId="176" fontId="19" fillId="0" borderId="0" xfId="0" applyNumberFormat="1" applyFont="1" applyAlignment="1">
      <alignment horizontal="center" vertical="center"/>
    </xf>
    <xf numFmtId="0" fontId="21" fillId="0" borderId="0" xfId="0" applyFont="1" applyAlignment="1">
      <alignment horizontal="center" vertical="center"/>
    </xf>
    <xf numFmtId="0" fontId="51" fillId="0" borderId="0" xfId="0" applyFont="1" applyFill="1" applyProtection="1">
      <alignment vertical="center"/>
    </xf>
    <xf numFmtId="0" fontId="52" fillId="7" borderId="82" xfId="0" applyFont="1" applyFill="1" applyBorder="1" applyAlignment="1" applyProtection="1">
      <alignment vertical="center"/>
      <protection locked="0"/>
    </xf>
    <xf numFmtId="0" fontId="53" fillId="7" borderId="84" xfId="0" applyFont="1" applyFill="1" applyBorder="1" applyAlignment="1" applyProtection="1">
      <alignment vertical="center"/>
      <protection locked="0"/>
    </xf>
    <xf numFmtId="0" fontId="53" fillId="7" borderId="83" xfId="0" applyFont="1" applyFill="1" applyBorder="1" applyAlignment="1" applyProtection="1">
      <alignment vertical="center"/>
      <protection locked="0"/>
    </xf>
    <xf numFmtId="0" fontId="54" fillId="0" borderId="38" xfId="0" applyFont="1" applyBorder="1">
      <alignment vertical="center"/>
    </xf>
    <xf numFmtId="0" fontId="54" fillId="0" borderId="40" xfId="0" applyFont="1" applyBorder="1">
      <alignment vertical="center"/>
    </xf>
    <xf numFmtId="0" fontId="55" fillId="0" borderId="38" xfId="0" applyFont="1" applyBorder="1">
      <alignment vertical="center"/>
    </xf>
    <xf numFmtId="0" fontId="55" fillId="0" borderId="40" xfId="0" applyFont="1" applyBorder="1">
      <alignment vertical="center"/>
    </xf>
    <xf numFmtId="0" fontId="55" fillId="0" borderId="39" xfId="0" applyFont="1" applyBorder="1">
      <alignment vertical="center"/>
    </xf>
    <xf numFmtId="0" fontId="12" fillId="0" borderId="0" xfId="0" applyFont="1" applyAlignment="1" applyProtection="1">
      <alignment horizontal="center" vertical="center"/>
    </xf>
    <xf numFmtId="0" fontId="56" fillId="0" borderId="0" xfId="0" applyFont="1" applyFill="1" applyBorder="1" applyAlignment="1">
      <alignment vertical="center"/>
    </xf>
    <xf numFmtId="0" fontId="57" fillId="0" borderId="0" xfId="0" applyFont="1" applyFill="1" applyBorder="1" applyAlignment="1">
      <alignment vertical="center"/>
    </xf>
    <xf numFmtId="0" fontId="19" fillId="0" borderId="0" xfId="0" applyFont="1" applyBorder="1" applyAlignment="1">
      <alignment horizontal="center" vertical="center"/>
    </xf>
    <xf numFmtId="176" fontId="19" fillId="0" borderId="0" xfId="0" applyNumberFormat="1" applyFont="1" applyBorder="1" applyAlignment="1">
      <alignment horizontal="center" vertical="center"/>
    </xf>
    <xf numFmtId="0" fontId="19" fillId="0" borderId="117" xfId="0" applyFont="1" applyBorder="1">
      <alignment vertical="center"/>
    </xf>
    <xf numFmtId="0" fontId="12" fillId="0" borderId="0" xfId="0" applyFont="1" applyAlignment="1" applyProtection="1">
      <alignment horizontal="center" vertical="center"/>
    </xf>
    <xf numFmtId="0" fontId="58" fillId="0" borderId="0" xfId="0" applyFont="1" applyFill="1" applyBorder="1" applyAlignment="1">
      <alignment vertical="center"/>
    </xf>
    <xf numFmtId="0" fontId="59" fillId="0" borderId="0" xfId="0" applyFont="1" applyFill="1" applyBorder="1" applyAlignment="1">
      <alignment vertical="center"/>
    </xf>
    <xf numFmtId="0" fontId="32" fillId="7" borderId="0" xfId="0" applyFont="1" applyFill="1" applyBorder="1" applyAlignment="1">
      <alignment vertical="center"/>
    </xf>
    <xf numFmtId="0" fontId="12" fillId="0" borderId="14" xfId="0" applyFont="1" applyBorder="1" applyAlignment="1" applyProtection="1">
      <alignment horizontal="center" vertical="center"/>
    </xf>
    <xf numFmtId="0" fontId="12" fillId="0" borderId="0" xfId="0" applyFont="1" applyAlignment="1" applyProtection="1">
      <alignment horizontal="center" vertical="center"/>
    </xf>
    <xf numFmtId="0" fontId="15" fillId="0" borderId="9" xfId="0" applyFont="1" applyBorder="1" applyProtection="1">
      <alignment vertical="center"/>
    </xf>
    <xf numFmtId="0" fontId="2" fillId="0" borderId="40" xfId="0" applyFont="1" applyBorder="1">
      <alignment vertical="center"/>
    </xf>
    <xf numFmtId="0" fontId="28" fillId="0" borderId="118" xfId="0" applyFont="1" applyBorder="1" applyAlignment="1">
      <alignment horizontal="center" vertical="center"/>
    </xf>
    <xf numFmtId="176" fontId="3" fillId="0" borderId="38" xfId="0" applyNumberFormat="1" applyFont="1" applyFill="1" applyBorder="1" applyAlignment="1" applyProtection="1">
      <alignment vertical="center"/>
    </xf>
    <xf numFmtId="0" fontId="7" fillId="0" borderId="0" xfId="0" applyFont="1" applyAlignment="1">
      <alignment vertical="center"/>
    </xf>
    <xf numFmtId="0" fontId="49" fillId="0" borderId="6" xfId="0" applyFont="1" applyBorder="1" applyAlignment="1">
      <alignment vertical="center"/>
    </xf>
    <xf numFmtId="0" fontId="49" fillId="0" borderId="7" xfId="0" applyFont="1" applyBorder="1" applyAlignment="1">
      <alignment vertical="center"/>
    </xf>
    <xf numFmtId="0" fontId="49" fillId="0" borderId="8" xfId="0" applyFont="1" applyBorder="1" applyAlignment="1">
      <alignment vertical="center"/>
    </xf>
    <xf numFmtId="0" fontId="49" fillId="0" borderId="10" xfId="0" applyFont="1" applyBorder="1" applyAlignment="1">
      <alignment vertical="center"/>
    </xf>
    <xf numFmtId="0" fontId="49" fillId="0" borderId="11" xfId="0" applyFont="1" applyBorder="1" applyAlignment="1">
      <alignment vertical="center"/>
    </xf>
    <xf numFmtId="0" fontId="49" fillId="0" borderId="12" xfId="0" applyFont="1" applyBorder="1" applyAlignment="1">
      <alignment vertical="center"/>
    </xf>
    <xf numFmtId="0" fontId="49" fillId="0" borderId="27" xfId="0" applyFont="1" applyBorder="1" applyAlignment="1">
      <alignment vertical="center"/>
    </xf>
    <xf numFmtId="0" fontId="49" fillId="0" borderId="85" xfId="0" applyFont="1" applyBorder="1" applyAlignment="1">
      <alignment vertical="center"/>
    </xf>
    <xf numFmtId="0" fontId="49" fillId="0" borderId="93" xfId="0" applyFont="1" applyBorder="1" applyAlignment="1">
      <alignment vertical="center"/>
    </xf>
    <xf numFmtId="0" fontId="22" fillId="0" borderId="0" xfId="0" applyFont="1" applyAlignment="1">
      <alignment horizontal="center" vertical="center"/>
    </xf>
    <xf numFmtId="179" fontId="24" fillId="0" borderId="0" xfId="0" applyNumberFormat="1" applyFont="1" applyAlignment="1">
      <alignment vertical="center"/>
    </xf>
    <xf numFmtId="0" fontId="2" fillId="0" borderId="26" xfId="0" applyFont="1" applyFill="1" applyBorder="1" applyAlignment="1" applyProtection="1">
      <alignment horizontal="center" vertical="center"/>
    </xf>
    <xf numFmtId="0" fontId="2" fillId="0" borderId="24"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19" xfId="0" applyFont="1" applyFill="1" applyBorder="1" applyAlignment="1" applyProtection="1">
      <alignment horizontal="center" vertical="center"/>
    </xf>
    <xf numFmtId="0" fontId="2" fillId="0" borderId="17" xfId="0" applyFont="1" applyFill="1" applyBorder="1" applyAlignment="1" applyProtection="1">
      <alignment horizontal="center" vertical="center"/>
    </xf>
    <xf numFmtId="0" fontId="5" fillId="0" borderId="0" xfId="0" applyFont="1" applyFill="1" applyAlignment="1" applyProtection="1">
      <alignment horizontal="center" vertical="center" wrapText="1"/>
    </xf>
    <xf numFmtId="0" fontId="5" fillId="0" borderId="0" xfId="0" applyFont="1" applyFill="1" applyAlignment="1" applyProtection="1">
      <alignment horizontal="center" vertical="center"/>
    </xf>
    <xf numFmtId="0" fontId="9" fillId="0" borderId="0" xfId="0" applyFont="1" applyFill="1" applyAlignment="1" applyProtection="1">
      <alignment vertical="center"/>
    </xf>
    <xf numFmtId="0" fontId="2" fillId="0" borderId="20" xfId="0" applyFont="1" applyFill="1" applyBorder="1" applyAlignment="1" applyProtection="1">
      <alignment horizontal="center" vertical="center"/>
    </xf>
    <xf numFmtId="0" fontId="2" fillId="0" borderId="21"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0" fontId="2" fillId="0" borderId="18"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18" fillId="0" borderId="0" xfId="0" applyFont="1" applyFill="1" applyBorder="1" applyAlignment="1" applyProtection="1">
      <alignment vertical="center" wrapText="1"/>
    </xf>
    <xf numFmtId="0" fontId="18" fillId="0" borderId="0" xfId="0" applyFont="1" applyFill="1" applyBorder="1" applyAlignment="1" applyProtection="1">
      <alignment vertical="center"/>
    </xf>
    <xf numFmtId="0" fontId="18" fillId="0" borderId="5" xfId="0" applyFont="1" applyFill="1" applyBorder="1" applyAlignment="1" applyProtection="1">
      <alignment vertical="center"/>
    </xf>
    <xf numFmtId="0" fontId="2" fillId="0" borderId="0" xfId="0" applyFont="1" applyFill="1" applyBorder="1" applyAlignment="1" applyProtection="1">
      <alignment horizontal="center" vertical="center"/>
    </xf>
    <xf numFmtId="0" fontId="3" fillId="7" borderId="1" xfId="0" applyFont="1" applyFill="1" applyBorder="1" applyAlignment="1" applyProtection="1">
      <alignment vertical="center"/>
      <protection locked="0"/>
    </xf>
    <xf numFmtId="0" fontId="3" fillId="7" borderId="2" xfId="0" applyFont="1" applyFill="1" applyBorder="1" applyAlignment="1" applyProtection="1">
      <alignment vertical="center"/>
      <protection locked="0"/>
    </xf>
    <xf numFmtId="0" fontId="3" fillId="7" borderId="3" xfId="0" applyFont="1" applyFill="1" applyBorder="1" applyAlignment="1" applyProtection="1">
      <alignment vertical="center"/>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0" fontId="2" fillId="0" borderId="5" xfId="0" applyFont="1" applyFill="1" applyBorder="1" applyAlignment="1" applyProtection="1">
      <alignment horizontal="center" vertical="center"/>
    </xf>
    <xf numFmtId="0" fontId="3" fillId="7" borderId="10" xfId="0" applyFont="1" applyFill="1" applyBorder="1" applyAlignment="1" applyProtection="1">
      <alignment vertical="center"/>
      <protection locked="0"/>
    </xf>
    <xf numFmtId="0" fontId="3" fillId="7" borderId="11" xfId="0" applyFont="1" applyFill="1" applyBorder="1" applyAlignment="1" applyProtection="1">
      <alignment vertical="center"/>
      <protection locked="0"/>
    </xf>
    <xf numFmtId="0" fontId="3" fillId="7" borderId="12" xfId="0" applyFont="1" applyFill="1" applyBorder="1" applyAlignment="1" applyProtection="1">
      <alignment vertical="center"/>
      <protection locked="0"/>
    </xf>
    <xf numFmtId="0" fontId="29" fillId="0" borderId="0" xfId="0" applyFont="1" applyFill="1" applyAlignment="1" applyProtection="1">
      <alignment horizontal="center" vertical="center"/>
    </xf>
    <xf numFmtId="176" fontId="8" fillId="0" borderId="24" xfId="0" applyNumberFormat="1" applyFont="1" applyFill="1" applyBorder="1" applyAlignment="1" applyProtection="1">
      <alignment vertical="center"/>
    </xf>
    <xf numFmtId="176" fontId="4" fillId="0" borderId="48" xfId="0" applyNumberFormat="1" applyFont="1" applyFill="1" applyBorder="1" applyAlignment="1" applyProtection="1">
      <alignment vertical="center"/>
    </xf>
    <xf numFmtId="0" fontId="4" fillId="0" borderId="48" xfId="0" applyFont="1" applyFill="1" applyBorder="1" applyAlignment="1" applyProtection="1">
      <alignment vertical="center"/>
    </xf>
    <xf numFmtId="0" fontId="8" fillId="0" borderId="13"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3" fillId="0" borderId="26" xfId="0" applyFont="1" applyFill="1" applyBorder="1" applyAlignment="1" applyProtection="1">
      <alignment horizontal="center" vertical="center"/>
    </xf>
    <xf numFmtId="0" fontId="3" fillId="0" borderId="31" xfId="0" applyFont="1" applyFill="1" applyBorder="1" applyAlignment="1" applyProtection="1">
      <alignment horizontal="center" vertical="center"/>
    </xf>
    <xf numFmtId="0" fontId="3" fillId="0" borderId="24" xfId="0" applyFont="1" applyFill="1" applyBorder="1" applyAlignment="1" applyProtection="1">
      <alignment horizontal="center" vertical="center"/>
    </xf>
    <xf numFmtId="0" fontId="3" fillId="0" borderId="44" xfId="0" applyFont="1" applyFill="1" applyBorder="1" applyAlignment="1" applyProtection="1">
      <alignment horizontal="center" vertical="center"/>
    </xf>
    <xf numFmtId="0" fontId="3" fillId="0" borderId="43" xfId="0" applyFont="1" applyFill="1" applyBorder="1" applyAlignment="1" applyProtection="1">
      <alignment horizontal="center" vertical="center"/>
    </xf>
    <xf numFmtId="0" fontId="3" fillId="0" borderId="46" xfId="0" applyFont="1" applyFill="1" applyBorder="1" applyAlignment="1" applyProtection="1">
      <alignment horizontal="center" vertical="center"/>
    </xf>
    <xf numFmtId="0" fontId="3" fillId="0" borderId="39" xfId="0" applyFont="1" applyFill="1" applyBorder="1" applyAlignment="1" applyProtection="1">
      <alignment horizontal="center" vertical="center"/>
    </xf>
    <xf numFmtId="0" fontId="3" fillId="0" borderId="38" xfId="0" applyFont="1" applyFill="1" applyBorder="1" applyAlignment="1" applyProtection="1">
      <alignment horizontal="center" vertical="center"/>
    </xf>
    <xf numFmtId="0" fontId="3" fillId="0" borderId="41" xfId="0" applyFont="1" applyFill="1" applyBorder="1" applyAlignment="1" applyProtection="1">
      <alignment horizontal="center" vertical="center"/>
    </xf>
    <xf numFmtId="0" fontId="3" fillId="0" borderId="45" xfId="0" applyFont="1" applyFill="1" applyBorder="1" applyAlignment="1" applyProtection="1">
      <alignment horizontal="center" vertical="center"/>
    </xf>
    <xf numFmtId="0" fontId="10" fillId="0" borderId="50" xfId="0" applyFont="1" applyFill="1" applyBorder="1" applyAlignment="1" applyProtection="1">
      <alignment horizontal="center" vertical="center"/>
    </xf>
    <xf numFmtId="0" fontId="10" fillId="0" borderId="51" xfId="0" applyFont="1" applyFill="1" applyBorder="1" applyAlignment="1" applyProtection="1">
      <alignment horizontal="center" vertical="center"/>
    </xf>
    <xf numFmtId="0" fontId="10" fillId="0" borderId="53"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25" fillId="0" borderId="51" xfId="0" applyFont="1" applyFill="1" applyBorder="1" applyAlignment="1" applyProtection="1">
      <alignment horizontal="center" vertical="center" wrapText="1"/>
    </xf>
    <xf numFmtId="0" fontId="25" fillId="0" borderId="51"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0" fontId="8" fillId="0" borderId="24" xfId="0" applyFont="1" applyFill="1" applyBorder="1" applyAlignment="1" applyProtection="1">
      <alignment horizontal="center" vertical="center"/>
    </xf>
    <xf numFmtId="0" fontId="8" fillId="0" borderId="25" xfId="0" applyFont="1" applyFill="1" applyBorder="1" applyAlignment="1" applyProtection="1">
      <alignment horizontal="center" vertical="center"/>
    </xf>
    <xf numFmtId="0" fontId="2" fillId="0" borderId="16" xfId="0" applyFont="1" applyFill="1" applyBorder="1" applyAlignment="1" applyProtection="1">
      <alignment horizontal="center" vertical="center"/>
    </xf>
    <xf numFmtId="0" fontId="2" fillId="0" borderId="23" xfId="0" applyFont="1" applyFill="1" applyBorder="1" applyAlignment="1" applyProtection="1">
      <alignment horizontal="center" vertical="center"/>
    </xf>
    <xf numFmtId="0" fontId="3" fillId="0" borderId="40"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0" fontId="3" fillId="0" borderId="33"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176" fontId="8" fillId="0" borderId="14" xfId="0" applyNumberFormat="1" applyFont="1" applyFill="1" applyBorder="1" applyAlignment="1" applyProtection="1">
      <alignment vertical="center"/>
    </xf>
    <xf numFmtId="176" fontId="3" fillId="0" borderId="38" xfId="0" applyNumberFormat="1" applyFont="1" applyFill="1" applyBorder="1" applyAlignment="1" applyProtection="1">
      <alignment vertical="center"/>
    </xf>
    <xf numFmtId="176" fontId="3" fillId="0" borderId="43" xfId="0" applyNumberFormat="1" applyFont="1" applyFill="1" applyBorder="1" applyAlignment="1" applyProtection="1">
      <alignment vertical="center"/>
    </xf>
    <xf numFmtId="176" fontId="3" fillId="0" borderId="33" xfId="0" applyNumberFormat="1" applyFont="1" applyFill="1" applyBorder="1" applyAlignment="1" applyProtection="1">
      <alignment vertical="center"/>
    </xf>
    <xf numFmtId="0" fontId="3" fillId="0" borderId="36" xfId="0" applyFont="1" applyFill="1" applyBorder="1" applyAlignment="1" applyProtection="1">
      <alignment horizontal="center" vertical="center"/>
    </xf>
    <xf numFmtId="0" fontId="6" fillId="7" borderId="53" xfId="0" applyFont="1" applyFill="1" applyBorder="1" applyAlignment="1" applyProtection="1">
      <alignment horizontal="center" vertical="center"/>
      <protection locked="0"/>
    </xf>
    <xf numFmtId="0" fontId="6" fillId="7" borderId="0" xfId="0" applyFont="1" applyFill="1" applyBorder="1" applyAlignment="1" applyProtection="1">
      <alignment horizontal="center" vertical="center"/>
      <protection locked="0"/>
    </xf>
    <xf numFmtId="0" fontId="2" fillId="0" borderId="71" xfId="0" applyFont="1" applyBorder="1" applyAlignment="1" applyProtection="1">
      <alignment horizontal="center" vertical="center"/>
    </xf>
    <xf numFmtId="0" fontId="2" fillId="0" borderId="72" xfId="0" applyFont="1" applyBorder="1" applyAlignment="1" applyProtection="1">
      <alignment horizontal="center" vertical="center"/>
    </xf>
    <xf numFmtId="0" fontId="2" fillId="0" borderId="73" xfId="0" applyFont="1" applyBorder="1" applyAlignment="1" applyProtection="1">
      <alignment horizontal="center" vertical="center"/>
    </xf>
    <xf numFmtId="0" fontId="3" fillId="2" borderId="0" xfId="0" applyFont="1" applyFill="1" applyAlignment="1" applyProtection="1">
      <alignment horizontal="center" vertical="center"/>
    </xf>
    <xf numFmtId="0" fontId="13" fillId="2" borderId="61" xfId="0" applyFont="1" applyFill="1" applyBorder="1" applyAlignment="1" applyProtection="1">
      <alignment horizontal="center" vertical="center" wrapText="1"/>
    </xf>
    <xf numFmtId="0" fontId="13" fillId="2" borderId="64" xfId="0" applyFont="1" applyFill="1" applyBorder="1" applyAlignment="1" applyProtection="1">
      <alignment horizontal="center" vertical="center"/>
    </xf>
    <xf numFmtId="0" fontId="13" fillId="2" borderId="20" xfId="0" applyFont="1" applyFill="1" applyBorder="1" applyAlignment="1" applyProtection="1">
      <alignment horizontal="center" vertical="center"/>
    </xf>
    <xf numFmtId="0" fontId="13" fillId="2" borderId="62" xfId="0" applyFont="1" applyFill="1" applyBorder="1" applyAlignment="1" applyProtection="1">
      <alignment horizontal="center" vertical="center"/>
    </xf>
    <xf numFmtId="0" fontId="13" fillId="3" borderId="20" xfId="0" applyFont="1" applyFill="1" applyBorder="1" applyAlignment="1" applyProtection="1">
      <alignment horizontal="center" vertical="center"/>
    </xf>
    <xf numFmtId="0" fontId="13" fillId="3" borderId="22" xfId="0" applyFont="1" applyFill="1" applyBorder="1" applyAlignment="1" applyProtection="1">
      <alignment horizontal="center" vertical="center"/>
    </xf>
    <xf numFmtId="0" fontId="13" fillId="2" borderId="60" xfId="0" applyFont="1" applyFill="1" applyBorder="1" applyAlignment="1" applyProtection="1">
      <alignment horizontal="center" vertical="center"/>
    </xf>
    <xf numFmtId="0" fontId="13" fillId="2" borderId="63" xfId="0" applyFont="1" applyFill="1" applyBorder="1" applyAlignment="1" applyProtection="1">
      <alignment horizontal="center" vertical="center"/>
    </xf>
    <xf numFmtId="0" fontId="13" fillId="2" borderId="61" xfId="0" applyFont="1" applyFill="1" applyBorder="1" applyAlignment="1" applyProtection="1">
      <alignment horizontal="center" vertical="center"/>
    </xf>
    <xf numFmtId="0" fontId="13" fillId="2" borderId="19" xfId="0" applyFont="1" applyFill="1" applyBorder="1" applyAlignment="1" applyProtection="1">
      <alignment horizontal="center" vertical="center"/>
    </xf>
    <xf numFmtId="0" fontId="13" fillId="2" borderId="26" xfId="0" applyFont="1" applyFill="1" applyBorder="1" applyAlignment="1" applyProtection="1">
      <alignment horizontal="center" vertical="center"/>
    </xf>
    <xf numFmtId="0" fontId="2" fillId="0" borderId="71" xfId="0" applyFont="1" applyBorder="1" applyAlignment="1" applyProtection="1">
      <alignment vertical="center"/>
    </xf>
    <xf numFmtId="0" fontId="2" fillId="0" borderId="72" xfId="0" applyFont="1" applyBorder="1" applyAlignment="1" applyProtection="1">
      <alignment vertical="center"/>
    </xf>
    <xf numFmtId="0" fontId="2" fillId="0" borderId="73" xfId="0" applyFont="1" applyBorder="1" applyAlignment="1" applyProtection="1">
      <alignment vertical="center"/>
    </xf>
    <xf numFmtId="0" fontId="13" fillId="4" borderId="20" xfId="0" applyFont="1" applyFill="1" applyBorder="1" applyAlignment="1" applyProtection="1">
      <alignment horizontal="center" vertical="center"/>
    </xf>
    <xf numFmtId="0" fontId="13" fillId="4" borderId="62" xfId="0" applyFont="1" applyFill="1" applyBorder="1" applyAlignment="1" applyProtection="1">
      <alignment horizontal="center" vertical="center"/>
    </xf>
    <xf numFmtId="0" fontId="13" fillId="5" borderId="20"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3" fillId="4" borderId="0" xfId="0" applyFont="1" applyFill="1" applyAlignment="1" applyProtection="1">
      <alignment horizontal="center" vertical="center"/>
    </xf>
    <xf numFmtId="0" fontId="13" fillId="4" borderId="60" xfId="0" applyFont="1" applyFill="1" applyBorder="1" applyAlignment="1" applyProtection="1">
      <alignment horizontal="center" vertical="center"/>
    </xf>
    <xf numFmtId="0" fontId="13" fillId="4" borderId="63" xfId="0" applyFont="1" applyFill="1" applyBorder="1" applyAlignment="1" applyProtection="1">
      <alignment horizontal="center" vertical="center"/>
    </xf>
    <xf numFmtId="0" fontId="13" fillId="4" borderId="61" xfId="0" applyFont="1" applyFill="1" applyBorder="1" applyAlignment="1" applyProtection="1">
      <alignment horizontal="center" vertical="center"/>
    </xf>
    <xf numFmtId="0" fontId="13" fillId="4" borderId="64"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13" fillId="4" borderId="61" xfId="0" applyFont="1" applyFill="1" applyBorder="1" applyAlignment="1" applyProtection="1">
      <alignment horizontal="center" vertical="center" wrapText="1"/>
    </xf>
    <xf numFmtId="0" fontId="12" fillId="0" borderId="81" xfId="0" applyFont="1" applyBorder="1" applyAlignment="1" applyProtection="1">
      <alignment horizontal="center" vertical="center" wrapText="1"/>
    </xf>
    <xf numFmtId="0" fontId="12" fillId="0" borderId="0" xfId="0" applyFont="1" applyAlignment="1" applyProtection="1">
      <alignment horizontal="center" vertical="center"/>
    </xf>
    <xf numFmtId="0" fontId="12" fillId="0" borderId="81" xfId="0" applyFont="1" applyBorder="1" applyAlignment="1" applyProtection="1">
      <alignment horizontal="center" vertical="center"/>
    </xf>
    <xf numFmtId="0" fontId="2" fillId="7" borderId="11" xfId="0" applyFont="1" applyFill="1" applyBorder="1" applyAlignment="1" applyProtection="1">
      <alignment vertical="center"/>
      <protection locked="0"/>
    </xf>
    <xf numFmtId="0" fontId="2" fillId="7" borderId="12" xfId="0" applyFont="1" applyFill="1" applyBorder="1" applyAlignment="1" applyProtection="1">
      <alignment vertical="center"/>
      <protection locked="0"/>
    </xf>
    <xf numFmtId="0" fontId="13" fillId="0" borderId="89" xfId="0" applyFont="1" applyBorder="1" applyAlignment="1">
      <alignment horizontal="center" vertical="center"/>
    </xf>
    <xf numFmtId="0" fontId="13" fillId="0" borderId="12"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9" fillId="0" borderId="11" xfId="0" applyFont="1" applyBorder="1" applyAlignment="1">
      <alignment vertical="center"/>
    </xf>
    <xf numFmtId="0" fontId="29" fillId="0" borderId="12" xfId="0" applyFont="1" applyBorder="1" applyAlignment="1">
      <alignment vertical="center"/>
    </xf>
    <xf numFmtId="0" fontId="13" fillId="0" borderId="92" xfId="0" applyFont="1" applyBorder="1" applyAlignment="1">
      <alignment horizontal="center" vertical="center"/>
    </xf>
    <xf numFmtId="0" fontId="13" fillId="0" borderId="93" xfId="0" applyFont="1" applyBorder="1" applyAlignment="1">
      <alignment horizontal="center" vertical="center"/>
    </xf>
    <xf numFmtId="0" fontId="2" fillId="0" borderId="27" xfId="0" applyFont="1" applyBorder="1" applyAlignment="1">
      <alignment horizontal="center" vertical="center"/>
    </xf>
    <xf numFmtId="0" fontId="2" fillId="0" borderId="85" xfId="0" applyFont="1" applyBorder="1" applyAlignment="1">
      <alignment horizontal="center" vertical="center"/>
    </xf>
    <xf numFmtId="0" fontId="2" fillId="0" borderId="93" xfId="0" applyFont="1" applyBorder="1" applyAlignment="1">
      <alignment horizontal="center" vertical="center"/>
    </xf>
    <xf numFmtId="0" fontId="29" fillId="0" borderId="27" xfId="0" applyFont="1" applyBorder="1" applyAlignment="1">
      <alignment vertical="center"/>
    </xf>
    <xf numFmtId="0" fontId="29" fillId="0" borderId="85" xfId="0" applyFont="1" applyBorder="1" applyAlignment="1">
      <alignment vertical="center"/>
    </xf>
    <xf numFmtId="0" fontId="29" fillId="0" borderId="93" xfId="0" applyFont="1" applyBorder="1" applyAlignment="1">
      <alignment vertical="center"/>
    </xf>
    <xf numFmtId="0" fontId="2" fillId="7" borderId="85" xfId="0" applyFont="1" applyFill="1" applyBorder="1" applyAlignment="1" applyProtection="1">
      <alignment vertical="center"/>
      <protection locked="0"/>
    </xf>
    <xf numFmtId="0" fontId="2" fillId="7" borderId="93" xfId="0" applyFont="1" applyFill="1" applyBorder="1" applyAlignment="1" applyProtection="1">
      <alignment vertical="center"/>
      <protection locked="0"/>
    </xf>
    <xf numFmtId="0" fontId="13" fillId="0" borderId="94" xfId="0" quotePrefix="1" applyFont="1" applyBorder="1" applyAlignment="1">
      <alignment horizontal="center" vertical="center"/>
    </xf>
    <xf numFmtId="0" fontId="13" fillId="0" borderId="8"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9" fillId="0" borderId="7" xfId="0" applyFont="1" applyBorder="1" applyAlignment="1">
      <alignment vertical="center"/>
    </xf>
    <xf numFmtId="0" fontId="29" fillId="0" borderId="8" xfId="0" applyFont="1" applyBorder="1" applyAlignment="1">
      <alignment vertical="center"/>
    </xf>
    <xf numFmtId="0" fontId="2" fillId="7" borderId="7" xfId="0" applyFont="1" applyFill="1" applyBorder="1" applyAlignment="1" applyProtection="1">
      <alignment vertical="center"/>
      <protection locked="0"/>
    </xf>
    <xf numFmtId="0" fontId="2" fillId="7" borderId="8" xfId="0" applyFont="1" applyFill="1" applyBorder="1" applyAlignment="1" applyProtection="1">
      <alignment vertical="center"/>
      <protection locked="0"/>
    </xf>
    <xf numFmtId="0" fontId="13" fillId="0" borderId="89" xfId="0" quotePrefix="1"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3" fillId="7" borderId="21" xfId="0" applyFont="1" applyFill="1" applyBorder="1" applyAlignment="1" applyProtection="1">
      <alignment horizontal="center" vertical="center"/>
      <protection locked="0"/>
    </xf>
    <xf numFmtId="0" fontId="43" fillId="7" borderId="81" xfId="0" applyFont="1" applyFill="1" applyBorder="1" applyAlignment="1" applyProtection="1">
      <alignment horizontal="center" vertical="center" wrapText="1"/>
      <protection locked="0"/>
    </xf>
    <xf numFmtId="0" fontId="43" fillId="7" borderId="0" xfId="0" applyFont="1" applyFill="1" applyBorder="1" applyAlignment="1" applyProtection="1">
      <alignment horizontal="center" vertical="center" wrapText="1"/>
      <protection locked="0"/>
    </xf>
    <xf numFmtId="0" fontId="43" fillId="7" borderId="87" xfId="0" applyFont="1" applyFill="1" applyBorder="1" applyAlignment="1" applyProtection="1">
      <alignment horizontal="center" vertical="center" wrapText="1"/>
      <protection locked="0"/>
    </xf>
    <xf numFmtId="0" fontId="43" fillId="7" borderId="23" xfId="0" applyFont="1" applyFill="1" applyBorder="1" applyAlignment="1" applyProtection="1">
      <alignment horizontal="center" vertical="center" wrapText="1"/>
      <protection locked="0"/>
    </xf>
    <xf numFmtId="0" fontId="43" fillId="7" borderId="24" xfId="0" applyFont="1" applyFill="1" applyBorder="1" applyAlignment="1" applyProtection="1">
      <alignment horizontal="center" vertical="center" wrapText="1"/>
      <protection locked="0"/>
    </xf>
    <xf numFmtId="0" fontId="43" fillId="7" borderId="31" xfId="0" applyFont="1" applyFill="1" applyBorder="1" applyAlignment="1" applyProtection="1">
      <alignment horizontal="center" vertical="center" wrapText="1"/>
      <protection locked="0"/>
    </xf>
    <xf numFmtId="0" fontId="2" fillId="0" borderId="89" xfId="0" applyFont="1" applyBorder="1" applyAlignment="1">
      <alignment horizontal="center" vertical="center"/>
    </xf>
    <xf numFmtId="0" fontId="50" fillId="0" borderId="11" xfId="0" applyFont="1" applyBorder="1" applyAlignment="1">
      <alignment horizontal="center" vertical="center"/>
    </xf>
    <xf numFmtId="0" fontId="15" fillId="0" borderId="23" xfId="0" applyFont="1" applyBorder="1" applyAlignment="1">
      <alignment horizontal="center" vertical="center"/>
    </xf>
    <xf numFmtId="0" fontId="15" fillId="0" borderId="24" xfId="0" applyFont="1" applyBorder="1" applyAlignment="1">
      <alignment horizontal="center" vertical="center"/>
    </xf>
    <xf numFmtId="0" fontId="15" fillId="0" borderId="25" xfId="0" applyFont="1" applyBorder="1" applyAlignment="1">
      <alignment horizontal="center" vertical="center"/>
    </xf>
    <xf numFmtId="0" fontId="3" fillId="0" borderId="85" xfId="0" applyFont="1" applyBorder="1" applyAlignment="1">
      <alignment horizontal="center" vertical="center"/>
    </xf>
    <xf numFmtId="0" fontId="15" fillId="0" borderId="95" xfId="0" applyFont="1" applyBorder="1" applyAlignment="1">
      <alignment horizontal="center" vertical="center"/>
    </xf>
    <xf numFmtId="0" fontId="15" fillId="0" borderId="98" xfId="0" applyFont="1" applyBorder="1" applyAlignment="1">
      <alignment horizontal="center" vertical="center"/>
    </xf>
    <xf numFmtId="0" fontId="15" fillId="0" borderId="96" xfId="0" applyFont="1" applyBorder="1" applyAlignment="1">
      <alignment horizontal="center" vertical="center"/>
    </xf>
    <xf numFmtId="0" fontId="15" fillId="0" borderId="78" xfId="0" applyFont="1" applyBorder="1" applyAlignment="1">
      <alignment horizontal="center" vertical="center"/>
    </xf>
    <xf numFmtId="0" fontId="15" fillId="0" borderId="97" xfId="0" applyFont="1" applyBorder="1" applyAlignment="1">
      <alignment horizontal="center" vertical="center"/>
    </xf>
    <xf numFmtId="0" fontId="27" fillId="0" borderId="0" xfId="0" applyFont="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2" fillId="0" borderId="97" xfId="0" applyFont="1" applyBorder="1" applyAlignment="1">
      <alignment horizontal="center" vertical="center"/>
    </xf>
    <xf numFmtId="0" fontId="13" fillId="0" borderId="39" xfId="0" quotePrefix="1" applyFont="1" applyBorder="1" applyAlignment="1">
      <alignment horizontal="center" vertical="center"/>
    </xf>
    <xf numFmtId="0" fontId="13" fillId="0" borderId="40" xfId="0" applyFont="1" applyBorder="1" applyAlignment="1">
      <alignment horizontal="center" vertical="center"/>
    </xf>
    <xf numFmtId="176"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0" fontId="2" fillId="0" borderId="19" xfId="0" applyFont="1" applyBorder="1" applyAlignment="1">
      <alignment horizontal="center" vertical="center"/>
    </xf>
    <xf numFmtId="182" fontId="61" fillId="6" borderId="6" xfId="0" applyNumberFormat="1" applyFont="1" applyFill="1" applyBorder="1" applyAlignment="1" applyProtection="1">
      <alignment vertical="center"/>
      <protection locked="0"/>
    </xf>
    <xf numFmtId="182" fontId="61" fillId="6" borderId="7" xfId="0" applyNumberFormat="1" applyFont="1" applyFill="1" applyBorder="1" applyAlignment="1" applyProtection="1">
      <alignment vertical="center"/>
      <protection locked="0"/>
    </xf>
    <xf numFmtId="182" fontId="61" fillId="6" borderId="8" xfId="0" applyNumberFormat="1" applyFont="1" applyFill="1" applyBorder="1" applyAlignment="1" applyProtection="1">
      <alignment vertical="center"/>
      <protection locked="0"/>
    </xf>
    <xf numFmtId="0" fontId="3" fillId="6" borderId="6" xfId="0" applyFont="1" applyFill="1" applyBorder="1" applyAlignment="1" applyProtection="1">
      <alignment horizontal="center" vertical="center"/>
      <protection locked="0"/>
    </xf>
    <xf numFmtId="0" fontId="3" fillId="6" borderId="91" xfId="0" applyFont="1" applyFill="1" applyBorder="1" applyAlignment="1" applyProtection="1">
      <alignment horizontal="center" vertical="center"/>
      <protection locked="0"/>
    </xf>
    <xf numFmtId="0" fontId="13" fillId="0" borderId="7" xfId="0" quotePrefix="1" applyFont="1" applyBorder="1" applyAlignment="1">
      <alignment horizontal="center" vertical="center"/>
    </xf>
    <xf numFmtId="0" fontId="2" fillId="0" borderId="88" xfId="0" applyFont="1" applyBorder="1" applyAlignment="1">
      <alignment horizontal="center" vertical="center"/>
    </xf>
    <xf numFmtId="182" fontId="61" fillId="6" borderId="10" xfId="0" applyNumberFormat="1" applyFont="1" applyFill="1" applyBorder="1" applyAlignment="1" applyProtection="1">
      <alignment vertical="center"/>
      <protection locked="0"/>
    </xf>
    <xf numFmtId="182" fontId="61" fillId="6" borderId="11" xfId="0" applyNumberFormat="1" applyFont="1" applyFill="1" applyBorder="1" applyAlignment="1" applyProtection="1">
      <alignment vertical="center"/>
      <protection locked="0"/>
    </xf>
    <xf numFmtId="182" fontId="61" fillId="6" borderId="12" xfId="0" applyNumberFormat="1" applyFont="1" applyFill="1" applyBorder="1" applyAlignment="1" applyProtection="1">
      <alignment vertical="center"/>
      <protection locked="0"/>
    </xf>
    <xf numFmtId="0" fontId="3" fillId="6" borderId="10" xfId="0" applyFont="1" applyFill="1" applyBorder="1" applyAlignment="1" applyProtection="1">
      <alignment horizontal="center" vertical="center"/>
      <protection locked="0"/>
    </xf>
    <xf numFmtId="0" fontId="3" fillId="6" borderId="90" xfId="0" applyFont="1" applyFill="1" applyBorder="1" applyAlignment="1" applyProtection="1">
      <alignment horizontal="center" vertical="center"/>
      <protection locked="0"/>
    </xf>
    <xf numFmtId="0" fontId="13" fillId="0" borderId="11" xfId="0" quotePrefix="1" applyFont="1" applyBorder="1" applyAlignment="1">
      <alignment horizontal="center" vertical="center"/>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62" fillId="0" borderId="0" xfId="0" applyFont="1" applyFill="1" applyBorder="1" applyAlignment="1">
      <alignment horizontal="center" vertical="center"/>
    </xf>
    <xf numFmtId="0" fontId="13" fillId="0" borderId="92" xfId="0" quotePrefix="1" applyFont="1" applyBorder="1" applyAlignment="1">
      <alignment horizontal="center" vertical="center"/>
    </xf>
    <xf numFmtId="182" fontId="61" fillId="6" borderId="27" xfId="0" applyNumberFormat="1" applyFont="1" applyFill="1" applyBorder="1" applyAlignment="1" applyProtection="1">
      <alignment vertical="center"/>
      <protection locked="0"/>
    </xf>
    <xf numFmtId="182" fontId="61" fillId="6" borderId="85" xfId="0" applyNumberFormat="1" applyFont="1" applyFill="1" applyBorder="1" applyAlignment="1" applyProtection="1">
      <alignment vertical="center"/>
      <protection locked="0"/>
    </xf>
    <xf numFmtId="182" fontId="61" fillId="6" borderId="93" xfId="0" applyNumberFormat="1" applyFont="1" applyFill="1" applyBorder="1" applyAlignment="1" applyProtection="1">
      <alignment vertical="center"/>
      <protection locked="0"/>
    </xf>
    <xf numFmtId="0" fontId="3" fillId="6" borderId="27" xfId="0" applyFont="1" applyFill="1" applyBorder="1" applyAlignment="1" applyProtection="1">
      <alignment horizontal="center" vertical="center"/>
      <protection locked="0"/>
    </xf>
    <xf numFmtId="0" fontId="3" fillId="6" borderId="28" xfId="0" applyFont="1" applyFill="1" applyBorder="1" applyAlignment="1" applyProtection="1">
      <alignment horizontal="center" vertical="center"/>
      <protection locked="0"/>
    </xf>
    <xf numFmtId="0" fontId="13" fillId="0" borderId="85" xfId="0" quotePrefix="1" applyFont="1" applyBorder="1" applyAlignment="1">
      <alignment horizontal="center" vertical="center"/>
    </xf>
    <xf numFmtId="49" fontId="2" fillId="6" borderId="11" xfId="0" applyNumberFormat="1" applyFont="1" applyFill="1" applyBorder="1" applyAlignment="1" applyProtection="1">
      <alignment horizontal="center" vertical="center"/>
      <protection locked="0"/>
    </xf>
    <xf numFmtId="49" fontId="13" fillId="6" borderId="10" xfId="0" applyNumberFormat="1" applyFont="1" applyFill="1" applyBorder="1" applyAlignment="1" applyProtection="1">
      <alignment horizontal="center" vertical="center"/>
      <protection locked="0"/>
    </xf>
    <xf numFmtId="49" fontId="13" fillId="6" borderId="11" xfId="0" applyNumberFormat="1" applyFont="1" applyFill="1" applyBorder="1" applyAlignment="1" applyProtection="1">
      <alignment horizontal="center" vertical="center"/>
      <protection locked="0"/>
    </xf>
    <xf numFmtId="49" fontId="13" fillId="6" borderId="90" xfId="0" applyNumberFormat="1" applyFont="1" applyFill="1" applyBorder="1" applyAlignment="1" applyProtection="1">
      <alignment horizontal="center" vertical="center"/>
      <protection locked="0"/>
    </xf>
    <xf numFmtId="49" fontId="2" fillId="6" borderId="85" xfId="0" applyNumberFormat="1" applyFont="1" applyFill="1" applyBorder="1" applyAlignment="1" applyProtection="1">
      <alignment horizontal="center" vertical="center"/>
      <protection locked="0"/>
    </xf>
    <xf numFmtId="49" fontId="13" fillId="6" borderId="27" xfId="0" applyNumberFormat="1" applyFont="1" applyFill="1" applyBorder="1" applyAlignment="1" applyProtection="1">
      <alignment horizontal="center" vertical="center"/>
      <protection locked="0"/>
    </xf>
    <xf numFmtId="49" fontId="13" fillId="6" borderId="85" xfId="0" applyNumberFormat="1" applyFont="1" applyFill="1" applyBorder="1" applyAlignment="1" applyProtection="1">
      <alignment horizontal="center" vertical="center"/>
      <protection locked="0"/>
    </xf>
    <xf numFmtId="49" fontId="13" fillId="6" borderId="28" xfId="0" applyNumberFormat="1" applyFont="1" applyFill="1" applyBorder="1" applyAlignment="1" applyProtection="1">
      <alignment horizontal="center" vertical="center"/>
      <protection locked="0"/>
    </xf>
    <xf numFmtId="49" fontId="2" fillId="6" borderId="20" xfId="0" applyNumberFormat="1" applyFont="1" applyFill="1" applyBorder="1" applyAlignment="1" applyProtection="1">
      <alignment horizontal="center" vertical="center"/>
      <protection locked="0"/>
    </xf>
    <xf numFmtId="49" fontId="2" fillId="6" borderId="21" xfId="0" applyNumberFormat="1" applyFont="1" applyFill="1" applyBorder="1" applyAlignment="1" applyProtection="1">
      <alignment horizontal="center" vertical="center"/>
      <protection locked="0"/>
    </xf>
    <xf numFmtId="49" fontId="2" fillId="6" borderId="62" xfId="0" applyNumberFormat="1" applyFont="1" applyFill="1" applyBorder="1" applyAlignment="1" applyProtection="1">
      <alignment horizontal="center" vertical="center"/>
      <protection locked="0"/>
    </xf>
    <xf numFmtId="49" fontId="13" fillId="6" borderId="20" xfId="0" applyNumberFormat="1" applyFont="1" applyFill="1" applyBorder="1" applyAlignment="1" applyProtection="1">
      <alignment horizontal="center" vertical="center"/>
      <protection locked="0"/>
    </xf>
    <xf numFmtId="49" fontId="13" fillId="6" borderId="21" xfId="0" applyNumberFormat="1" applyFont="1" applyFill="1" applyBorder="1" applyAlignment="1" applyProtection="1">
      <alignment horizontal="center" vertical="center"/>
      <protection locked="0"/>
    </xf>
    <xf numFmtId="49" fontId="13" fillId="6" borderId="22" xfId="0" applyNumberFormat="1" applyFont="1" applyFill="1" applyBorder="1" applyAlignment="1" applyProtection="1">
      <alignment horizontal="center" vertical="center"/>
      <protection locked="0"/>
    </xf>
    <xf numFmtId="49" fontId="2" fillId="6" borderId="10" xfId="0" applyNumberFormat="1" applyFont="1" applyFill="1" applyBorder="1" applyAlignment="1" applyProtection="1">
      <alignment horizontal="center" vertical="center"/>
      <protection locked="0"/>
    </xf>
    <xf numFmtId="49" fontId="2" fillId="6" borderId="12" xfId="0" applyNumberFormat="1" applyFont="1" applyFill="1" applyBorder="1" applyAlignment="1" applyProtection="1">
      <alignment horizontal="center" vertical="center"/>
      <protection locked="0"/>
    </xf>
    <xf numFmtId="0" fontId="3" fillId="0" borderId="92" xfId="0" quotePrefix="1" applyFont="1" applyBorder="1" applyAlignment="1">
      <alignment horizontal="center" vertical="center"/>
    </xf>
    <xf numFmtId="0" fontId="3" fillId="0" borderId="93" xfId="0" applyFont="1" applyBorder="1" applyAlignment="1">
      <alignment horizontal="center" vertical="center"/>
    </xf>
    <xf numFmtId="0" fontId="3" fillId="0" borderId="85" xfId="0" quotePrefix="1" applyFont="1" applyBorder="1" applyAlignment="1">
      <alignment horizontal="center" vertical="center"/>
    </xf>
    <xf numFmtId="0" fontId="26" fillId="0" borderId="0" xfId="0" applyFont="1" applyBorder="1" applyAlignment="1">
      <alignment vertical="center" wrapText="1"/>
    </xf>
    <xf numFmtId="0" fontId="26" fillId="0" borderId="0" xfId="0" applyFont="1" applyBorder="1" applyAlignment="1">
      <alignment vertical="center"/>
    </xf>
    <xf numFmtId="0" fontId="26" fillId="0" borderId="0" xfId="0" applyFont="1" applyAlignment="1">
      <alignment vertical="center"/>
    </xf>
    <xf numFmtId="0" fontId="3" fillId="0" borderId="89" xfId="0" quotePrefix="1" applyFont="1" applyBorder="1" applyAlignment="1">
      <alignment horizontal="center" vertical="center"/>
    </xf>
    <xf numFmtId="0" fontId="3" fillId="0" borderId="12" xfId="0" applyFont="1" applyBorder="1" applyAlignment="1">
      <alignment horizontal="center" vertical="center"/>
    </xf>
    <xf numFmtId="0" fontId="3" fillId="0" borderId="11" xfId="0" quotePrefix="1" applyFont="1" applyBorder="1" applyAlignment="1">
      <alignment horizontal="center" vertical="center"/>
    </xf>
    <xf numFmtId="0" fontId="3" fillId="0" borderId="94" xfId="0" quotePrefix="1" applyFont="1" applyBorder="1" applyAlignment="1">
      <alignment horizontal="center" vertical="center"/>
    </xf>
    <xf numFmtId="0" fontId="3" fillId="0" borderId="8" xfId="0" applyFont="1" applyBorder="1" applyAlignment="1">
      <alignment horizontal="center" vertical="center"/>
    </xf>
    <xf numFmtId="0" fontId="3" fillId="0" borderId="7" xfId="0" quotePrefix="1" applyFont="1" applyBorder="1" applyAlignment="1">
      <alignment horizontal="center" vertical="center"/>
    </xf>
    <xf numFmtId="0" fontId="2" fillId="0" borderId="102" xfId="0" applyFont="1" applyBorder="1" applyAlignment="1">
      <alignment horizontal="center" vertical="center"/>
    </xf>
    <xf numFmtId="0" fontId="2" fillId="0" borderId="48" xfId="0" applyFont="1" applyBorder="1" applyAlignment="1">
      <alignment horizontal="center" vertical="center"/>
    </xf>
    <xf numFmtId="0" fontId="2" fillId="0" borderId="49" xfId="0" applyFont="1" applyBorder="1" applyAlignment="1">
      <alignment horizontal="center" vertical="center"/>
    </xf>
    <xf numFmtId="0" fontId="49" fillId="0" borderId="14" xfId="0" applyFont="1" applyBorder="1" applyAlignment="1">
      <alignment vertical="center" wrapText="1"/>
    </xf>
    <xf numFmtId="0" fontId="2" fillId="0" borderId="47" xfId="0" applyFont="1" applyBorder="1" applyAlignment="1">
      <alignment horizontal="center" vertical="center"/>
    </xf>
    <xf numFmtId="0" fontId="2" fillId="0" borderId="101" xfId="0" applyFont="1" applyBorder="1" applyAlignment="1">
      <alignment horizontal="center" vertical="center"/>
    </xf>
    <xf numFmtId="0" fontId="38" fillId="7" borderId="112" xfId="0" applyFont="1" applyFill="1" applyBorder="1" applyAlignment="1" applyProtection="1">
      <alignment horizontal="center" vertical="center"/>
      <protection locked="0"/>
    </xf>
    <xf numFmtId="0" fontId="38" fillId="7" borderId="113" xfId="0" applyFont="1" applyFill="1" applyBorder="1" applyAlignment="1" applyProtection="1">
      <alignment horizontal="center" vertical="center"/>
      <protection locked="0"/>
    </xf>
    <xf numFmtId="0" fontId="38" fillId="7" borderId="114" xfId="0" applyFont="1" applyFill="1" applyBorder="1" applyAlignment="1" applyProtection="1">
      <alignment horizontal="center" vertical="center"/>
      <protection locked="0"/>
    </xf>
    <xf numFmtId="0" fontId="38" fillId="7" borderId="115" xfId="0" applyFont="1" applyFill="1" applyBorder="1" applyAlignment="1" applyProtection="1">
      <alignment horizontal="center" vertical="center"/>
      <protection locked="0"/>
    </xf>
    <xf numFmtId="0" fontId="38" fillId="7" borderId="11" xfId="0" applyFont="1" applyFill="1" applyBorder="1" applyAlignment="1" applyProtection="1">
      <alignment horizontal="center" vertical="center"/>
      <protection locked="0"/>
    </xf>
    <xf numFmtId="0" fontId="38" fillId="7" borderId="12" xfId="0" applyFont="1" applyFill="1" applyBorder="1" applyAlignment="1" applyProtection="1">
      <alignment horizontal="center" vertical="center"/>
      <protection locked="0"/>
    </xf>
    <xf numFmtId="0" fontId="38" fillId="7" borderId="10" xfId="0" applyFont="1" applyFill="1" applyBorder="1" applyAlignment="1" applyProtection="1">
      <alignment horizontal="center" vertical="center"/>
      <protection locked="0"/>
    </xf>
    <xf numFmtId="0" fontId="38" fillId="7" borderId="110" xfId="0" applyFont="1" applyFill="1" applyBorder="1" applyAlignment="1" applyProtection="1">
      <alignment horizontal="center" vertical="center"/>
      <protection locked="0"/>
    </xf>
    <xf numFmtId="0" fontId="38" fillId="7" borderId="116" xfId="0" applyFont="1" applyFill="1" applyBorder="1" applyAlignment="1" applyProtection="1">
      <alignment horizontal="center" vertical="center"/>
      <protection locked="0"/>
    </xf>
    <xf numFmtId="0" fontId="38" fillId="7" borderId="104" xfId="0" applyFont="1" applyFill="1" applyBorder="1" applyAlignment="1" applyProtection="1">
      <alignment horizontal="center" vertical="center"/>
      <protection locked="0"/>
    </xf>
    <xf numFmtId="0" fontId="38" fillId="7" borderId="103" xfId="0" applyFont="1" applyFill="1" applyBorder="1" applyAlignment="1" applyProtection="1">
      <alignment horizontal="center" vertical="center"/>
      <protection locked="0"/>
    </xf>
    <xf numFmtId="0" fontId="38" fillId="7" borderId="106" xfId="0" applyFont="1" applyFill="1" applyBorder="1" applyAlignment="1" applyProtection="1">
      <alignment horizontal="center" vertical="center"/>
      <protection locked="0"/>
    </xf>
    <xf numFmtId="0" fontId="38" fillId="7" borderId="43" xfId="0" applyFont="1" applyFill="1" applyBorder="1" applyAlignment="1" applyProtection="1">
      <alignment horizontal="center" vertical="center"/>
      <protection locked="0"/>
    </xf>
    <xf numFmtId="0" fontId="38" fillId="7" borderId="45" xfId="0" applyFont="1" applyFill="1" applyBorder="1" applyAlignment="1" applyProtection="1">
      <alignment horizontal="center" vertical="center"/>
      <protection locked="0"/>
    </xf>
    <xf numFmtId="0" fontId="38" fillId="7" borderId="44" xfId="0" applyFont="1" applyFill="1" applyBorder="1" applyAlignment="1" applyProtection="1">
      <alignment horizontal="center" vertical="center"/>
      <protection locked="0"/>
    </xf>
    <xf numFmtId="0" fontId="38" fillId="7" borderId="108" xfId="0" applyFont="1" applyFill="1" applyBorder="1" applyAlignment="1" applyProtection="1">
      <alignment horizontal="center" vertical="center"/>
      <protection locked="0"/>
    </xf>
    <xf numFmtId="180" fontId="38" fillId="0" borderId="72" xfId="0" applyNumberFormat="1" applyFont="1" applyFill="1" applyBorder="1" applyAlignment="1">
      <alignment horizontal="center" vertical="center"/>
    </xf>
    <xf numFmtId="180" fontId="38" fillId="0" borderId="105" xfId="0" applyNumberFormat="1" applyFont="1" applyFill="1" applyBorder="1" applyAlignment="1">
      <alignment horizontal="center" vertical="center"/>
    </xf>
    <xf numFmtId="0" fontId="32" fillId="0" borderId="0" xfId="0" applyFont="1" applyFill="1" applyBorder="1" applyAlignment="1">
      <alignment horizontal="center" vertical="center"/>
    </xf>
    <xf numFmtId="0" fontId="38" fillId="0" borderId="71" xfId="0" applyFont="1" applyFill="1" applyBorder="1" applyAlignment="1">
      <alignment horizontal="center" vertical="center"/>
    </xf>
    <xf numFmtId="0" fontId="38" fillId="0" borderId="72" xfId="0" applyFont="1" applyFill="1" applyBorder="1" applyAlignment="1">
      <alignment horizontal="center" vertical="center"/>
    </xf>
    <xf numFmtId="0" fontId="38" fillId="0" borderId="73" xfId="0" applyFont="1" applyFill="1" applyBorder="1" applyAlignment="1">
      <alignment horizontal="center" vertical="center"/>
    </xf>
    <xf numFmtId="180" fontId="38" fillId="0" borderId="73" xfId="0" applyNumberFormat="1" applyFont="1" applyFill="1" applyBorder="1" applyAlignment="1">
      <alignment horizontal="center" vertical="center"/>
    </xf>
    <xf numFmtId="0" fontId="38" fillId="7" borderId="2" xfId="0" applyFont="1" applyFill="1" applyBorder="1" applyAlignment="1" applyProtection="1">
      <alignment wrapText="1"/>
      <protection locked="0"/>
    </xf>
    <xf numFmtId="0" fontId="38" fillId="7" borderId="7" xfId="0" applyFont="1" applyFill="1" applyBorder="1" applyAlignment="1" applyProtection="1">
      <alignment wrapText="1"/>
      <protection locked="0"/>
    </xf>
    <xf numFmtId="0" fontId="46" fillId="0" borderId="2" xfId="0" applyFont="1" applyFill="1" applyBorder="1" applyAlignment="1">
      <alignment wrapText="1"/>
    </xf>
    <xf numFmtId="0" fontId="46" fillId="0" borderId="7" xfId="0" applyFont="1" applyFill="1" applyBorder="1" applyAlignment="1">
      <alignment wrapText="1"/>
    </xf>
    <xf numFmtId="0" fontId="46" fillId="0" borderId="2" xfId="0" applyFont="1" applyFill="1" applyBorder="1" applyAlignment="1"/>
    <xf numFmtId="0" fontId="46" fillId="0" borderId="7" xfId="0" applyFont="1" applyFill="1" applyBorder="1" applyAlignment="1"/>
    <xf numFmtId="0" fontId="47" fillId="0" borderId="2" xfId="0" applyFont="1" applyFill="1" applyBorder="1" applyAlignment="1"/>
    <xf numFmtId="0" fontId="47" fillId="0" borderId="7" xfId="0" applyFont="1" applyFill="1" applyBorder="1" applyAlignment="1"/>
    <xf numFmtId="0" fontId="48" fillId="0" borderId="2" xfId="0" applyFont="1" applyFill="1" applyBorder="1" applyAlignment="1">
      <alignment wrapText="1"/>
    </xf>
    <xf numFmtId="0" fontId="48" fillId="0" borderId="7" xfId="0" applyFont="1" applyFill="1" applyBorder="1" applyAlignment="1">
      <alignment wrapText="1"/>
    </xf>
    <xf numFmtId="0" fontId="46" fillId="0" borderId="0" xfId="0" applyFont="1" applyFill="1" applyBorder="1" applyAlignment="1">
      <alignment wrapText="1"/>
    </xf>
    <xf numFmtId="0" fontId="46" fillId="0" borderId="0" xfId="0" applyFont="1" applyFill="1" applyBorder="1" applyAlignment="1"/>
    <xf numFmtId="0" fontId="38" fillId="7" borderId="0" xfId="0" applyFont="1" applyFill="1" applyBorder="1" applyAlignment="1" applyProtection="1">
      <alignment wrapText="1"/>
      <protection locked="0"/>
    </xf>
  </cellXfs>
  <cellStyles count="1">
    <cellStyle name="標準" xfId="0" builtinId="0"/>
  </cellStyles>
  <dxfs count="78">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ont>
        <strike val="0"/>
        <color rgb="FF0066FF"/>
      </font>
    </dxf>
    <dxf>
      <font>
        <strike val="0"/>
        <color auto="1"/>
      </font>
      <fill>
        <patternFill patternType="gray125">
          <fgColor rgb="FFFF66FF"/>
        </patternFill>
      </fill>
    </dxf>
    <dxf>
      <fill>
        <patternFill>
          <bgColor rgb="FFFFCCFF"/>
        </patternFill>
      </fill>
    </dxf>
    <dxf>
      <font>
        <strike val="0"/>
      </font>
      <fill>
        <patternFill>
          <bgColor rgb="FFFFCCFF"/>
        </patternFill>
      </fill>
    </dxf>
    <dxf>
      <font>
        <strike val="0"/>
        <color rgb="FFFFFF00"/>
      </font>
      <fill>
        <patternFill patternType="solid">
          <fgColor theme="0"/>
        </patternFill>
      </fill>
    </dxf>
    <dxf>
      <font>
        <strike val="0"/>
        <color rgb="FFFFFF00"/>
      </font>
    </dxf>
    <dxf>
      <font>
        <strike val="0"/>
        <color rgb="FFFFFF00"/>
      </font>
    </dxf>
    <dxf>
      <font>
        <strike val="0"/>
      </font>
      <fill>
        <patternFill patternType="solid">
          <fgColor theme="0"/>
          <bgColor rgb="FFCCFFFF"/>
        </patternFill>
      </fill>
    </dxf>
  </dxfs>
  <tableStyles count="0" defaultTableStyle="TableStyleMedium2" defaultPivotStyle="PivotStyleLight16"/>
  <colors>
    <mruColors>
      <color rgb="FFFFFFCC"/>
      <color rgb="FFFF33CC"/>
      <color rgb="FFFFFF99"/>
      <color rgb="FFFFCCFF"/>
      <color rgb="FFCCFFFF"/>
      <color rgb="FF00CCFF"/>
      <color rgb="FFFF66FF"/>
      <color rgb="FF0066FF"/>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10</xdr:row>
      <xdr:rowOff>66675</xdr:rowOff>
    </xdr:from>
    <xdr:to>
      <xdr:col>24</xdr:col>
      <xdr:colOff>117750</xdr:colOff>
      <xdr:row>17</xdr:row>
      <xdr:rowOff>1134</xdr:rowOff>
    </xdr:to>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7150" y="2066925"/>
          <a:ext cx="2880000" cy="1334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266700</xdr:colOff>
      <xdr:row>10</xdr:row>
      <xdr:rowOff>57150</xdr:rowOff>
    </xdr:from>
    <xdr:to>
      <xdr:col>14</xdr:col>
      <xdr:colOff>12000</xdr:colOff>
      <xdr:row>18</xdr:row>
      <xdr:rowOff>195260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2057400"/>
          <a:ext cx="3060000" cy="173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229319</xdr:colOff>
      <xdr:row>17</xdr:row>
      <xdr:rowOff>39501</xdr:rowOff>
    </xdr:from>
    <xdr:ext cx="312906" cy="425822"/>
    <xdr:sp macro="" textlink="#REF!">
      <xdr:nvSpPr>
        <xdr:cNvPr id="2" name="正方形/長方形 1">
          <a:extLst>
            <a:ext uri="{FF2B5EF4-FFF2-40B4-BE49-F238E27FC236}">
              <a16:creationId xmlns:a16="http://schemas.microsoft.com/office/drawing/2014/main" id="{00000000-0008-0000-0000-000002000000}"/>
            </a:ext>
          </a:extLst>
        </xdr:cNvPr>
        <xdr:cNvSpPr/>
      </xdr:nvSpPr>
      <xdr:spPr>
        <a:xfrm rot="20100000">
          <a:off x="2991569" y="3306576"/>
          <a:ext cx="312906" cy="425822"/>
        </a:xfrm>
        <a:prstGeom prst="rect">
          <a:avLst/>
        </a:prstGeom>
        <a:noFill/>
      </xdr:spPr>
      <xdr:txBody>
        <a:bodyPr wrap="none" lIns="91440" tIns="45720" rIns="91440" bIns="45720">
          <a:spAutoFit/>
        </a:bodyPr>
        <a:lstStyle/>
        <a:p>
          <a:pPr algn="ctr"/>
          <a:fld id="{0BB8A425-D4C7-49B0-8615-012734882DAC}" type="TxLink">
            <a:rPr lang="ja-JP" altLang="en-US" sz="2000" b="0" i="0" u="none" strike="noStrike" cap="none" spc="0">
              <a:ln w="0"/>
              <a:solidFill>
                <a:srgbClr val="0000FF"/>
              </a:solidFill>
              <a:effectLst/>
              <a:latin typeface="HG創英角ｺﾞｼｯｸUB"/>
              <a:ea typeface="HG創英角ｺﾞｼｯｸUB"/>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oneCellAnchor>
    <xdr:from>
      <xdr:col>11</xdr:col>
      <xdr:colOff>267406</xdr:colOff>
      <xdr:row>22</xdr:row>
      <xdr:rowOff>38099</xdr:rowOff>
    </xdr:from>
    <xdr:ext cx="312906" cy="425822"/>
    <xdr:sp macro="" textlink="#REF!">
      <xdr:nvSpPr>
        <xdr:cNvPr id="3" name="正方形/長方形 2">
          <a:extLst>
            <a:ext uri="{FF2B5EF4-FFF2-40B4-BE49-F238E27FC236}">
              <a16:creationId xmlns:a16="http://schemas.microsoft.com/office/drawing/2014/main" id="{00000000-0008-0000-0000-000003000000}"/>
            </a:ext>
          </a:extLst>
        </xdr:cNvPr>
        <xdr:cNvSpPr/>
      </xdr:nvSpPr>
      <xdr:spPr>
        <a:xfrm rot="20100000">
          <a:off x="3029656" y="4248149"/>
          <a:ext cx="312906" cy="425822"/>
        </a:xfrm>
        <a:prstGeom prst="rect">
          <a:avLst/>
        </a:prstGeom>
        <a:noFill/>
      </xdr:spPr>
      <xdr:txBody>
        <a:bodyPr wrap="none" lIns="91440" tIns="45720" rIns="91440" bIns="45720">
          <a:spAutoFit/>
        </a:bodyPr>
        <a:lstStyle/>
        <a:p>
          <a:pPr algn="ctr"/>
          <a:fld id="{69DAF078-30C9-4621-9B09-5EC0DE171C0E}" type="TxLink">
            <a:rPr lang="en-US" altLang="en-US" sz="2000" b="0" i="0" u="none" strike="noStrike" cap="none" spc="0">
              <a:ln w="0"/>
              <a:solidFill>
                <a:srgbClr val="0000FF"/>
              </a:solidFill>
              <a:effectLst/>
              <a:latin typeface="HG創英角ｺﾞｼｯｸUB"/>
              <a:ea typeface="HG創英角ｺﾞｼｯｸUB"/>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oneCellAnchor>
    <xdr:from>
      <xdr:col>12</xdr:col>
      <xdr:colOff>4204</xdr:colOff>
      <xdr:row>9</xdr:row>
      <xdr:rowOff>7188</xdr:rowOff>
    </xdr:from>
    <xdr:ext cx="248786" cy="259045"/>
    <xdr:sp macro="" textlink="$AK$13">
      <xdr:nvSpPr>
        <xdr:cNvPr id="4" name="正方形/長方形 3">
          <a:extLst>
            <a:ext uri="{FF2B5EF4-FFF2-40B4-BE49-F238E27FC236}">
              <a16:creationId xmlns:a16="http://schemas.microsoft.com/office/drawing/2014/main" id="{00000000-0008-0000-0000-000004000000}"/>
            </a:ext>
          </a:extLst>
        </xdr:cNvPr>
        <xdr:cNvSpPr/>
      </xdr:nvSpPr>
      <xdr:spPr>
        <a:xfrm rot="20100000">
          <a:off x="3042679" y="1645488"/>
          <a:ext cx="248786" cy="259045"/>
        </a:xfrm>
        <a:prstGeom prst="rect">
          <a:avLst/>
        </a:prstGeom>
        <a:noFill/>
      </xdr:spPr>
      <xdr:txBody>
        <a:bodyPr wrap="none" lIns="91440" tIns="45720" rIns="91440" bIns="45720">
          <a:spAutoFit/>
        </a:bodyPr>
        <a:lstStyle/>
        <a:p>
          <a:pPr algn="ctr"/>
          <a:fld id="{230ED0C2-EBBA-4FF3-84CD-CFC7F615EAFB}" type="TxLink">
            <a:rPr lang="ja-JP" altLang="en-US" sz="1000" b="0" i="0" u="none" strike="noStrike" cap="none" spc="0">
              <a:ln w="0"/>
              <a:solidFill>
                <a:srgbClr val="000000"/>
              </a:solidFill>
              <a:effectLst/>
              <a:latin typeface="ＭＳ 明朝"/>
              <a:ea typeface="ＭＳ 明朝"/>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twoCellAnchor>
    <xdr:from>
      <xdr:col>6</xdr:col>
      <xdr:colOff>9525</xdr:colOff>
      <xdr:row>12</xdr:row>
      <xdr:rowOff>38100</xdr:rowOff>
    </xdr:from>
    <xdr:to>
      <xdr:col>10</xdr:col>
      <xdr:colOff>272625</xdr:colOff>
      <xdr:row>14</xdr:row>
      <xdr:rowOff>106050</xdr:rowOff>
    </xdr:to>
    <xdr:sp macro="" textlink="">
      <xdr:nvSpPr>
        <xdr:cNvPr id="5" name="楕円 4">
          <a:extLst>
            <a:ext uri="{FF2B5EF4-FFF2-40B4-BE49-F238E27FC236}">
              <a16:creationId xmlns:a16="http://schemas.microsoft.com/office/drawing/2014/main" id="{00000000-0008-0000-0000-000005000000}"/>
            </a:ext>
          </a:extLst>
        </xdr:cNvPr>
        <xdr:cNvSpPr/>
      </xdr:nvSpPr>
      <xdr:spPr>
        <a:xfrm>
          <a:off x="1666875" y="2438400"/>
          <a:ext cx="1368000" cy="468000"/>
        </a:xfrm>
        <a:prstGeom prst="ellipse">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9525</xdr:colOff>
      <xdr:row>14</xdr:row>
      <xdr:rowOff>171450</xdr:rowOff>
    </xdr:from>
    <xdr:to>
      <xdr:col>10</xdr:col>
      <xdr:colOff>272625</xdr:colOff>
      <xdr:row>18</xdr:row>
      <xdr:rowOff>163350</xdr:rowOff>
    </xdr:to>
    <xdr:sp macro="" textlink="">
      <xdr:nvSpPr>
        <xdr:cNvPr id="13" name="楕円 12">
          <a:extLst>
            <a:ext uri="{FF2B5EF4-FFF2-40B4-BE49-F238E27FC236}">
              <a16:creationId xmlns:a16="http://schemas.microsoft.com/office/drawing/2014/main" id="{00000000-0008-0000-0000-00000D000000}"/>
            </a:ext>
          </a:extLst>
        </xdr:cNvPr>
        <xdr:cNvSpPr/>
      </xdr:nvSpPr>
      <xdr:spPr>
        <a:xfrm>
          <a:off x="1666875" y="2971800"/>
          <a:ext cx="1368000" cy="792000"/>
        </a:xfrm>
        <a:prstGeom prst="ellipse">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152400</xdr:colOff>
      <xdr:row>12</xdr:row>
      <xdr:rowOff>0</xdr:rowOff>
    </xdr:from>
    <xdr:to>
      <xdr:col>16</xdr:col>
      <xdr:colOff>31950</xdr:colOff>
      <xdr:row>16</xdr:row>
      <xdr:rowOff>27900</xdr:rowOff>
    </xdr:to>
    <xdr:sp macro="" textlink="">
      <xdr:nvSpPr>
        <xdr:cNvPr id="14" name="楕円 13">
          <a:extLst>
            <a:ext uri="{FF2B5EF4-FFF2-40B4-BE49-F238E27FC236}">
              <a16:creationId xmlns:a16="http://schemas.microsoft.com/office/drawing/2014/main" id="{00000000-0008-0000-0000-00000E000000}"/>
            </a:ext>
          </a:extLst>
        </xdr:cNvPr>
        <xdr:cNvSpPr/>
      </xdr:nvSpPr>
      <xdr:spPr>
        <a:xfrm>
          <a:off x="4019550" y="2400300"/>
          <a:ext cx="432000" cy="828000"/>
        </a:xfrm>
        <a:prstGeom prst="ellipse">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0</xdr:colOff>
      <xdr:row>23</xdr:row>
      <xdr:rowOff>19050</xdr:rowOff>
    </xdr:from>
    <xdr:to>
      <xdr:col>24</xdr:col>
      <xdr:colOff>37</xdr:colOff>
      <xdr:row>28</xdr:row>
      <xdr:rowOff>57150</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0687" b="12134"/>
        <a:stretch/>
      </xdr:blipFill>
      <xdr:spPr bwMode="auto">
        <a:xfrm>
          <a:off x="828675" y="4619625"/>
          <a:ext cx="579600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25</xdr:row>
      <xdr:rowOff>133349</xdr:rowOff>
    </xdr:from>
    <xdr:to>
      <xdr:col>24</xdr:col>
      <xdr:colOff>66975</xdr:colOff>
      <xdr:row>28</xdr:row>
      <xdr:rowOff>109274</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1476375" y="5133974"/>
          <a:ext cx="5220000" cy="576000"/>
        </a:xfrm>
        <a:prstGeom prst="roundRect">
          <a:avLst>
            <a:gd name="adj" fmla="val 32835"/>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196849</xdr:colOff>
      <xdr:row>32</xdr:row>
      <xdr:rowOff>13759</xdr:rowOff>
    </xdr:from>
    <xdr:ext cx="149226" cy="200026"/>
    <xdr:pic>
      <xdr:nvPicPr>
        <xdr:cNvPr id="6" name="図 5">
          <a:extLst>
            <a:ext uri="{FF2B5EF4-FFF2-40B4-BE49-F238E27FC236}">
              <a16:creationId xmlns:a16="http://schemas.microsoft.com/office/drawing/2014/main" id="{AF3B0F11-E75D-4DC7-8C4C-650082AD03F1}"/>
            </a:ext>
          </a:extLst>
        </xdr:cNvPr>
        <xdr:cNvPicPr>
          <a:picLocks noChangeAspect="1"/>
        </xdr:cNvPicPr>
      </xdr:nvPicPr>
      <xdr:blipFill rotWithShape="1">
        <a:blip xmlns:r="http://schemas.openxmlformats.org/officeDocument/2006/relationships" r:embed="rId4"/>
        <a:srcRect l="39317" t="66284" r="59365" b="30981"/>
        <a:stretch/>
      </xdr:blipFill>
      <xdr:spPr>
        <a:xfrm>
          <a:off x="3797299" y="6614584"/>
          <a:ext cx="149226" cy="200026"/>
        </a:xfrm>
        <a:prstGeom prst="rect">
          <a:avLst/>
        </a:prstGeom>
      </xdr:spPr>
    </xdr:pic>
    <xdr:clientData/>
  </xdr:oneCellAnchor>
  <xdr:oneCellAnchor>
    <xdr:from>
      <xdr:col>9</xdr:col>
      <xdr:colOff>190499</xdr:colOff>
      <xdr:row>37</xdr:row>
      <xdr:rowOff>19050</xdr:rowOff>
    </xdr:from>
    <xdr:ext cx="171451" cy="200026"/>
    <xdr:pic>
      <xdr:nvPicPr>
        <xdr:cNvPr id="7" name="図 6">
          <a:extLst>
            <a:ext uri="{FF2B5EF4-FFF2-40B4-BE49-F238E27FC236}">
              <a16:creationId xmlns:a16="http://schemas.microsoft.com/office/drawing/2014/main" id="{307AAB98-DB78-420D-B4CD-958FDFE2783F}"/>
            </a:ext>
          </a:extLst>
        </xdr:cNvPr>
        <xdr:cNvPicPr>
          <a:picLocks noChangeAspect="1"/>
        </xdr:cNvPicPr>
      </xdr:nvPicPr>
      <xdr:blipFill rotWithShape="1">
        <a:blip xmlns:r="http://schemas.openxmlformats.org/officeDocument/2006/relationships" r:embed="rId4"/>
        <a:srcRect l="39317" t="66284" r="59365" b="30981"/>
        <a:stretch/>
      </xdr:blipFill>
      <xdr:spPr>
        <a:xfrm>
          <a:off x="2505074" y="7620000"/>
          <a:ext cx="171451" cy="200026"/>
        </a:xfrm>
        <a:prstGeom prst="rect">
          <a:avLst/>
        </a:prstGeom>
      </xdr:spPr>
    </xdr:pic>
    <xdr:clientData/>
  </xdr:oneCellAnchor>
  <xdr:oneCellAnchor>
    <xdr:from>
      <xdr:col>17</xdr:col>
      <xdr:colOff>190499</xdr:colOff>
      <xdr:row>46</xdr:row>
      <xdr:rowOff>0</xdr:rowOff>
    </xdr:from>
    <xdr:ext cx="171451" cy="200026"/>
    <xdr:pic>
      <xdr:nvPicPr>
        <xdr:cNvPr id="9" name="図 8">
          <a:extLst>
            <a:ext uri="{FF2B5EF4-FFF2-40B4-BE49-F238E27FC236}">
              <a16:creationId xmlns:a16="http://schemas.microsoft.com/office/drawing/2014/main" id="{CDE32F94-26C2-4C0E-BF08-855FD3267AC9}"/>
            </a:ext>
          </a:extLst>
        </xdr:cNvPr>
        <xdr:cNvPicPr>
          <a:picLocks noChangeAspect="1"/>
        </xdr:cNvPicPr>
      </xdr:nvPicPr>
      <xdr:blipFill rotWithShape="1">
        <a:blip xmlns:r="http://schemas.openxmlformats.org/officeDocument/2006/relationships" r:embed="rId4"/>
        <a:srcRect l="39317" t="66284" r="59365" b="30981"/>
        <a:stretch/>
      </xdr:blipFill>
      <xdr:spPr>
        <a:xfrm>
          <a:off x="4562474" y="9401175"/>
          <a:ext cx="171451" cy="2000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229865</xdr:colOff>
      <xdr:row>11</xdr:row>
      <xdr:rowOff>190680</xdr:rowOff>
    </xdr:from>
    <xdr:ext cx="6120000" cy="432000"/>
    <xdr:sp macro="" textlink="$K$75">
      <xdr:nvSpPr>
        <xdr:cNvPr id="7" name="正方形/長方形 6">
          <a:extLst>
            <a:ext uri="{FF2B5EF4-FFF2-40B4-BE49-F238E27FC236}">
              <a16:creationId xmlns:a16="http://schemas.microsoft.com/office/drawing/2014/main" id="{00000000-0008-0000-0100-000007000000}"/>
            </a:ext>
          </a:extLst>
        </xdr:cNvPr>
        <xdr:cNvSpPr/>
      </xdr:nvSpPr>
      <xdr:spPr>
        <a:xfrm rot="20100000">
          <a:off x="229865" y="2476680"/>
          <a:ext cx="6120000" cy="432000"/>
        </a:xfrm>
        <a:prstGeom prst="rect">
          <a:avLst/>
        </a:prstGeom>
        <a:noFill/>
      </xdr:spPr>
      <xdr:txBody>
        <a:bodyPr wrap="square" lIns="91440" tIns="45720" rIns="91440" bIns="45720" anchor="ctr">
          <a:spAutoFit/>
        </a:bodyPr>
        <a:lstStyle/>
        <a:p>
          <a:pPr algn="ctr"/>
          <a:fld id="{230ED0C2-EBBA-4FF3-84CD-CFC7F615EAFB}" type="TxLink">
            <a:rPr lang="ja-JP" altLang="en-US" sz="2000" b="0" i="0" u="none" strike="noStrike" cap="none" spc="0">
              <a:ln w="0"/>
              <a:solidFill>
                <a:srgbClr val="FF0000"/>
              </a:solidFill>
              <a:effectLst/>
              <a:latin typeface="ＭＳ ゴシック" panose="020B0609070205080204" pitchFamily="49" charset="-128"/>
              <a:ea typeface="ＭＳ ゴシック" panose="020B0609070205080204" pitchFamily="49" charset="-128"/>
            </a:rPr>
            <a:pPr algn="ctr"/>
            <a:t> </a:t>
          </a:fld>
          <a:endParaRPr lang="ja-JP" altLang="en-US" sz="8800" b="0" cap="none" spc="0">
            <a:ln w="0"/>
            <a:solidFill>
              <a:srgbClr val="FF0000"/>
            </a:solidFill>
            <a:effectLst/>
            <a:latin typeface="ＭＳ ゴシック" panose="020B0609070205080204" pitchFamily="49" charset="-128"/>
            <a:ea typeface="ＭＳ ゴシック" panose="020B0609070205080204" pitchFamily="49" charset="-128"/>
          </a:endParaRPr>
        </a:p>
      </xdr:txBody>
    </xdr:sp>
    <xdr:clientData/>
  </xdr:oneCellAnchor>
  <xdr:twoCellAnchor>
    <xdr:from>
      <xdr:col>18</xdr:col>
      <xdr:colOff>20956</xdr:colOff>
      <xdr:row>16</xdr:row>
      <xdr:rowOff>85725</xdr:rowOff>
    </xdr:from>
    <xdr:to>
      <xdr:col>19</xdr:col>
      <xdr:colOff>19050</xdr:colOff>
      <xdr:row>22</xdr:row>
      <xdr:rowOff>9525</xdr:rowOff>
    </xdr:to>
    <xdr:sp macro="" textlink="">
      <xdr:nvSpPr>
        <xdr:cNvPr id="4" name="右中かっこ 3">
          <a:extLst>
            <a:ext uri="{FF2B5EF4-FFF2-40B4-BE49-F238E27FC236}">
              <a16:creationId xmlns:a16="http://schemas.microsoft.com/office/drawing/2014/main" id="{00000000-0008-0000-0100-000004000000}"/>
            </a:ext>
          </a:extLst>
        </xdr:cNvPr>
        <xdr:cNvSpPr/>
      </xdr:nvSpPr>
      <xdr:spPr>
        <a:xfrm>
          <a:off x="4993006" y="3571875"/>
          <a:ext cx="274319" cy="866775"/>
        </a:xfrm>
        <a:prstGeom prst="rightBrace">
          <a:avLst>
            <a:gd name="adj1" fmla="val 25800"/>
            <a:gd name="adj2" fmla="val 50000"/>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38100</xdr:colOff>
      <xdr:row>40</xdr:row>
      <xdr:rowOff>0</xdr:rowOff>
    </xdr:from>
    <xdr:to>
      <xdr:col>12</xdr:col>
      <xdr:colOff>206376</xdr:colOff>
      <xdr:row>40</xdr:row>
      <xdr:rowOff>200026</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1"/>
        <a:srcRect l="39317" t="66284" r="59365" b="30981"/>
        <a:stretch/>
      </xdr:blipFill>
      <xdr:spPr>
        <a:xfrm>
          <a:off x="3352800" y="8429625"/>
          <a:ext cx="168276" cy="200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0</xdr:colOff>
      <xdr:row>19</xdr:row>
      <xdr:rowOff>0</xdr:rowOff>
    </xdr:from>
    <xdr:ext cx="312906" cy="425822"/>
    <xdr:sp macro="" textlink="$AU$12">
      <xdr:nvSpPr>
        <xdr:cNvPr id="2" name="正方形/長方形 1">
          <a:extLst>
            <a:ext uri="{FF2B5EF4-FFF2-40B4-BE49-F238E27FC236}">
              <a16:creationId xmlns:a16="http://schemas.microsoft.com/office/drawing/2014/main" id="{00000000-0008-0000-0200-000002000000}"/>
            </a:ext>
          </a:extLst>
        </xdr:cNvPr>
        <xdr:cNvSpPr/>
      </xdr:nvSpPr>
      <xdr:spPr>
        <a:xfrm rot="20100000">
          <a:off x="3138488" y="3276600"/>
          <a:ext cx="312906" cy="425822"/>
        </a:xfrm>
        <a:prstGeom prst="rect">
          <a:avLst/>
        </a:prstGeom>
        <a:noFill/>
      </xdr:spPr>
      <xdr:txBody>
        <a:bodyPr wrap="none" lIns="91440" tIns="45720" rIns="91440" bIns="45720">
          <a:spAutoFit/>
        </a:bodyPr>
        <a:lstStyle/>
        <a:p>
          <a:pPr algn="ctr"/>
          <a:fld id="{81E26CA2-5B24-48D6-922A-6A19B6404B92}" type="TxLink">
            <a:rPr lang="ja-JP" altLang="en-US" sz="2000" b="0" i="0" u="none" strike="noStrike" cap="none" spc="0">
              <a:ln w="0"/>
              <a:solidFill>
                <a:srgbClr val="0000FF"/>
              </a:solidFill>
              <a:effectLst/>
              <a:latin typeface="HG創英角ｺﾞｼｯｸUB"/>
              <a:ea typeface="HG創英角ｺﾞｼｯｸUB"/>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oneCellAnchor>
    <xdr:from>
      <xdr:col>6</xdr:col>
      <xdr:colOff>247636</xdr:colOff>
      <xdr:row>21</xdr:row>
      <xdr:rowOff>141473</xdr:rowOff>
    </xdr:from>
    <xdr:ext cx="312906" cy="425822"/>
    <xdr:sp macro="" textlink="$AU$13">
      <xdr:nvSpPr>
        <xdr:cNvPr id="3" name="正方形/長方形 2">
          <a:extLst>
            <a:ext uri="{FF2B5EF4-FFF2-40B4-BE49-F238E27FC236}">
              <a16:creationId xmlns:a16="http://schemas.microsoft.com/office/drawing/2014/main" id="{00000000-0008-0000-0200-000003000000}"/>
            </a:ext>
          </a:extLst>
        </xdr:cNvPr>
        <xdr:cNvSpPr/>
      </xdr:nvSpPr>
      <xdr:spPr>
        <a:xfrm rot="20100000">
          <a:off x="3386124" y="3799073"/>
          <a:ext cx="312906" cy="425822"/>
        </a:xfrm>
        <a:prstGeom prst="rect">
          <a:avLst/>
        </a:prstGeom>
        <a:noFill/>
      </xdr:spPr>
      <xdr:txBody>
        <a:bodyPr wrap="none" lIns="91440" tIns="45720" rIns="91440" bIns="45720">
          <a:spAutoFit/>
        </a:bodyPr>
        <a:lstStyle/>
        <a:p>
          <a:pPr algn="ctr"/>
          <a:fld id="{EEF17264-3687-4288-AAB6-CE7C463F0D04}" type="TxLink">
            <a:rPr lang="en-US" altLang="en-US" sz="2000" b="0" i="0" u="none" strike="noStrike" cap="none" spc="0">
              <a:ln w="0"/>
              <a:solidFill>
                <a:srgbClr val="0000FF"/>
              </a:solidFill>
              <a:effectLst/>
              <a:latin typeface="HG創英角ｺﾞｼｯｸUB"/>
              <a:ea typeface="HG創英角ｺﾞｼｯｸUB"/>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0</xdr:colOff>
      <xdr:row>19</xdr:row>
      <xdr:rowOff>0</xdr:rowOff>
    </xdr:from>
    <xdr:ext cx="312906" cy="425822"/>
    <xdr:sp macro="" textlink="AU12">
      <xdr:nvSpPr>
        <xdr:cNvPr id="2" name="正方形/長方形 1">
          <a:extLst>
            <a:ext uri="{FF2B5EF4-FFF2-40B4-BE49-F238E27FC236}">
              <a16:creationId xmlns:a16="http://schemas.microsoft.com/office/drawing/2014/main" id="{00000000-0008-0000-0300-000002000000}"/>
            </a:ext>
          </a:extLst>
        </xdr:cNvPr>
        <xdr:cNvSpPr/>
      </xdr:nvSpPr>
      <xdr:spPr>
        <a:xfrm rot="20100000">
          <a:off x="3138488" y="3276600"/>
          <a:ext cx="312906" cy="425822"/>
        </a:xfrm>
        <a:prstGeom prst="rect">
          <a:avLst/>
        </a:prstGeom>
        <a:noFill/>
      </xdr:spPr>
      <xdr:txBody>
        <a:bodyPr wrap="none" lIns="91440" tIns="45720" rIns="91440" bIns="45720">
          <a:spAutoFit/>
        </a:bodyPr>
        <a:lstStyle/>
        <a:p>
          <a:pPr algn="ctr"/>
          <a:fld id="{7EE4D47E-BF42-43A7-8F43-78C2537E685B}" type="TxLink">
            <a:rPr lang="en-US" altLang="en-US" sz="2000" b="0" i="0" u="none" strike="noStrike" cap="none" spc="0">
              <a:ln w="0"/>
              <a:solidFill>
                <a:srgbClr val="FF0000"/>
              </a:solidFill>
              <a:effectLst/>
              <a:latin typeface="HG創英角ｺﾞｼｯｸUB"/>
              <a:ea typeface="HG創英角ｺﾞｼｯｸUB"/>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oneCellAnchor>
    <xdr:from>
      <xdr:col>6</xdr:col>
      <xdr:colOff>0</xdr:colOff>
      <xdr:row>25</xdr:row>
      <xdr:rowOff>142874</xdr:rowOff>
    </xdr:from>
    <xdr:ext cx="312906" cy="425822"/>
    <xdr:sp macro="" textlink="AU13">
      <xdr:nvSpPr>
        <xdr:cNvPr id="3" name="正方形/長方形 2">
          <a:extLst>
            <a:ext uri="{FF2B5EF4-FFF2-40B4-BE49-F238E27FC236}">
              <a16:creationId xmlns:a16="http://schemas.microsoft.com/office/drawing/2014/main" id="{00000000-0008-0000-0300-000003000000}"/>
            </a:ext>
          </a:extLst>
        </xdr:cNvPr>
        <xdr:cNvSpPr/>
      </xdr:nvSpPr>
      <xdr:spPr>
        <a:xfrm rot="20100000">
          <a:off x="3138488" y="4562474"/>
          <a:ext cx="312906" cy="425822"/>
        </a:xfrm>
        <a:prstGeom prst="rect">
          <a:avLst/>
        </a:prstGeom>
        <a:noFill/>
      </xdr:spPr>
      <xdr:txBody>
        <a:bodyPr wrap="none" lIns="91440" tIns="45720" rIns="91440" bIns="45720">
          <a:spAutoFit/>
        </a:bodyPr>
        <a:lstStyle/>
        <a:p>
          <a:pPr algn="ctr"/>
          <a:fld id="{ADDD42E8-6AA7-4A63-8A2F-11EE2FEC0DE2}" type="TxLink">
            <a:rPr lang="en-US" altLang="en-US" sz="2000" b="0" i="0" u="none" strike="noStrike" cap="none" spc="0">
              <a:ln w="0"/>
              <a:solidFill>
                <a:srgbClr val="FF0000"/>
              </a:solidFill>
              <a:effectLst/>
              <a:latin typeface="HG創英角ｺﾞｼｯｸUB"/>
              <a:ea typeface="HG創英角ｺﾞｼｯｸUB"/>
            </a:rPr>
            <a:pPr algn="ctr"/>
            <a:t> </a:t>
          </a:fld>
          <a:endParaRPr lang="ja-JP" altLang="en-US" sz="4400" b="0" cap="none" spc="0">
            <a:ln w="0"/>
            <a:solidFill>
              <a:srgbClr val="FF0000"/>
            </a:solidFill>
            <a:effectLst/>
            <a:latin typeface="HG創英角ｺﾞｼｯｸUB" panose="020B0909000000000000" pitchFamily="49" charset="-128"/>
            <a:ea typeface="HG創英角ｺﾞｼｯｸUB" panose="020B0909000000000000" pitchFamily="49"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Z57"/>
  <sheetViews>
    <sheetView showGridLines="0" tabSelected="1" view="pageBreakPreview" zoomScaleNormal="100" zoomScaleSheetLayoutView="100" workbookViewId="0"/>
  </sheetViews>
  <sheetFormatPr defaultColWidth="3.625" defaultRowHeight="15.75" customHeight="1" x14ac:dyDescent="0.15"/>
  <cols>
    <col min="1" max="16384" width="3.625" style="41"/>
  </cols>
  <sheetData>
    <row r="3" spans="3:31" ht="15.75" customHeight="1" x14ac:dyDescent="0.15">
      <c r="C3" s="259" t="s">
        <v>75</v>
      </c>
      <c r="D3" s="259"/>
      <c r="E3" s="259"/>
      <c r="F3" s="259"/>
      <c r="G3" s="259"/>
      <c r="H3" s="259"/>
      <c r="I3" s="259"/>
      <c r="J3" s="259"/>
      <c r="K3" s="259"/>
      <c r="L3" s="259"/>
      <c r="M3" s="259"/>
      <c r="N3" s="259"/>
      <c r="O3" s="259"/>
      <c r="P3" s="259"/>
      <c r="Q3" s="259"/>
      <c r="R3" s="259"/>
      <c r="S3" s="259"/>
      <c r="T3" s="259"/>
      <c r="U3" s="259"/>
      <c r="V3" s="259"/>
      <c r="W3" s="259"/>
      <c r="X3" s="259"/>
    </row>
    <row r="4" spans="3:31" ht="15.75" customHeight="1" x14ac:dyDescent="0.15">
      <c r="C4" s="259"/>
      <c r="D4" s="259"/>
      <c r="E4" s="259"/>
      <c r="F4" s="259"/>
      <c r="G4" s="259"/>
      <c r="H4" s="259"/>
      <c r="I4" s="259"/>
      <c r="J4" s="259"/>
      <c r="K4" s="259"/>
      <c r="L4" s="259"/>
      <c r="M4" s="259"/>
      <c r="N4" s="259"/>
      <c r="O4" s="259"/>
      <c r="P4" s="259"/>
      <c r="Q4" s="259"/>
      <c r="R4" s="259"/>
      <c r="S4" s="259"/>
      <c r="T4" s="259"/>
      <c r="U4" s="259"/>
      <c r="V4" s="259"/>
      <c r="W4" s="259"/>
      <c r="X4" s="259"/>
    </row>
    <row r="5" spans="3:31" ht="15.75" customHeight="1" x14ac:dyDescent="0.15">
      <c r="AC5" s="42" t="s">
        <v>93</v>
      </c>
    </row>
    <row r="6" spans="3:31" ht="15.75" customHeight="1" x14ac:dyDescent="0.15">
      <c r="C6" s="42" t="s">
        <v>285</v>
      </c>
      <c r="J6" s="43" t="s">
        <v>288</v>
      </c>
      <c r="AD6" s="43" t="s">
        <v>94</v>
      </c>
    </row>
    <row r="7" spans="3:31" ht="15.75" customHeight="1" x14ac:dyDescent="0.15">
      <c r="AE7" s="44" t="s">
        <v>140</v>
      </c>
    </row>
    <row r="8" spans="3:31" ht="15.75" customHeight="1" x14ac:dyDescent="0.15">
      <c r="C8" s="42" t="s">
        <v>76</v>
      </c>
      <c r="AE8" s="44" t="s">
        <v>139</v>
      </c>
    </row>
    <row r="9" spans="3:31" ht="15.75" customHeight="1" x14ac:dyDescent="0.15">
      <c r="D9" s="43" t="s">
        <v>289</v>
      </c>
      <c r="AE9" s="44" t="s">
        <v>95</v>
      </c>
    </row>
    <row r="10" spans="3:31" ht="15.75" customHeight="1" x14ac:dyDescent="0.15">
      <c r="AE10" s="44" t="s">
        <v>178</v>
      </c>
    </row>
    <row r="11" spans="3:31" ht="15.75" customHeight="1" x14ac:dyDescent="0.15">
      <c r="AE11" s="44" t="s">
        <v>429</v>
      </c>
    </row>
    <row r="12" spans="3:31" ht="15.75" customHeight="1" x14ac:dyDescent="0.15">
      <c r="AE12" s="44" t="s">
        <v>398</v>
      </c>
    </row>
    <row r="13" spans="3:31" ht="15.75" customHeight="1" x14ac:dyDescent="0.15">
      <c r="AE13" s="44" t="s">
        <v>346</v>
      </c>
    </row>
    <row r="14" spans="3:31" ht="15.75" customHeight="1" x14ac:dyDescent="0.15">
      <c r="AE14" s="44" t="s">
        <v>347</v>
      </c>
    </row>
    <row r="15" spans="3:31" ht="15.75" customHeight="1" x14ac:dyDescent="0.15">
      <c r="AE15" s="44" t="s">
        <v>348</v>
      </c>
    </row>
    <row r="16" spans="3:31" ht="15.75" customHeight="1" x14ac:dyDescent="0.15">
      <c r="AE16" s="44" t="s">
        <v>349</v>
      </c>
    </row>
    <row r="17" spans="3:31" ht="15.75" customHeight="1" x14ac:dyDescent="0.15">
      <c r="AE17" s="44" t="s">
        <v>350</v>
      </c>
    </row>
    <row r="18" spans="3:31" ht="15.75" customHeight="1" x14ac:dyDescent="0.15">
      <c r="AE18" s="44" t="s">
        <v>430</v>
      </c>
    </row>
    <row r="19" spans="3:31" ht="15.75" customHeight="1" x14ac:dyDescent="0.15">
      <c r="AE19" s="44" t="s">
        <v>351</v>
      </c>
    </row>
    <row r="20" spans="3:31" ht="15.75" customHeight="1" x14ac:dyDescent="0.15">
      <c r="AE20" s="44" t="s">
        <v>306</v>
      </c>
    </row>
    <row r="21" spans="3:31" ht="15.75" customHeight="1" x14ac:dyDescent="0.15">
      <c r="AE21" s="44" t="s">
        <v>352</v>
      </c>
    </row>
    <row r="22" spans="3:31" ht="15.75" customHeight="1" x14ac:dyDescent="0.15">
      <c r="C22" s="42" t="s">
        <v>77</v>
      </c>
      <c r="AE22" s="44" t="s">
        <v>355</v>
      </c>
    </row>
    <row r="23" spans="3:31" ht="15.75" customHeight="1" x14ac:dyDescent="0.15">
      <c r="D23" s="43" t="s">
        <v>290</v>
      </c>
      <c r="AE23" s="47" t="s">
        <v>141</v>
      </c>
    </row>
    <row r="25" spans="3:31" ht="15.75" customHeight="1" x14ac:dyDescent="0.15">
      <c r="AC25" s="42" t="s">
        <v>98</v>
      </c>
    </row>
    <row r="26" spans="3:31" ht="15.75" customHeight="1" x14ac:dyDescent="0.15">
      <c r="AD26" s="43" t="s">
        <v>354</v>
      </c>
    </row>
    <row r="27" spans="3:31" ht="15.75" customHeight="1" x14ac:dyDescent="0.15">
      <c r="AE27" s="44" t="s">
        <v>99</v>
      </c>
    </row>
    <row r="28" spans="3:31" ht="15.75" customHeight="1" x14ac:dyDescent="0.15">
      <c r="AE28" s="44" t="s">
        <v>375</v>
      </c>
    </row>
    <row r="29" spans="3:31" ht="15.75" customHeight="1" x14ac:dyDescent="0.15">
      <c r="AE29" s="44" t="s">
        <v>376</v>
      </c>
    </row>
    <row r="30" spans="3:31" ht="15.75" customHeight="1" x14ac:dyDescent="0.15">
      <c r="E30" s="43" t="s">
        <v>78</v>
      </c>
      <c r="AE30" s="44" t="s">
        <v>377</v>
      </c>
    </row>
    <row r="31" spans="3:31" ht="15.75" customHeight="1" x14ac:dyDescent="0.15">
      <c r="E31" s="44" t="s">
        <v>298</v>
      </c>
      <c r="AE31" s="44" t="s">
        <v>100</v>
      </c>
    </row>
    <row r="32" spans="3:31" ht="15.75" customHeight="1" x14ac:dyDescent="0.15">
      <c r="E32" s="44" t="s">
        <v>360</v>
      </c>
      <c r="AE32" s="44" t="s">
        <v>101</v>
      </c>
    </row>
    <row r="33" spans="5:50" ht="15.75" customHeight="1" x14ac:dyDescent="0.15">
      <c r="E33" s="44" t="s">
        <v>361</v>
      </c>
      <c r="Q33" s="44" t="s">
        <v>84</v>
      </c>
    </row>
    <row r="34" spans="5:50" ht="15.75" customHeight="1" x14ac:dyDescent="0.15">
      <c r="E34" s="44" t="s">
        <v>83</v>
      </c>
      <c r="AC34" s="42" t="s">
        <v>291</v>
      </c>
    </row>
    <row r="35" spans="5:50" ht="15.75" customHeight="1" x14ac:dyDescent="0.15">
      <c r="E35" s="44" t="s">
        <v>79</v>
      </c>
      <c r="AD35" s="43" t="s">
        <v>292</v>
      </c>
    </row>
    <row r="36" spans="5:50" ht="15.75" customHeight="1" x14ac:dyDescent="0.15">
      <c r="E36" s="44" t="s">
        <v>80</v>
      </c>
      <c r="AE36" s="44" t="s">
        <v>411</v>
      </c>
    </row>
    <row r="37" spans="5:50" ht="15.75" customHeight="1" x14ac:dyDescent="0.15">
      <c r="E37" s="44" t="s">
        <v>81</v>
      </c>
      <c r="AE37" s="44" t="s">
        <v>412</v>
      </c>
    </row>
    <row r="38" spans="5:50" ht="15.75" customHeight="1" x14ac:dyDescent="0.15">
      <c r="E38" s="44" t="s">
        <v>82</v>
      </c>
      <c r="L38" s="44" t="s">
        <v>85</v>
      </c>
      <c r="AE38" s="44" t="s">
        <v>413</v>
      </c>
    </row>
    <row r="39" spans="5:50" ht="15.75" customHeight="1" x14ac:dyDescent="0.15">
      <c r="E39" s="44" t="s">
        <v>374</v>
      </c>
      <c r="AE39" s="47" t="s">
        <v>428</v>
      </c>
    </row>
    <row r="40" spans="5:50" ht="15.75" customHeight="1" x14ac:dyDescent="0.15">
      <c r="E40" s="44" t="s">
        <v>96</v>
      </c>
      <c r="AE40" s="44" t="s">
        <v>414</v>
      </c>
    </row>
    <row r="41" spans="5:50" ht="15.75" customHeight="1" x14ac:dyDescent="0.15">
      <c r="E41" s="44" t="s">
        <v>97</v>
      </c>
      <c r="AD41" s="43"/>
      <c r="AE41" s="44" t="s">
        <v>293</v>
      </c>
    </row>
    <row r="42" spans="5:50" ht="15.75" customHeight="1" x14ac:dyDescent="0.15">
      <c r="E42" s="44" t="s">
        <v>86</v>
      </c>
      <c r="AE42" s="44"/>
      <c r="AI42" s="44"/>
      <c r="AR42" s="260"/>
      <c r="AS42" s="260"/>
      <c r="AT42" s="260"/>
      <c r="AU42" s="45"/>
      <c r="AV42" s="260"/>
      <c r="AW42" s="260"/>
      <c r="AX42" s="260"/>
    </row>
    <row r="43" spans="5:50" ht="15.75" customHeight="1" x14ac:dyDescent="0.15">
      <c r="E43" s="44" t="s">
        <v>87</v>
      </c>
    </row>
    <row r="44" spans="5:50" ht="15.75" customHeight="1" x14ac:dyDescent="0.15">
      <c r="E44" s="44" t="s">
        <v>88</v>
      </c>
      <c r="AD44" s="43" t="s">
        <v>295</v>
      </c>
    </row>
    <row r="45" spans="5:50" ht="15.75" customHeight="1" x14ac:dyDescent="0.15">
      <c r="E45" s="44" t="s">
        <v>89</v>
      </c>
      <c r="AE45" s="44" t="s">
        <v>294</v>
      </c>
    </row>
    <row r="46" spans="5:50" ht="15.75" customHeight="1" x14ac:dyDescent="0.15">
      <c r="E46" s="44" t="s">
        <v>90</v>
      </c>
      <c r="AE46" s="44" t="s">
        <v>408</v>
      </c>
    </row>
    <row r="47" spans="5:50" ht="15.75" customHeight="1" x14ac:dyDescent="0.15">
      <c r="E47" s="44" t="s">
        <v>91</v>
      </c>
      <c r="L47" s="44"/>
      <c r="M47" s="44"/>
      <c r="T47" s="44" t="s">
        <v>92</v>
      </c>
      <c r="AE47" s="47" t="s">
        <v>112</v>
      </c>
    </row>
    <row r="48" spans="5:50" ht="15.75" customHeight="1" x14ac:dyDescent="0.15">
      <c r="E48" s="44" t="s">
        <v>362</v>
      </c>
      <c r="AE48" s="47" t="s">
        <v>113</v>
      </c>
    </row>
    <row r="49" spans="1:52" ht="15.75" customHeight="1" x14ac:dyDescent="0.15">
      <c r="E49" s="44" t="s">
        <v>118</v>
      </c>
      <c r="AE49" s="44" t="s">
        <v>303</v>
      </c>
    </row>
    <row r="50" spans="1:52" ht="15.75" customHeight="1" x14ac:dyDescent="0.15">
      <c r="E50" s="44" t="s">
        <v>364</v>
      </c>
      <c r="AE50" s="44" t="s">
        <v>407</v>
      </c>
    </row>
    <row r="51" spans="1:52" ht="15.75" customHeight="1" x14ac:dyDescent="0.15">
      <c r="E51" s="44" t="s">
        <v>363</v>
      </c>
      <c r="AE51" s="44" t="s">
        <v>409</v>
      </c>
    </row>
    <row r="52" spans="1:52" ht="15.75" customHeight="1" x14ac:dyDescent="0.15">
      <c r="AE52" s="44" t="s">
        <v>410</v>
      </c>
    </row>
    <row r="57" spans="1:52" ht="15.75" customHeight="1" x14ac:dyDescent="0.15">
      <c r="A57" s="223" t="s">
        <v>356</v>
      </c>
      <c r="B57" s="223" t="s">
        <v>356</v>
      </c>
      <c r="C57" s="223" t="s">
        <v>356</v>
      </c>
      <c r="D57" s="223" t="s">
        <v>356</v>
      </c>
      <c r="E57" s="223" t="s">
        <v>356</v>
      </c>
      <c r="F57" s="223" t="s">
        <v>356</v>
      </c>
      <c r="G57" s="223" t="s">
        <v>356</v>
      </c>
      <c r="H57" s="223" t="s">
        <v>356</v>
      </c>
      <c r="I57" s="223" t="s">
        <v>356</v>
      </c>
      <c r="J57" s="223" t="s">
        <v>356</v>
      </c>
      <c r="K57" s="223" t="s">
        <v>356</v>
      </c>
      <c r="L57" s="223" t="s">
        <v>356</v>
      </c>
      <c r="M57" s="223" t="s">
        <v>356</v>
      </c>
      <c r="N57" s="223" t="s">
        <v>356</v>
      </c>
      <c r="O57" s="223" t="s">
        <v>356</v>
      </c>
      <c r="P57" s="223" t="s">
        <v>356</v>
      </c>
      <c r="Q57" s="223" t="s">
        <v>356</v>
      </c>
      <c r="R57" s="223" t="s">
        <v>356</v>
      </c>
      <c r="S57" s="223" t="s">
        <v>356</v>
      </c>
      <c r="T57" s="223" t="s">
        <v>356</v>
      </c>
      <c r="U57" s="223" t="s">
        <v>356</v>
      </c>
      <c r="V57" s="223" t="s">
        <v>356</v>
      </c>
      <c r="W57" s="223" t="s">
        <v>356</v>
      </c>
      <c r="X57" s="223" t="s">
        <v>356</v>
      </c>
      <c r="Y57" s="223" t="s">
        <v>356</v>
      </c>
      <c r="Z57" s="223" t="s">
        <v>356</v>
      </c>
      <c r="AA57" s="223" t="s">
        <v>356</v>
      </c>
      <c r="AB57" s="223" t="s">
        <v>356</v>
      </c>
      <c r="AC57" s="223" t="s">
        <v>356</v>
      </c>
      <c r="AD57" s="223" t="s">
        <v>356</v>
      </c>
      <c r="AE57" s="223" t="s">
        <v>356</v>
      </c>
      <c r="AF57" s="223" t="s">
        <v>356</v>
      </c>
      <c r="AG57" s="223" t="s">
        <v>356</v>
      </c>
      <c r="AH57" s="223" t="s">
        <v>356</v>
      </c>
      <c r="AI57" s="223" t="s">
        <v>356</v>
      </c>
      <c r="AJ57" s="223" t="s">
        <v>356</v>
      </c>
      <c r="AK57" s="223" t="s">
        <v>356</v>
      </c>
      <c r="AL57" s="223" t="s">
        <v>356</v>
      </c>
      <c r="AM57" s="223" t="s">
        <v>356</v>
      </c>
      <c r="AN57" s="223" t="s">
        <v>356</v>
      </c>
      <c r="AO57" s="223" t="s">
        <v>356</v>
      </c>
      <c r="AP57" s="223" t="s">
        <v>356</v>
      </c>
      <c r="AQ57" s="223" t="s">
        <v>356</v>
      </c>
      <c r="AR57" s="223" t="s">
        <v>356</v>
      </c>
      <c r="AS57" s="223" t="s">
        <v>356</v>
      </c>
      <c r="AT57" s="223" t="s">
        <v>356</v>
      </c>
      <c r="AU57" s="223" t="s">
        <v>356</v>
      </c>
      <c r="AV57" s="223" t="s">
        <v>356</v>
      </c>
      <c r="AW57" s="223" t="s">
        <v>356</v>
      </c>
      <c r="AX57" s="223" t="s">
        <v>356</v>
      </c>
      <c r="AY57" s="223" t="s">
        <v>356</v>
      </c>
      <c r="AZ57" s="223" t="s">
        <v>356</v>
      </c>
    </row>
  </sheetData>
  <sheetProtection algorithmName="SHA-512" hashValue="wNEJEKSQJuQB4E8mS8VSriyWpExyOybwjmB4jJkMOJ1/BipwDAGAajGWUNr4qLCWbC0gtUYsuCOPNHuVTWlipA==" saltValue="5zFDSY8OBukMGhuS+QdAEA==" spinCount="100000" sheet="1" objects="1" scenarios="1"/>
  <mergeCells count="3">
    <mergeCell ref="C3:X4"/>
    <mergeCell ref="AR42:AT42"/>
    <mergeCell ref="AV42:AX42"/>
  </mergeCells>
  <phoneticPr fontId="1"/>
  <pageMargins left="0.39370078740157483" right="0.39370078740157483" top="0.39370078740157483" bottom="0.19685039370078741" header="0.59055118110236215" footer="0.39370078740157483"/>
  <pageSetup paperSize="9" scale="95" orientation="portrait" r:id="rId1"/>
  <colBreaks count="1" manualBreakCount="1">
    <brk id="26" max="5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AC75"/>
  <sheetViews>
    <sheetView showGridLines="0" view="pageBreakPreview" zoomScaleNormal="100" zoomScaleSheetLayoutView="100" workbookViewId="0"/>
  </sheetViews>
  <sheetFormatPr defaultColWidth="3.625" defaultRowHeight="17.25" customHeight="1" x14ac:dyDescent="0.15"/>
  <cols>
    <col min="1" max="16384" width="3.625" style="88"/>
  </cols>
  <sheetData>
    <row r="1" spans="1:25" ht="17.25" customHeight="1" x14ac:dyDescent="0.15">
      <c r="A1" s="87"/>
    </row>
    <row r="3" spans="1:25" ht="17.25" customHeight="1" x14ac:dyDescent="0.15">
      <c r="B3" s="289" t="s">
        <v>73</v>
      </c>
      <c r="C3" s="289"/>
      <c r="D3" s="289"/>
      <c r="E3" s="289"/>
      <c r="F3" s="289"/>
      <c r="G3" s="289"/>
      <c r="H3" s="289"/>
      <c r="I3" s="289"/>
      <c r="J3" s="289"/>
      <c r="K3" s="289"/>
      <c r="L3" s="289"/>
      <c r="M3" s="289"/>
      <c r="N3" s="289"/>
      <c r="O3" s="289"/>
      <c r="P3" s="289"/>
      <c r="Q3" s="289"/>
      <c r="R3" s="289"/>
      <c r="S3" s="289"/>
      <c r="T3" s="289"/>
      <c r="U3" s="289"/>
      <c r="V3" s="289"/>
      <c r="W3" s="289"/>
      <c r="X3" s="289"/>
      <c r="Y3" s="289"/>
    </row>
    <row r="4" spans="1:25" ht="17.25" customHeight="1" x14ac:dyDescent="0.15">
      <c r="C4" s="267" t="s">
        <v>370</v>
      </c>
      <c r="D4" s="268"/>
      <c r="E4" s="268"/>
      <c r="F4" s="268"/>
      <c r="G4" s="268"/>
      <c r="H4" s="268"/>
      <c r="I4" s="268"/>
      <c r="J4" s="268"/>
      <c r="K4" s="268"/>
      <c r="L4" s="268"/>
      <c r="M4" s="268"/>
      <c r="N4" s="268"/>
      <c r="O4" s="268"/>
      <c r="P4" s="268"/>
      <c r="Q4" s="268"/>
      <c r="R4" s="268"/>
      <c r="S4" s="268"/>
      <c r="T4" s="268"/>
      <c r="U4" s="268"/>
      <c r="V4" s="268"/>
      <c r="W4" s="268"/>
      <c r="X4" s="268"/>
    </row>
    <row r="5" spans="1:25" ht="17.25" customHeight="1" x14ac:dyDescent="0.15">
      <c r="C5" s="268"/>
      <c r="D5" s="268"/>
      <c r="E5" s="268"/>
      <c r="F5" s="268"/>
      <c r="G5" s="268"/>
      <c r="H5" s="268"/>
      <c r="I5" s="268"/>
      <c r="J5" s="268"/>
      <c r="K5" s="268"/>
      <c r="L5" s="268"/>
      <c r="M5" s="268"/>
      <c r="N5" s="268"/>
      <c r="O5" s="268"/>
      <c r="P5" s="268"/>
      <c r="Q5" s="268"/>
      <c r="R5" s="268"/>
      <c r="S5" s="268"/>
      <c r="T5" s="268"/>
      <c r="U5" s="268"/>
      <c r="V5" s="268"/>
      <c r="W5" s="268"/>
      <c r="X5" s="268"/>
    </row>
    <row r="6" spans="1:25" ht="17.25" customHeight="1" x14ac:dyDescent="0.15">
      <c r="C6" s="268"/>
      <c r="D6" s="268"/>
      <c r="E6" s="268"/>
      <c r="F6" s="268"/>
      <c r="G6" s="268"/>
      <c r="H6" s="268"/>
      <c r="I6" s="268"/>
      <c r="J6" s="268"/>
      <c r="K6" s="268"/>
      <c r="L6" s="268"/>
      <c r="M6" s="268"/>
      <c r="N6" s="268"/>
      <c r="O6" s="268"/>
      <c r="P6" s="268"/>
      <c r="Q6" s="268"/>
      <c r="R6" s="268"/>
      <c r="S6" s="268"/>
      <c r="T6" s="268"/>
      <c r="U6" s="268"/>
      <c r="V6" s="268"/>
      <c r="W6" s="268"/>
      <c r="X6" s="268"/>
    </row>
    <row r="7" spans="1:25" ht="17.25" customHeight="1" x14ac:dyDescent="0.15">
      <c r="D7" s="89"/>
      <c r="E7" s="90"/>
      <c r="F7" s="90"/>
      <c r="G7" s="90"/>
      <c r="H7" s="90"/>
      <c r="I7" s="90"/>
      <c r="J7" s="90"/>
      <c r="K7" s="90"/>
      <c r="L7" s="90"/>
      <c r="M7" s="90"/>
      <c r="N7" s="90"/>
      <c r="O7" s="90"/>
      <c r="P7" s="90"/>
      <c r="Q7" s="90"/>
      <c r="R7" s="90"/>
      <c r="S7" s="90"/>
      <c r="T7" s="90"/>
      <c r="U7" s="90"/>
      <c r="V7" s="90"/>
      <c r="W7" s="91"/>
    </row>
    <row r="8" spans="1:25" ht="17.25" customHeight="1" x14ac:dyDescent="0.15">
      <c r="D8" s="92"/>
      <c r="E8" s="93" t="s">
        <v>357</v>
      </c>
      <c r="F8" s="94"/>
      <c r="G8" s="94"/>
      <c r="H8" s="94"/>
      <c r="I8" s="94"/>
      <c r="J8" s="94"/>
      <c r="K8" s="94"/>
      <c r="L8" s="94"/>
      <c r="M8" s="94"/>
      <c r="N8" s="94"/>
      <c r="O8" s="94"/>
      <c r="P8" s="94"/>
      <c r="Q8" s="94"/>
      <c r="R8" s="94"/>
      <c r="S8" s="94"/>
      <c r="T8" s="94"/>
      <c r="U8" s="94"/>
      <c r="V8" s="94"/>
      <c r="W8" s="95"/>
    </row>
    <row r="9" spans="1:25" ht="17.25" customHeight="1" x14ac:dyDescent="0.15">
      <c r="D9" s="92"/>
      <c r="E9" s="93" t="s">
        <v>358</v>
      </c>
      <c r="F9" s="94"/>
      <c r="G9" s="94"/>
      <c r="H9" s="94"/>
      <c r="I9" s="94"/>
      <c r="J9" s="94"/>
      <c r="K9" s="94"/>
      <c r="L9" s="94"/>
      <c r="M9" s="94"/>
      <c r="N9" s="94"/>
      <c r="O9" s="94"/>
      <c r="P9" s="94"/>
      <c r="Q9" s="94"/>
      <c r="R9" s="94"/>
      <c r="S9" s="94"/>
      <c r="T9" s="94"/>
      <c r="U9" s="94"/>
      <c r="V9" s="94"/>
      <c r="W9" s="95"/>
    </row>
    <row r="10" spans="1:25" ht="17.25" customHeight="1" x14ac:dyDescent="0.15">
      <c r="D10" s="92"/>
      <c r="E10" s="93" t="s">
        <v>359</v>
      </c>
      <c r="F10" s="94"/>
      <c r="G10" s="94"/>
      <c r="H10" s="94"/>
      <c r="I10" s="94"/>
      <c r="J10" s="94"/>
      <c r="K10" s="94"/>
      <c r="L10" s="94"/>
      <c r="M10" s="94"/>
      <c r="N10" s="94"/>
      <c r="O10" s="94"/>
      <c r="P10" s="94"/>
      <c r="Q10" s="94"/>
      <c r="R10" s="94"/>
      <c r="S10" s="94"/>
      <c r="T10" s="94"/>
      <c r="U10" s="94"/>
      <c r="V10" s="94"/>
      <c r="W10" s="95"/>
    </row>
    <row r="11" spans="1:25" ht="7.5" customHeight="1" x14ac:dyDescent="0.15">
      <c r="D11" s="92"/>
      <c r="E11" s="94"/>
      <c r="F11" s="94"/>
      <c r="G11" s="94"/>
      <c r="H11" s="96"/>
      <c r="I11" s="94"/>
      <c r="J11" s="94"/>
      <c r="K11" s="94"/>
      <c r="L11" s="94"/>
      <c r="M11" s="94"/>
      <c r="N11" s="94"/>
      <c r="O11" s="94"/>
      <c r="P11" s="94"/>
      <c r="Q11" s="94"/>
      <c r="R11" s="94"/>
      <c r="S11" s="94"/>
      <c r="T11" s="94"/>
      <c r="U11" s="94"/>
      <c r="V11" s="94"/>
      <c r="W11" s="95"/>
    </row>
    <row r="12" spans="1:25" ht="17.25" customHeight="1" x14ac:dyDescent="0.15">
      <c r="D12" s="92"/>
      <c r="E12" s="278" t="s">
        <v>14</v>
      </c>
      <c r="F12" s="278"/>
      <c r="G12" s="278"/>
      <c r="H12" s="278"/>
      <c r="I12" s="279"/>
      <c r="J12" s="280"/>
      <c r="K12" s="280"/>
      <c r="L12" s="280"/>
      <c r="M12" s="280"/>
      <c r="N12" s="280"/>
      <c r="O12" s="280"/>
      <c r="P12" s="280"/>
      <c r="Q12" s="280"/>
      <c r="R12" s="281"/>
      <c r="S12" s="97"/>
      <c r="T12" s="94"/>
      <c r="U12" s="94"/>
      <c r="V12" s="94"/>
      <c r="W12" s="95"/>
    </row>
    <row r="13" spans="1:25" ht="17.25" customHeight="1" x14ac:dyDescent="0.15">
      <c r="D13" s="92"/>
      <c r="E13" s="278"/>
      <c r="F13" s="278"/>
      <c r="G13" s="278"/>
      <c r="H13" s="278"/>
      <c r="I13" s="282"/>
      <c r="J13" s="283"/>
      <c r="K13" s="283"/>
      <c r="L13" s="283"/>
      <c r="M13" s="283"/>
      <c r="N13" s="283"/>
      <c r="O13" s="283"/>
      <c r="P13" s="283"/>
      <c r="Q13" s="283"/>
      <c r="R13" s="284"/>
      <c r="S13" s="97"/>
      <c r="T13" s="94"/>
      <c r="U13" s="94"/>
      <c r="V13" s="94"/>
      <c r="W13" s="95"/>
    </row>
    <row r="14" spans="1:25" ht="17.25" customHeight="1" x14ac:dyDescent="0.15">
      <c r="D14" s="98"/>
      <c r="E14" s="99"/>
      <c r="F14" s="99"/>
      <c r="G14" s="99"/>
      <c r="H14" s="99"/>
      <c r="I14" s="99"/>
      <c r="J14" s="99"/>
      <c r="K14" s="99"/>
      <c r="L14" s="99"/>
      <c r="M14" s="99"/>
      <c r="N14" s="99"/>
      <c r="O14" s="99"/>
      <c r="P14" s="99"/>
      <c r="Q14" s="99"/>
      <c r="R14" s="99"/>
      <c r="S14" s="99"/>
      <c r="T14" s="99"/>
      <c r="U14" s="99"/>
      <c r="V14" s="99"/>
      <c r="W14" s="100"/>
    </row>
    <row r="15" spans="1:25" ht="17.25" customHeight="1" x14ac:dyDescent="0.15">
      <c r="D15" s="89"/>
      <c r="E15" s="90"/>
      <c r="F15" s="90"/>
      <c r="G15" s="90"/>
      <c r="H15" s="90"/>
      <c r="I15" s="90"/>
      <c r="J15" s="90"/>
      <c r="K15" s="90"/>
      <c r="L15" s="90"/>
      <c r="M15" s="90"/>
      <c r="N15" s="90"/>
      <c r="O15" s="90"/>
      <c r="P15" s="90"/>
      <c r="Q15" s="90"/>
      <c r="R15" s="90"/>
      <c r="S15" s="90"/>
      <c r="T15" s="90"/>
      <c r="U15" s="90"/>
      <c r="V15" s="90"/>
      <c r="W15" s="91"/>
    </row>
    <row r="16" spans="1:25" ht="17.25" customHeight="1" x14ac:dyDescent="0.15">
      <c r="D16" s="92"/>
      <c r="E16" s="93" t="s">
        <v>15</v>
      </c>
      <c r="F16" s="94"/>
      <c r="G16" s="94"/>
      <c r="H16" s="94"/>
      <c r="I16" s="94"/>
      <c r="J16" s="94"/>
      <c r="K16" s="94"/>
      <c r="L16" s="94"/>
      <c r="M16" s="94"/>
      <c r="N16" s="94"/>
      <c r="O16" s="94"/>
      <c r="P16" s="94"/>
      <c r="Q16" s="94"/>
      <c r="R16" s="94"/>
      <c r="S16" s="94"/>
      <c r="T16" s="94"/>
      <c r="U16" s="94"/>
      <c r="V16" s="94"/>
      <c r="W16" s="95"/>
    </row>
    <row r="17" spans="3:23" ht="7.5" customHeight="1" x14ac:dyDescent="0.15">
      <c r="D17" s="92"/>
      <c r="E17" s="94"/>
      <c r="F17" s="94"/>
      <c r="G17" s="94"/>
      <c r="H17" s="96"/>
      <c r="I17" s="94"/>
      <c r="J17" s="94"/>
      <c r="K17" s="94"/>
      <c r="L17" s="94"/>
      <c r="M17" s="94"/>
      <c r="N17" s="94"/>
      <c r="O17" s="94"/>
      <c r="P17" s="94"/>
      <c r="Q17" s="94"/>
      <c r="R17" s="94"/>
      <c r="S17" s="94"/>
      <c r="T17" s="94"/>
      <c r="U17" s="94"/>
      <c r="V17" s="94"/>
      <c r="W17" s="95"/>
    </row>
    <row r="18" spans="3:23" ht="17.25" customHeight="1" x14ac:dyDescent="0.15">
      <c r="D18" s="92"/>
      <c r="E18" s="278" t="s">
        <v>16</v>
      </c>
      <c r="F18" s="278"/>
      <c r="G18" s="278"/>
      <c r="H18" s="285"/>
      <c r="I18" s="286"/>
      <c r="J18" s="287"/>
      <c r="K18" s="287"/>
      <c r="L18" s="287"/>
      <c r="M18" s="287"/>
      <c r="N18" s="287"/>
      <c r="O18" s="287"/>
      <c r="P18" s="287"/>
      <c r="Q18" s="287"/>
      <c r="R18" s="288"/>
      <c r="S18" s="94"/>
      <c r="T18" s="275" t="s">
        <v>72</v>
      </c>
      <c r="U18" s="276"/>
      <c r="V18" s="276"/>
      <c r="W18" s="277"/>
    </row>
    <row r="19" spans="3:23" ht="7.5" customHeight="1" x14ac:dyDescent="0.15">
      <c r="D19" s="92"/>
      <c r="E19" s="96"/>
      <c r="F19" s="96"/>
      <c r="G19" s="96"/>
      <c r="H19" s="96"/>
      <c r="I19" s="96"/>
      <c r="J19" s="96"/>
      <c r="K19" s="96"/>
      <c r="L19" s="96"/>
      <c r="M19" s="96"/>
      <c r="N19" s="96"/>
      <c r="O19" s="96"/>
      <c r="P19" s="96"/>
      <c r="Q19" s="96"/>
      <c r="R19" s="96"/>
      <c r="S19" s="96"/>
      <c r="T19" s="276"/>
      <c r="U19" s="276"/>
      <c r="V19" s="276"/>
      <c r="W19" s="277"/>
    </row>
    <row r="20" spans="3:23" ht="17.25" customHeight="1" x14ac:dyDescent="0.15">
      <c r="D20" s="92"/>
      <c r="E20" s="278" t="s">
        <v>17</v>
      </c>
      <c r="F20" s="278"/>
      <c r="G20" s="278"/>
      <c r="H20" s="285"/>
      <c r="I20" s="286"/>
      <c r="J20" s="287"/>
      <c r="K20" s="287"/>
      <c r="L20" s="287"/>
      <c r="M20" s="287"/>
      <c r="N20" s="287"/>
      <c r="O20" s="287"/>
      <c r="P20" s="287"/>
      <c r="Q20" s="287"/>
      <c r="R20" s="288"/>
      <c r="S20" s="94"/>
      <c r="T20" s="276"/>
      <c r="U20" s="276"/>
      <c r="V20" s="276"/>
      <c r="W20" s="277"/>
    </row>
    <row r="21" spans="3:23" ht="7.5" customHeight="1" x14ac:dyDescent="0.15">
      <c r="D21" s="92"/>
      <c r="E21" s="96"/>
      <c r="F21" s="96"/>
      <c r="G21" s="96"/>
      <c r="H21" s="96"/>
      <c r="I21" s="96"/>
      <c r="J21" s="96"/>
      <c r="K21" s="96"/>
      <c r="L21" s="96"/>
      <c r="M21" s="96"/>
      <c r="N21" s="96"/>
      <c r="O21" s="96"/>
      <c r="P21" s="96"/>
      <c r="Q21" s="96"/>
      <c r="R21" s="96"/>
      <c r="S21" s="96"/>
      <c r="T21" s="276"/>
      <c r="U21" s="276"/>
      <c r="V21" s="276"/>
      <c r="W21" s="277"/>
    </row>
    <row r="22" spans="3:23" ht="17.25" customHeight="1" x14ac:dyDescent="0.15">
      <c r="D22" s="92"/>
      <c r="E22" s="278" t="s">
        <v>18</v>
      </c>
      <c r="F22" s="278"/>
      <c r="G22" s="278"/>
      <c r="H22" s="285"/>
      <c r="I22" s="286"/>
      <c r="J22" s="287"/>
      <c r="K22" s="287"/>
      <c r="L22" s="287"/>
      <c r="M22" s="287"/>
      <c r="N22" s="287"/>
      <c r="O22" s="287"/>
      <c r="P22" s="287"/>
      <c r="Q22" s="287"/>
      <c r="R22" s="288"/>
      <c r="S22" s="94"/>
      <c r="T22" s="276"/>
      <c r="U22" s="276"/>
      <c r="V22" s="276"/>
      <c r="W22" s="277"/>
    </row>
    <row r="23" spans="3:23" ht="17.25" customHeight="1" x14ac:dyDescent="0.15">
      <c r="D23" s="98"/>
      <c r="E23" s="99"/>
      <c r="F23" s="99"/>
      <c r="G23" s="99"/>
      <c r="H23" s="99"/>
      <c r="I23" s="99"/>
      <c r="J23" s="99"/>
      <c r="K23" s="99"/>
      <c r="L23" s="99"/>
      <c r="M23" s="99"/>
      <c r="N23" s="99"/>
      <c r="O23" s="99"/>
      <c r="P23" s="99"/>
      <c r="Q23" s="99"/>
      <c r="R23" s="99"/>
      <c r="S23" s="99"/>
      <c r="T23" s="99"/>
      <c r="U23" s="99"/>
      <c r="V23" s="99"/>
      <c r="W23" s="100"/>
    </row>
    <row r="25" spans="3:23" ht="17.25" customHeight="1" x14ac:dyDescent="0.15">
      <c r="C25" s="269" t="s">
        <v>19</v>
      </c>
      <c r="D25" s="269"/>
      <c r="E25" s="269"/>
      <c r="F25" s="269"/>
      <c r="G25" s="269"/>
      <c r="H25" s="269"/>
    </row>
    <row r="26" spans="3:23" ht="17.25" customHeight="1" thickBot="1" x14ac:dyDescent="0.2">
      <c r="C26" s="269"/>
      <c r="D26" s="269"/>
      <c r="E26" s="269"/>
      <c r="F26" s="269"/>
      <c r="G26" s="269"/>
      <c r="H26" s="269"/>
    </row>
    <row r="27" spans="3:23" ht="17.25" customHeight="1" x14ac:dyDescent="0.15">
      <c r="D27" s="317" t="s">
        <v>0</v>
      </c>
      <c r="E27" s="266"/>
      <c r="F27" s="266"/>
      <c r="G27" s="266"/>
      <c r="H27" s="273"/>
      <c r="I27" s="265" t="s">
        <v>3</v>
      </c>
      <c r="J27" s="266"/>
      <c r="K27" s="273"/>
      <c r="L27" s="265" t="s">
        <v>1</v>
      </c>
      <c r="M27" s="266"/>
      <c r="N27" s="266"/>
      <c r="O27" s="266"/>
      <c r="P27" s="266"/>
      <c r="Q27" s="266"/>
      <c r="R27" s="266"/>
      <c r="S27" s="266"/>
      <c r="T27" s="270" t="s">
        <v>12</v>
      </c>
      <c r="U27" s="271"/>
      <c r="V27" s="271"/>
      <c r="W27" s="272"/>
    </row>
    <row r="28" spans="3:23" ht="17.25" customHeight="1" thickBot="1" x14ac:dyDescent="0.2">
      <c r="D28" s="318"/>
      <c r="E28" s="262"/>
      <c r="F28" s="262"/>
      <c r="G28" s="262"/>
      <c r="H28" s="274"/>
      <c r="I28" s="261" t="s">
        <v>2</v>
      </c>
      <c r="J28" s="262"/>
      <c r="K28" s="274"/>
      <c r="L28" s="261"/>
      <c r="M28" s="262"/>
      <c r="N28" s="262"/>
      <c r="O28" s="262"/>
      <c r="P28" s="262"/>
      <c r="Q28" s="262"/>
      <c r="R28" s="262"/>
      <c r="S28" s="262"/>
      <c r="T28" s="261" t="s">
        <v>10</v>
      </c>
      <c r="U28" s="262"/>
      <c r="V28" s="263" t="s">
        <v>11</v>
      </c>
      <c r="W28" s="264"/>
    </row>
    <row r="29" spans="3:23" ht="17.25" customHeight="1" x14ac:dyDescent="0.15">
      <c r="D29" s="101" t="s">
        <v>71</v>
      </c>
      <c r="E29" s="102"/>
      <c r="F29" s="102"/>
      <c r="G29" s="102"/>
      <c r="H29" s="102"/>
      <c r="I29" s="320">
        <f>SUM(男子!D70,女子!D70)</f>
        <v>0</v>
      </c>
      <c r="J29" s="321"/>
      <c r="K29" s="322"/>
      <c r="L29" s="103" t="s">
        <v>5</v>
      </c>
      <c r="M29" s="103"/>
      <c r="N29" s="104"/>
      <c r="O29" s="104"/>
      <c r="P29" s="326">
        <f>I29*500</f>
        <v>0</v>
      </c>
      <c r="Q29" s="326"/>
      <c r="R29" s="326"/>
      <c r="S29" s="104" t="s">
        <v>13</v>
      </c>
      <c r="T29" s="320">
        <f>男子!D70</f>
        <v>0</v>
      </c>
      <c r="U29" s="321"/>
      <c r="V29" s="320">
        <f>女子!D70</f>
        <v>0</v>
      </c>
      <c r="W29" s="327"/>
    </row>
    <row r="30" spans="3:23" ht="17.25" customHeight="1" x14ac:dyDescent="0.15">
      <c r="D30" s="105" t="s">
        <v>401</v>
      </c>
      <c r="E30" s="106"/>
      <c r="F30" s="106"/>
      <c r="G30" s="106"/>
      <c r="H30" s="106"/>
      <c r="I30" s="302">
        <f>SUM(男子!D71,女子!D71)</f>
        <v>0</v>
      </c>
      <c r="J30" s="303"/>
      <c r="K30" s="319"/>
      <c r="L30" s="248" t="s">
        <v>4</v>
      </c>
      <c r="M30" s="248"/>
      <c r="N30" s="106"/>
      <c r="O30" s="106"/>
      <c r="P30" s="324">
        <f t="shared" ref="P30" si="0">I30*500</f>
        <v>0</v>
      </c>
      <c r="Q30" s="324"/>
      <c r="R30" s="324"/>
      <c r="S30" s="108" t="s">
        <v>13</v>
      </c>
      <c r="T30" s="302">
        <f>男子!D71</f>
        <v>0</v>
      </c>
      <c r="U30" s="303"/>
      <c r="V30" s="302">
        <f>女子!D71</f>
        <v>0</v>
      </c>
      <c r="W30" s="304"/>
    </row>
    <row r="31" spans="3:23" ht="17.25" customHeight="1" x14ac:dyDescent="0.15">
      <c r="D31" s="105" t="s">
        <v>402</v>
      </c>
      <c r="E31" s="106"/>
      <c r="F31" s="106"/>
      <c r="G31" s="106"/>
      <c r="H31" s="106"/>
      <c r="I31" s="302">
        <f>SUM(男子!D72,女子!D72)</f>
        <v>0</v>
      </c>
      <c r="J31" s="303"/>
      <c r="K31" s="319"/>
      <c r="L31" s="107" t="s">
        <v>4</v>
      </c>
      <c r="M31" s="107"/>
      <c r="N31" s="106"/>
      <c r="O31" s="106"/>
      <c r="P31" s="324">
        <f t="shared" ref="P31:P34" si="1">I31*500</f>
        <v>0</v>
      </c>
      <c r="Q31" s="324"/>
      <c r="R31" s="324"/>
      <c r="S31" s="108" t="s">
        <v>13</v>
      </c>
      <c r="T31" s="302">
        <f>男子!D72</f>
        <v>0</v>
      </c>
      <c r="U31" s="303"/>
      <c r="V31" s="302">
        <f>女子!D72</f>
        <v>0</v>
      </c>
      <c r="W31" s="304"/>
    </row>
    <row r="32" spans="3:23" ht="17.25" customHeight="1" x14ac:dyDescent="0.15">
      <c r="D32" s="105" t="s">
        <v>403</v>
      </c>
      <c r="E32" s="106"/>
      <c r="F32" s="106"/>
      <c r="G32" s="106"/>
      <c r="H32" s="106"/>
      <c r="I32" s="302">
        <f>SUM(男子!D73,女子!D73)</f>
        <v>0</v>
      </c>
      <c r="J32" s="303"/>
      <c r="K32" s="319"/>
      <c r="L32" s="107" t="s">
        <v>4</v>
      </c>
      <c r="M32" s="107"/>
      <c r="N32" s="106"/>
      <c r="O32" s="106"/>
      <c r="P32" s="324">
        <f>I32*500</f>
        <v>0</v>
      </c>
      <c r="Q32" s="324"/>
      <c r="R32" s="324"/>
      <c r="S32" s="108" t="s">
        <v>13</v>
      </c>
      <c r="T32" s="302">
        <f>男子!D73</f>
        <v>0</v>
      </c>
      <c r="U32" s="303"/>
      <c r="V32" s="302">
        <f>女子!D73</f>
        <v>0</v>
      </c>
      <c r="W32" s="304"/>
    </row>
    <row r="33" spans="3:29" ht="17.25" customHeight="1" x14ac:dyDescent="0.15">
      <c r="D33" s="105" t="s">
        <v>404</v>
      </c>
      <c r="E33" s="106"/>
      <c r="F33" s="106"/>
      <c r="G33" s="106"/>
      <c r="H33" s="106"/>
      <c r="I33" s="302">
        <f>SUM(男子!D74,女子!D74)</f>
        <v>0</v>
      </c>
      <c r="J33" s="303"/>
      <c r="K33" s="319"/>
      <c r="L33" s="107" t="s">
        <v>4</v>
      </c>
      <c r="M33" s="107"/>
      <c r="N33" s="106"/>
      <c r="O33" s="106"/>
      <c r="P33" s="324">
        <f t="shared" si="1"/>
        <v>0</v>
      </c>
      <c r="Q33" s="324"/>
      <c r="R33" s="324"/>
      <c r="S33" s="108" t="s">
        <v>13</v>
      </c>
      <c r="T33" s="302">
        <f>男子!D74</f>
        <v>0</v>
      </c>
      <c r="U33" s="303"/>
      <c r="V33" s="302">
        <f>女子!D74</f>
        <v>0</v>
      </c>
      <c r="W33" s="304"/>
    </row>
    <row r="34" spans="3:29" ht="17.25" customHeight="1" x14ac:dyDescent="0.15">
      <c r="D34" s="109" t="s">
        <v>405</v>
      </c>
      <c r="E34" s="110"/>
      <c r="F34" s="110"/>
      <c r="G34" s="110"/>
      <c r="H34" s="110"/>
      <c r="I34" s="299">
        <f>SUM(男子!D75,女子!D75)</f>
        <v>0</v>
      </c>
      <c r="J34" s="300"/>
      <c r="K34" s="305"/>
      <c r="L34" s="111" t="s">
        <v>4</v>
      </c>
      <c r="M34" s="111"/>
      <c r="N34" s="110"/>
      <c r="O34" s="110"/>
      <c r="P34" s="325">
        <f t="shared" si="1"/>
        <v>0</v>
      </c>
      <c r="Q34" s="325"/>
      <c r="R34" s="325"/>
      <c r="S34" s="112" t="s">
        <v>13</v>
      </c>
      <c r="T34" s="299">
        <f>男子!D75</f>
        <v>0</v>
      </c>
      <c r="U34" s="300"/>
      <c r="V34" s="299">
        <f>女子!D75</f>
        <v>0</v>
      </c>
      <c r="W34" s="301"/>
    </row>
    <row r="35" spans="3:29" ht="17.25" customHeight="1" thickBot="1" x14ac:dyDescent="0.2">
      <c r="D35" s="113"/>
      <c r="E35" s="114"/>
      <c r="F35" s="114"/>
      <c r="G35" s="114" t="s">
        <v>6</v>
      </c>
      <c r="H35" s="114"/>
      <c r="I35" s="293">
        <f>SUM(I29:K34)</f>
        <v>0</v>
      </c>
      <c r="J35" s="294"/>
      <c r="K35" s="313"/>
      <c r="L35" s="115" t="s">
        <v>7</v>
      </c>
      <c r="M35" s="115"/>
      <c r="N35" s="114"/>
      <c r="O35" s="114"/>
      <c r="P35" s="323">
        <f>SUM(P29:R34)</f>
        <v>0</v>
      </c>
      <c r="Q35" s="323"/>
      <c r="R35" s="323"/>
      <c r="S35" s="116" t="s">
        <v>13</v>
      </c>
      <c r="T35" s="293">
        <f>SUM(T29:U34)</f>
        <v>0</v>
      </c>
      <c r="U35" s="294"/>
      <c r="V35" s="293">
        <f>SUM(V29:W34)</f>
        <v>0</v>
      </c>
      <c r="W35" s="295"/>
    </row>
    <row r="36" spans="3:29" ht="17.25" customHeight="1" thickTop="1" thickBot="1" x14ac:dyDescent="0.2">
      <c r="D36" s="117" t="s">
        <v>8</v>
      </c>
      <c r="E36" s="118"/>
      <c r="F36" s="118"/>
      <c r="G36" s="118"/>
      <c r="H36" s="118"/>
      <c r="I36" s="314">
        <f>SUM(男子!G70:G81,女子!G70:G81)</f>
        <v>0</v>
      </c>
      <c r="J36" s="315"/>
      <c r="K36" s="316"/>
      <c r="L36" s="119" t="s">
        <v>9</v>
      </c>
      <c r="M36" s="119"/>
      <c r="N36" s="118"/>
      <c r="O36" s="118"/>
      <c r="P36" s="290">
        <f>I36*400</f>
        <v>0</v>
      </c>
      <c r="Q36" s="290"/>
      <c r="R36" s="290"/>
      <c r="S36" s="120" t="s">
        <v>13</v>
      </c>
      <c r="T36" s="296">
        <f>SUM(男子!G70:G81)</f>
        <v>0</v>
      </c>
      <c r="U36" s="298"/>
      <c r="V36" s="296">
        <f>SUM(女子!G70:G81)</f>
        <v>0</v>
      </c>
      <c r="W36" s="297"/>
    </row>
    <row r="37" spans="3:29" ht="21.75" customHeight="1" thickBot="1" x14ac:dyDescent="0.2">
      <c r="N37" s="121" t="s">
        <v>20</v>
      </c>
      <c r="O37" s="122"/>
      <c r="P37" s="291">
        <f>SUM(P35:R36)</f>
        <v>0</v>
      </c>
      <c r="Q37" s="292"/>
      <c r="R37" s="292"/>
      <c r="S37" s="123" t="s">
        <v>13</v>
      </c>
    </row>
    <row r="38" spans="3:29" ht="17.25" customHeight="1" thickBot="1" x14ac:dyDescent="0.2"/>
    <row r="39" spans="3:29" ht="17.25" customHeight="1" thickTop="1" thickBot="1" x14ac:dyDescent="0.2">
      <c r="C39" s="124"/>
      <c r="D39" s="125"/>
      <c r="E39" s="125"/>
      <c r="F39" s="125"/>
      <c r="G39" s="125"/>
      <c r="H39" s="125"/>
      <c r="I39" s="125"/>
      <c r="J39" s="125"/>
      <c r="K39" s="125"/>
      <c r="L39" s="125"/>
      <c r="M39" s="125"/>
      <c r="N39" s="125"/>
      <c r="O39" s="125"/>
      <c r="P39" s="125"/>
      <c r="Q39" s="125"/>
      <c r="R39" s="125"/>
      <c r="S39" s="125"/>
      <c r="T39" s="125"/>
      <c r="U39" s="125"/>
      <c r="V39" s="125"/>
      <c r="W39" s="125"/>
      <c r="X39" s="126"/>
    </row>
    <row r="40" spans="3:29" ht="17.25" customHeight="1" thickTop="1" x14ac:dyDescent="0.15">
      <c r="C40" s="127"/>
      <c r="D40" s="306" t="s">
        <v>102</v>
      </c>
      <c r="E40" s="307"/>
      <c r="F40" s="307"/>
      <c r="G40" s="307"/>
      <c r="H40" s="307"/>
      <c r="I40" s="307"/>
      <c r="J40" s="128"/>
      <c r="K40" s="310" t="s">
        <v>110</v>
      </c>
      <c r="L40" s="311"/>
      <c r="M40" s="311"/>
      <c r="N40" s="311"/>
      <c r="O40" s="311"/>
      <c r="P40" s="311"/>
      <c r="Q40" s="311"/>
      <c r="R40" s="311"/>
      <c r="S40" s="311"/>
      <c r="T40" s="311"/>
      <c r="U40" s="311"/>
      <c r="V40" s="311"/>
      <c r="W40" s="129"/>
      <c r="X40" s="130"/>
    </row>
    <row r="41" spans="3:29" ht="17.25" customHeight="1" x14ac:dyDescent="0.15">
      <c r="C41" s="127"/>
      <c r="D41" s="308"/>
      <c r="E41" s="309"/>
      <c r="F41" s="309"/>
      <c r="G41" s="309"/>
      <c r="H41" s="309"/>
      <c r="I41" s="309"/>
      <c r="J41" s="131"/>
      <c r="K41" s="312"/>
      <c r="L41" s="312"/>
      <c r="M41" s="312"/>
      <c r="N41" s="312"/>
      <c r="O41" s="312"/>
      <c r="P41" s="312"/>
      <c r="Q41" s="312"/>
      <c r="R41" s="312"/>
      <c r="S41" s="312"/>
      <c r="T41" s="312"/>
      <c r="U41" s="312"/>
      <c r="V41" s="312"/>
      <c r="W41" s="132"/>
      <c r="X41" s="130"/>
    </row>
    <row r="42" spans="3:29" ht="17.25" customHeight="1" x14ac:dyDescent="0.15">
      <c r="C42" s="133"/>
      <c r="D42" s="328" t="s">
        <v>107</v>
      </c>
      <c r="E42" s="329"/>
      <c r="F42" s="134" t="s">
        <v>103</v>
      </c>
      <c r="G42" s="135"/>
      <c r="H42" s="135"/>
      <c r="I42" s="135"/>
      <c r="J42" s="135"/>
      <c r="K42" s="135"/>
      <c r="L42" s="135"/>
      <c r="M42" s="135"/>
      <c r="N42" s="135"/>
      <c r="O42" s="135"/>
      <c r="P42" s="135"/>
      <c r="Q42" s="135"/>
      <c r="R42" s="135"/>
      <c r="S42" s="135"/>
      <c r="T42" s="135"/>
      <c r="U42" s="135"/>
      <c r="V42" s="135"/>
      <c r="W42" s="132"/>
      <c r="X42" s="130"/>
      <c r="AC42" s="136" t="s">
        <v>108</v>
      </c>
    </row>
    <row r="43" spans="3:29" ht="17.25" customHeight="1" x14ac:dyDescent="0.15">
      <c r="C43" s="133"/>
      <c r="D43" s="328" t="s">
        <v>107</v>
      </c>
      <c r="E43" s="329"/>
      <c r="F43" s="134" t="s">
        <v>106</v>
      </c>
      <c r="G43" s="135"/>
      <c r="H43" s="135"/>
      <c r="I43" s="135"/>
      <c r="J43" s="135"/>
      <c r="K43" s="135"/>
      <c r="L43" s="135"/>
      <c r="M43" s="135"/>
      <c r="N43" s="135"/>
      <c r="O43" s="135"/>
      <c r="P43" s="135"/>
      <c r="Q43" s="135"/>
      <c r="R43" s="135"/>
      <c r="S43" s="135"/>
      <c r="T43" s="135"/>
      <c r="U43" s="135"/>
      <c r="V43" s="135"/>
      <c r="W43" s="132"/>
      <c r="X43" s="130"/>
      <c r="AC43" s="136" t="s">
        <v>109</v>
      </c>
    </row>
    <row r="44" spans="3:29" ht="17.25" customHeight="1" x14ac:dyDescent="0.15">
      <c r="C44" s="133"/>
      <c r="D44" s="328"/>
      <c r="E44" s="329"/>
      <c r="F44" s="134" t="s">
        <v>104</v>
      </c>
      <c r="G44" s="135"/>
      <c r="H44" s="135"/>
      <c r="I44" s="135"/>
      <c r="J44" s="135"/>
      <c r="K44" s="135"/>
      <c r="L44" s="135"/>
      <c r="M44" s="135"/>
      <c r="N44" s="135"/>
      <c r="O44" s="135"/>
      <c r="P44" s="135"/>
      <c r="Q44" s="135"/>
      <c r="R44" s="135"/>
      <c r="S44" s="135"/>
      <c r="T44" s="135"/>
      <c r="U44" s="135"/>
      <c r="V44" s="135"/>
      <c r="W44" s="132"/>
      <c r="X44" s="130"/>
    </row>
    <row r="45" spans="3:29" ht="17.25" customHeight="1" x14ac:dyDescent="0.15">
      <c r="C45" s="133"/>
      <c r="D45" s="328" t="s">
        <v>107</v>
      </c>
      <c r="E45" s="329"/>
      <c r="F45" s="134" t="s">
        <v>105</v>
      </c>
      <c r="G45" s="135"/>
      <c r="H45" s="135"/>
      <c r="I45" s="135"/>
      <c r="J45" s="135"/>
      <c r="K45" s="135"/>
      <c r="L45" s="135"/>
      <c r="M45" s="135"/>
      <c r="N45" s="135"/>
      <c r="O45" s="135"/>
      <c r="P45" s="135"/>
      <c r="Q45" s="135"/>
      <c r="R45" s="135"/>
      <c r="S45" s="135"/>
      <c r="T45" s="135"/>
      <c r="U45" s="135"/>
      <c r="V45" s="135"/>
      <c r="W45" s="132"/>
      <c r="X45" s="130"/>
    </row>
    <row r="46" spans="3:29" ht="17.25" customHeight="1" x14ac:dyDescent="0.15">
      <c r="C46" s="133"/>
      <c r="D46" s="328" t="s">
        <v>107</v>
      </c>
      <c r="E46" s="329"/>
      <c r="F46" s="134" t="s">
        <v>111</v>
      </c>
      <c r="G46" s="135"/>
      <c r="H46" s="135"/>
      <c r="I46" s="135"/>
      <c r="J46" s="135"/>
      <c r="K46" s="135"/>
      <c r="L46" s="135"/>
      <c r="M46" s="135"/>
      <c r="N46" s="135"/>
      <c r="O46" s="135"/>
      <c r="P46" s="135"/>
      <c r="Q46" s="135"/>
      <c r="R46" s="135"/>
      <c r="S46" s="135"/>
      <c r="T46" s="135"/>
      <c r="U46" s="135"/>
      <c r="V46" s="135"/>
      <c r="W46" s="132"/>
      <c r="X46" s="130"/>
    </row>
    <row r="47" spans="3:29" ht="17.25" customHeight="1" thickBot="1" x14ac:dyDescent="0.2">
      <c r="C47" s="133"/>
      <c r="D47" s="137"/>
      <c r="E47" s="138"/>
      <c r="F47" s="138"/>
      <c r="G47" s="138"/>
      <c r="H47" s="138"/>
      <c r="I47" s="138"/>
      <c r="J47" s="138"/>
      <c r="K47" s="138"/>
      <c r="L47" s="138"/>
      <c r="M47" s="138"/>
      <c r="N47" s="138"/>
      <c r="O47" s="138"/>
      <c r="P47" s="138"/>
      <c r="Q47" s="138"/>
      <c r="R47" s="138"/>
      <c r="S47" s="138"/>
      <c r="T47" s="138"/>
      <c r="U47" s="138"/>
      <c r="V47" s="138"/>
      <c r="W47" s="139"/>
      <c r="X47" s="130"/>
    </row>
    <row r="48" spans="3:29" ht="17.25" customHeight="1" thickTop="1" thickBot="1" x14ac:dyDescent="0.2">
      <c r="C48" s="140"/>
      <c r="D48" s="114"/>
      <c r="E48" s="114"/>
      <c r="F48" s="114"/>
      <c r="G48" s="114"/>
      <c r="H48" s="114"/>
      <c r="I48" s="114"/>
      <c r="J48" s="114"/>
      <c r="K48" s="114"/>
      <c r="L48" s="114"/>
      <c r="M48" s="114"/>
      <c r="N48" s="114"/>
      <c r="O48" s="114"/>
      <c r="P48" s="114"/>
      <c r="Q48" s="114"/>
      <c r="R48" s="114"/>
      <c r="S48" s="114"/>
      <c r="T48" s="114"/>
      <c r="U48" s="114"/>
      <c r="V48" s="114"/>
      <c r="W48" s="114"/>
      <c r="X48" s="141"/>
    </row>
    <row r="49" spans="1:26" ht="17.25" customHeight="1" thickTop="1" x14ac:dyDescent="0.15"/>
    <row r="52" spans="1:26" ht="17.25" customHeight="1" x14ac:dyDescent="0.15">
      <c r="A52" s="194" t="s">
        <v>299</v>
      </c>
      <c r="B52" s="194" t="s">
        <v>299</v>
      </c>
      <c r="C52" s="194" t="s">
        <v>299</v>
      </c>
      <c r="D52" s="194" t="s">
        <v>299</v>
      </c>
      <c r="E52" s="194" t="s">
        <v>299</v>
      </c>
      <c r="F52" s="194" t="s">
        <v>299</v>
      </c>
      <c r="G52" s="194" t="s">
        <v>299</v>
      </c>
      <c r="H52" s="194" t="s">
        <v>299</v>
      </c>
      <c r="I52" s="194" t="s">
        <v>299</v>
      </c>
      <c r="J52" s="194" t="s">
        <v>299</v>
      </c>
      <c r="K52" s="194" t="s">
        <v>299</v>
      </c>
      <c r="L52" s="194" t="s">
        <v>299</v>
      </c>
      <c r="M52" s="194" t="s">
        <v>299</v>
      </c>
      <c r="N52" s="194" t="s">
        <v>299</v>
      </c>
      <c r="O52" s="194" t="s">
        <v>299</v>
      </c>
      <c r="P52" s="194" t="s">
        <v>299</v>
      </c>
      <c r="Q52" s="194" t="s">
        <v>299</v>
      </c>
      <c r="R52" s="194" t="s">
        <v>299</v>
      </c>
      <c r="S52" s="194" t="s">
        <v>299</v>
      </c>
      <c r="T52" s="194" t="s">
        <v>299</v>
      </c>
      <c r="U52" s="194" t="s">
        <v>299</v>
      </c>
      <c r="V52" s="194" t="s">
        <v>299</v>
      </c>
      <c r="W52" s="194" t="s">
        <v>299</v>
      </c>
      <c r="X52" s="194" t="s">
        <v>299</v>
      </c>
      <c r="Y52" s="194" t="s">
        <v>299</v>
      </c>
      <c r="Z52" s="194" t="s">
        <v>299</v>
      </c>
    </row>
    <row r="67" spans="11:11" s="142" customFormat="1" ht="17.25" customHeight="1" x14ac:dyDescent="0.15"/>
    <row r="68" spans="11:11" s="142" customFormat="1" ht="17.25" customHeight="1" x14ac:dyDescent="0.15"/>
    <row r="69" spans="11:11" s="142" customFormat="1" ht="27" customHeight="1" x14ac:dyDescent="0.15"/>
    <row r="70" spans="11:11" s="142" customFormat="1" ht="27" customHeight="1" x14ac:dyDescent="0.15"/>
    <row r="71" spans="11:11" s="142" customFormat="1" ht="17.25" customHeight="1" x14ac:dyDescent="0.15"/>
    <row r="72" spans="11:11" s="142" customFormat="1" ht="27" customHeight="1" x14ac:dyDescent="0.15"/>
    <row r="73" spans="11:11" s="142" customFormat="1" ht="27" customHeight="1" x14ac:dyDescent="0.15"/>
    <row r="74" spans="11:11" s="142" customFormat="1" ht="17.25" customHeight="1" x14ac:dyDescent="0.15"/>
    <row r="75" spans="11:11" s="142" customFormat="1" ht="27.75" customHeight="1" x14ac:dyDescent="0.15">
      <c r="K75" s="224" t="str">
        <f>IF(SUM(男子!AS12:AS13,女子!AS12:AS13)&lt;0,"警告：自己記録に未入力があり、編成できません","")</f>
        <v/>
      </c>
    </row>
  </sheetData>
  <sheetProtection algorithmName="SHA-512" hashValue="rDfNPGJ9Zjy8OodVhkfxXj/JdG3XimM6feRMLvJFCAKd+7pr9+nyUX2wmDNTnzVzabrPEqrIrKaSZ0DKQ+mlrA==" saltValue="OyE3Ard7JirXQXW83pri9Q==" spinCount="100000" sheet="1" objects="1" scenarios="1"/>
  <mergeCells count="58">
    <mergeCell ref="V29:W29"/>
    <mergeCell ref="D46:E46"/>
    <mergeCell ref="D45:E45"/>
    <mergeCell ref="T29:U29"/>
    <mergeCell ref="D42:E42"/>
    <mergeCell ref="D43:E44"/>
    <mergeCell ref="I30:K30"/>
    <mergeCell ref="P30:R30"/>
    <mergeCell ref="T30:U30"/>
    <mergeCell ref="V30:W30"/>
    <mergeCell ref="I18:R18"/>
    <mergeCell ref="D40:I41"/>
    <mergeCell ref="K40:V41"/>
    <mergeCell ref="I35:K35"/>
    <mergeCell ref="I36:K36"/>
    <mergeCell ref="D27:H28"/>
    <mergeCell ref="I32:K32"/>
    <mergeCell ref="I31:K31"/>
    <mergeCell ref="I29:K29"/>
    <mergeCell ref="I33:K33"/>
    <mergeCell ref="P35:R35"/>
    <mergeCell ref="P31:R31"/>
    <mergeCell ref="P32:R32"/>
    <mergeCell ref="P33:R33"/>
    <mergeCell ref="P34:R34"/>
    <mergeCell ref="P29:R29"/>
    <mergeCell ref="B3:Y3"/>
    <mergeCell ref="P36:R36"/>
    <mergeCell ref="P37:R37"/>
    <mergeCell ref="T35:U35"/>
    <mergeCell ref="V35:W35"/>
    <mergeCell ref="V36:W36"/>
    <mergeCell ref="T36:U36"/>
    <mergeCell ref="T34:U34"/>
    <mergeCell ref="V34:W34"/>
    <mergeCell ref="T33:U33"/>
    <mergeCell ref="V33:W33"/>
    <mergeCell ref="T31:U31"/>
    <mergeCell ref="V31:W31"/>
    <mergeCell ref="T32:U32"/>
    <mergeCell ref="V32:W32"/>
    <mergeCell ref="I34:K34"/>
    <mergeCell ref="T28:U28"/>
    <mergeCell ref="V28:W28"/>
    <mergeCell ref="L27:S28"/>
    <mergeCell ref="C4:X6"/>
    <mergeCell ref="C25:H26"/>
    <mergeCell ref="T27:W27"/>
    <mergeCell ref="I27:K27"/>
    <mergeCell ref="I28:K28"/>
    <mergeCell ref="T18:W22"/>
    <mergeCell ref="E12:H13"/>
    <mergeCell ref="I12:R13"/>
    <mergeCell ref="E18:H18"/>
    <mergeCell ref="E20:H20"/>
    <mergeCell ref="E22:H22"/>
    <mergeCell ref="I22:R22"/>
    <mergeCell ref="I20:R20"/>
  </mergeCells>
  <phoneticPr fontId="1"/>
  <dataValidations count="1">
    <dataValidation type="list" allowBlank="1" showInputMessage="1" showErrorMessage="1" sqref="D42:E46" xr:uid="{00000000-0002-0000-0100-000000000000}">
      <formula1>$AC$42:$AC$43</formula1>
    </dataValidation>
  </dataValidations>
  <pageMargins left="0.39370078740157483" right="0.39370078740157483" top="0.39370078740157483" bottom="0.19685039370078741"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AW203"/>
  <sheetViews>
    <sheetView showGridLines="0" view="pageBreakPreview" zoomScaleNormal="100" zoomScaleSheetLayoutView="100" workbookViewId="0"/>
  </sheetViews>
  <sheetFormatPr defaultColWidth="3.625" defaultRowHeight="15.75" customHeight="1" x14ac:dyDescent="0.15"/>
  <cols>
    <col min="1" max="2" width="3.625" style="1"/>
    <col min="3" max="3" width="6.375" style="1" customWidth="1"/>
    <col min="4" max="4" width="11.125" style="1" customWidth="1"/>
    <col min="5" max="5" width="15.625" style="1" customWidth="1"/>
    <col min="6" max="6" width="3.625" style="1"/>
    <col min="7" max="7" width="5.625" style="1" customWidth="1"/>
    <col min="8" max="8" width="7.375" style="1" bestFit="1" customWidth="1"/>
    <col min="9" max="9" width="9.375" style="1" bestFit="1" customWidth="1"/>
    <col min="10" max="10" width="7.375" style="1" bestFit="1" customWidth="1"/>
    <col min="11" max="11" width="9.375" style="1" bestFit="1" customWidth="1"/>
    <col min="12" max="12" width="7.375" style="1" bestFit="1" customWidth="1"/>
    <col min="13" max="13" width="9.375" style="1" bestFit="1" customWidth="1"/>
    <col min="14" max="27" width="3.625" style="1"/>
    <col min="28" max="28" width="6.625" style="1" customWidth="1"/>
    <col min="29" max="30" width="15.625" style="1" customWidth="1"/>
    <col min="31" max="47" width="10.625" style="1" customWidth="1"/>
    <col min="48" max="16384" width="3.625" style="1"/>
  </cols>
  <sheetData>
    <row r="1" spans="1:49" ht="6" customHeight="1" x14ac:dyDescent="0.15">
      <c r="A1" s="48"/>
    </row>
    <row r="2" spans="1:49" ht="6" customHeight="1" x14ac:dyDescent="0.15">
      <c r="A2" s="48"/>
    </row>
    <row r="3" spans="1:49" ht="6" customHeight="1" x14ac:dyDescent="0.15">
      <c r="A3" s="48"/>
    </row>
    <row r="4" spans="1:49" ht="15" customHeight="1" x14ac:dyDescent="0.15">
      <c r="B4" s="1" t="str">
        <f>"  "&amp;団体!C4&amp;" 申込"</f>
        <v xml:space="preserve">  令和 ４年度 第２４回 「谷口睦生」記念陸上記録会 申込</v>
      </c>
    </row>
    <row r="5" spans="1:49" ht="15" customHeight="1" thickBot="1" x14ac:dyDescent="0.2">
      <c r="D5" s="2"/>
    </row>
    <row r="6" spans="1:49" ht="15" customHeight="1" thickTop="1" thickBot="1" x14ac:dyDescent="0.2">
      <c r="C6" s="333" t="s">
        <v>10</v>
      </c>
      <c r="D6" s="2"/>
      <c r="F6" s="3" t="s">
        <v>32</v>
      </c>
      <c r="G6" s="345" t="str">
        <f>IF(団体!I12="","",団体!I12)</f>
        <v/>
      </c>
      <c r="H6" s="346"/>
      <c r="I6" s="347"/>
      <c r="K6" s="3" t="s">
        <v>33</v>
      </c>
      <c r="L6" s="330" t="str">
        <f>IF(団体!I18="","",団体!I18)</f>
        <v/>
      </c>
      <c r="M6" s="331"/>
      <c r="N6" s="332"/>
      <c r="R6" s="4" t="s">
        <v>41</v>
      </c>
      <c r="Z6" s="1" t="s">
        <v>353</v>
      </c>
    </row>
    <row r="7" spans="1:49" ht="15" customHeight="1" thickTop="1" x14ac:dyDescent="0.15">
      <c r="C7" s="333"/>
      <c r="D7" s="5"/>
      <c r="E7" s="5"/>
      <c r="G7" s="6"/>
    </row>
    <row r="8" spans="1:49" ht="15" customHeight="1" x14ac:dyDescent="0.15">
      <c r="D8" s="5"/>
      <c r="E8" s="5"/>
      <c r="G8" s="5"/>
      <c r="H8" s="5"/>
      <c r="S8" s="4" t="s">
        <v>40</v>
      </c>
      <c r="U8" s="4" t="s">
        <v>39</v>
      </c>
      <c r="W8" s="4" t="s">
        <v>56</v>
      </c>
      <c r="Y8" s="4" t="s">
        <v>114</v>
      </c>
      <c r="AA8" s="1" t="str">
        <f>IF(OR(RIGHT(G6,1)=Y8,RIGHT(G6,1)=Y9,RIGHT(G6,1)=Y10),RIGHT(G6,1),"")</f>
        <v/>
      </c>
    </row>
    <row r="9" spans="1:49" ht="15" customHeight="1" thickBot="1" x14ac:dyDescent="0.2">
      <c r="D9" s="40" t="s">
        <v>74</v>
      </c>
      <c r="E9" s="5"/>
      <c r="G9" s="5"/>
      <c r="H9" s="5"/>
      <c r="S9" s="4" t="s">
        <v>406</v>
      </c>
      <c r="U9" s="4" t="s">
        <v>45</v>
      </c>
      <c r="W9" s="4" t="s">
        <v>57</v>
      </c>
      <c r="Y9" s="4" t="s">
        <v>37</v>
      </c>
    </row>
    <row r="10" spans="1:49" ht="15" customHeight="1" x14ac:dyDescent="0.15">
      <c r="C10" s="340" t="s">
        <v>34</v>
      </c>
      <c r="D10" s="342" t="s">
        <v>35</v>
      </c>
      <c r="E10" s="343" t="s">
        <v>21</v>
      </c>
      <c r="F10" s="7" t="s">
        <v>26</v>
      </c>
      <c r="G10" s="334" t="s">
        <v>25</v>
      </c>
      <c r="H10" s="336" t="s">
        <v>22</v>
      </c>
      <c r="I10" s="337"/>
      <c r="J10" s="336" t="s">
        <v>24</v>
      </c>
      <c r="K10" s="337"/>
      <c r="L10" s="338" t="s">
        <v>29</v>
      </c>
      <c r="M10" s="339"/>
      <c r="N10" s="39"/>
      <c r="S10" s="4" t="s">
        <v>38</v>
      </c>
      <c r="U10" s="4" t="s">
        <v>46</v>
      </c>
      <c r="W10" s="4" t="s">
        <v>58</v>
      </c>
      <c r="Y10" s="4" t="s">
        <v>115</v>
      </c>
      <c r="AE10" s="67" t="s">
        <v>148</v>
      </c>
      <c r="AF10" s="67"/>
      <c r="AG10" s="67"/>
      <c r="AH10" s="67"/>
      <c r="AI10" s="67"/>
    </row>
    <row r="11" spans="1:49" ht="15" customHeight="1" thickBot="1" x14ac:dyDescent="0.2">
      <c r="C11" s="341"/>
      <c r="D11" s="335"/>
      <c r="E11" s="344"/>
      <c r="F11" s="8" t="s">
        <v>27</v>
      </c>
      <c r="G11" s="335"/>
      <c r="H11" s="9" t="s">
        <v>28</v>
      </c>
      <c r="I11" s="10" t="s">
        <v>23</v>
      </c>
      <c r="J11" s="9" t="s">
        <v>28</v>
      </c>
      <c r="K11" s="10" t="s">
        <v>23</v>
      </c>
      <c r="L11" s="11" t="s">
        <v>30</v>
      </c>
      <c r="M11" s="12" t="s">
        <v>31</v>
      </c>
      <c r="N11" s="39"/>
      <c r="S11" s="4" t="s">
        <v>43</v>
      </c>
      <c r="U11" s="4" t="s">
        <v>47</v>
      </c>
      <c r="W11" s="4" t="s">
        <v>59</v>
      </c>
      <c r="Y11" s="4" t="s">
        <v>116</v>
      </c>
      <c r="AE11" s="67" t="s">
        <v>143</v>
      </c>
      <c r="AF11" s="67" t="s">
        <v>144</v>
      </c>
      <c r="AG11" s="67" t="s">
        <v>145</v>
      </c>
      <c r="AH11" s="67" t="s">
        <v>146</v>
      </c>
      <c r="AI11" s="67" t="s">
        <v>147</v>
      </c>
      <c r="AJ11" s="67" t="s">
        <v>297</v>
      </c>
      <c r="AM11" s="142"/>
      <c r="AN11" s="142"/>
      <c r="AO11" s="142"/>
      <c r="AP11" s="142"/>
      <c r="AQ11" s="142"/>
      <c r="AR11" s="142"/>
      <c r="AS11" s="142" t="s">
        <v>69</v>
      </c>
      <c r="AT11" s="142"/>
      <c r="AU11" s="142" t="s">
        <v>70</v>
      </c>
      <c r="AV11" s="142"/>
      <c r="AW11" s="142"/>
    </row>
    <row r="12" spans="1:49" ht="15" customHeight="1" thickBot="1" x14ac:dyDescent="0.2">
      <c r="C12" s="13" t="s">
        <v>36</v>
      </c>
      <c r="D12" s="14" t="s">
        <v>61</v>
      </c>
      <c r="E12" s="15" t="s">
        <v>62</v>
      </c>
      <c r="F12" s="16" t="s">
        <v>37</v>
      </c>
      <c r="G12" s="16">
        <v>2</v>
      </c>
      <c r="H12" s="17" t="s">
        <v>38</v>
      </c>
      <c r="I12" s="18">
        <v>14.5</v>
      </c>
      <c r="J12" s="17" t="s">
        <v>40</v>
      </c>
      <c r="K12" s="18">
        <v>5.33</v>
      </c>
      <c r="L12" s="19" t="s">
        <v>39</v>
      </c>
      <c r="M12" s="20" t="s">
        <v>60</v>
      </c>
      <c r="N12" s="39"/>
      <c r="S12" s="4" t="s">
        <v>42</v>
      </c>
      <c r="U12" s="4" t="s">
        <v>48</v>
      </c>
      <c r="W12" s="4" t="s">
        <v>386</v>
      </c>
      <c r="Y12" s="4" t="s">
        <v>117</v>
      </c>
      <c r="AE12" s="67"/>
      <c r="AF12" s="67"/>
      <c r="AG12" s="67"/>
      <c r="AH12" s="67"/>
      <c r="AI12" s="67"/>
      <c r="AM12" s="142" t="s">
        <v>67</v>
      </c>
      <c r="AN12" s="142"/>
      <c r="AO12" s="142"/>
      <c r="AP12" s="142"/>
      <c r="AQ12" s="142"/>
      <c r="AR12" s="142"/>
      <c r="AS12" s="142" t="str">
        <f>IF(COUNTA(男子!H13:H62)=COUNTA(男子!I13:I62),"",-1)</f>
        <v/>
      </c>
      <c r="AT12" s="142"/>
      <c r="AU12" s="143" t="str">
        <f>IF(AS12=-1,"男子１種目に自己記録の未入力があります","")</f>
        <v/>
      </c>
      <c r="AV12" s="142"/>
      <c r="AW12" s="142"/>
    </row>
    <row r="13" spans="1:49" ht="15" customHeight="1" thickTop="1" x14ac:dyDescent="0.15">
      <c r="C13" s="21">
        <v>1</v>
      </c>
      <c r="D13" s="149"/>
      <c r="E13" s="150"/>
      <c r="F13" s="151" t="str">
        <f t="shared" ref="F13:F32" si="0">IF(D13="","",AA$8)</f>
        <v/>
      </c>
      <c r="G13" s="151"/>
      <c r="H13" s="152"/>
      <c r="I13" s="153"/>
      <c r="J13" s="152"/>
      <c r="K13" s="153"/>
      <c r="L13" s="154"/>
      <c r="M13" s="155"/>
      <c r="N13" s="48"/>
      <c r="O13" s="48" t="s">
        <v>296</v>
      </c>
      <c r="S13" s="4" t="s">
        <v>44</v>
      </c>
      <c r="U13" s="4" t="s">
        <v>49</v>
      </c>
      <c r="W13" s="4" t="s">
        <v>387</v>
      </c>
      <c r="Y13" s="4" t="str">
        <f>""</f>
        <v/>
      </c>
      <c r="AD13" s="68" t="str">
        <f>IF(D13="","未入力",SUBSTITUTE(SUBSTITUTE(D13,"　","")," ",""))</f>
        <v>未入力</v>
      </c>
      <c r="AE13" s="184"/>
      <c r="AF13" s="66"/>
      <c r="AG13" s="66"/>
      <c r="AH13" s="66"/>
      <c r="AI13" s="66"/>
      <c r="AJ13" s="192" t="str">
        <f>IF(AND(L13="",M13=""),"",L13&amp;M13)</f>
        <v/>
      </c>
      <c r="AK13" s="67">
        <f>C13</f>
        <v>1</v>
      </c>
      <c r="AM13" s="142" t="s">
        <v>68</v>
      </c>
      <c r="AN13" s="142"/>
      <c r="AO13" s="142"/>
      <c r="AP13" s="142"/>
      <c r="AQ13" s="142"/>
      <c r="AR13" s="142"/>
      <c r="AS13" s="142" t="str">
        <f>IF(COUNTA(男子!J13:J62)=COUNTA(男子!K13:K62),"",-1)</f>
        <v/>
      </c>
      <c r="AT13" s="142"/>
      <c r="AU13" s="143" t="str">
        <f>IF(AS13=-1,"男子２種目に自己記録の未入力があります","")</f>
        <v/>
      </c>
      <c r="AV13" s="142"/>
      <c r="AW13" s="142"/>
    </row>
    <row r="14" spans="1:49" ht="15" customHeight="1" x14ac:dyDescent="0.15">
      <c r="C14" s="22">
        <v>2</v>
      </c>
      <c r="D14" s="156"/>
      <c r="E14" s="157"/>
      <c r="F14" s="158" t="str">
        <f t="shared" si="0"/>
        <v/>
      </c>
      <c r="G14" s="158"/>
      <c r="H14" s="159"/>
      <c r="I14" s="160"/>
      <c r="J14" s="159"/>
      <c r="K14" s="160"/>
      <c r="L14" s="161"/>
      <c r="M14" s="162"/>
      <c r="N14" s="48"/>
      <c r="O14" s="48"/>
      <c r="U14" s="4" t="s">
        <v>50</v>
      </c>
      <c r="W14" s="4"/>
      <c r="Y14" s="1" t="str">
        <f>""</f>
        <v/>
      </c>
      <c r="AD14" s="68" t="str">
        <f t="shared" ref="AD14:AD62" si="1">IF(D14="","未入力",SUBSTITUTE(SUBSTITUTE(D14,"　","")," ",""))</f>
        <v>未入力</v>
      </c>
      <c r="AE14" s="184"/>
      <c r="AF14" s="66"/>
      <c r="AG14" s="66"/>
      <c r="AH14" s="66"/>
      <c r="AI14" s="66"/>
      <c r="AJ14" s="192" t="str">
        <f t="shared" ref="AJ14:AJ62" si="2">IF(AND(L14="",M14=""),"",L14&amp;M14)</f>
        <v/>
      </c>
      <c r="AK14" s="67">
        <f t="shared" ref="AK14:AK62" si="3">C14</f>
        <v>2</v>
      </c>
      <c r="AM14" s="142"/>
      <c r="AN14" s="142"/>
      <c r="AO14" s="142"/>
      <c r="AP14" s="142"/>
      <c r="AQ14" s="142"/>
      <c r="AR14" s="142"/>
      <c r="AS14" s="142"/>
      <c r="AT14" s="142"/>
      <c r="AU14" s="142"/>
      <c r="AV14" s="142"/>
      <c r="AW14" s="142"/>
    </row>
    <row r="15" spans="1:49" ht="15" customHeight="1" x14ac:dyDescent="0.15">
      <c r="C15" s="22">
        <v>3</v>
      </c>
      <c r="D15" s="156"/>
      <c r="E15" s="157"/>
      <c r="F15" s="158" t="str">
        <f t="shared" si="0"/>
        <v/>
      </c>
      <c r="G15" s="158"/>
      <c r="H15" s="159"/>
      <c r="I15" s="160"/>
      <c r="J15" s="159"/>
      <c r="K15" s="160"/>
      <c r="L15" s="161"/>
      <c r="M15" s="162"/>
      <c r="N15" s="48"/>
      <c r="O15" s="48"/>
      <c r="U15" s="4" t="s">
        <v>51</v>
      </c>
      <c r="W15" s="4"/>
      <c r="AD15" s="68" t="str">
        <f t="shared" si="1"/>
        <v>未入力</v>
      </c>
      <c r="AE15" s="184"/>
      <c r="AF15" s="66"/>
      <c r="AG15" s="66"/>
      <c r="AH15" s="66"/>
      <c r="AI15" s="66"/>
      <c r="AJ15" s="192" t="str">
        <f t="shared" si="2"/>
        <v/>
      </c>
      <c r="AK15" s="67">
        <f t="shared" si="3"/>
        <v>3</v>
      </c>
      <c r="AM15" s="142"/>
      <c r="AN15" s="142"/>
      <c r="AO15" s="142"/>
      <c r="AP15" s="142"/>
      <c r="AQ15" s="142"/>
      <c r="AR15" s="142"/>
      <c r="AS15" s="142"/>
      <c r="AT15" s="142"/>
      <c r="AU15" s="144"/>
      <c r="AV15" s="142"/>
      <c r="AW15" s="142"/>
    </row>
    <row r="16" spans="1:49" ht="15" customHeight="1" x14ac:dyDescent="0.15">
      <c r="C16" s="22">
        <v>4</v>
      </c>
      <c r="D16" s="156"/>
      <c r="E16" s="157"/>
      <c r="F16" s="158" t="str">
        <f t="shared" si="0"/>
        <v/>
      </c>
      <c r="G16" s="158"/>
      <c r="H16" s="159"/>
      <c r="I16" s="160"/>
      <c r="J16" s="159"/>
      <c r="K16" s="160"/>
      <c r="L16" s="161"/>
      <c r="M16" s="162"/>
      <c r="N16" s="48"/>
      <c r="O16" s="48"/>
      <c r="U16" s="4" t="s">
        <v>52</v>
      </c>
      <c r="W16" s="4"/>
      <c r="AD16" s="68" t="str">
        <f t="shared" si="1"/>
        <v>未入力</v>
      </c>
      <c r="AE16" s="184"/>
      <c r="AF16" s="66"/>
      <c r="AG16" s="66"/>
      <c r="AH16" s="66"/>
      <c r="AI16" s="66"/>
      <c r="AJ16" s="192" t="str">
        <f t="shared" si="2"/>
        <v/>
      </c>
      <c r="AK16" s="67">
        <f t="shared" si="3"/>
        <v>4</v>
      </c>
      <c r="AM16" s="142"/>
      <c r="AN16" s="142"/>
      <c r="AO16" s="142"/>
      <c r="AP16" s="142"/>
      <c r="AQ16" s="142"/>
      <c r="AR16" s="142"/>
      <c r="AS16" s="142"/>
      <c r="AT16" s="142"/>
      <c r="AU16" s="144"/>
      <c r="AV16" s="142"/>
      <c r="AW16" s="142"/>
    </row>
    <row r="17" spans="3:37" ht="15" customHeight="1" x14ac:dyDescent="0.15">
      <c r="C17" s="22">
        <v>5</v>
      </c>
      <c r="D17" s="156"/>
      <c r="E17" s="157"/>
      <c r="F17" s="158" t="str">
        <f t="shared" si="0"/>
        <v/>
      </c>
      <c r="G17" s="158"/>
      <c r="H17" s="159"/>
      <c r="I17" s="160"/>
      <c r="J17" s="159"/>
      <c r="K17" s="160"/>
      <c r="L17" s="161"/>
      <c r="M17" s="162"/>
      <c r="N17" s="48"/>
      <c r="O17" s="48"/>
      <c r="U17" s="4" t="s">
        <v>53</v>
      </c>
      <c r="W17" s="4"/>
      <c r="AD17" s="68" t="str">
        <f t="shared" si="1"/>
        <v>未入力</v>
      </c>
      <c r="AE17" s="184"/>
      <c r="AF17" s="66"/>
      <c r="AG17" s="66"/>
      <c r="AH17" s="66"/>
      <c r="AI17" s="66"/>
      <c r="AJ17" s="192" t="str">
        <f t="shared" si="2"/>
        <v/>
      </c>
      <c r="AK17" s="67">
        <f t="shared" si="3"/>
        <v>5</v>
      </c>
    </row>
    <row r="18" spans="3:37" ht="15" customHeight="1" x14ac:dyDescent="0.15">
      <c r="C18" s="22">
        <v>6</v>
      </c>
      <c r="D18" s="156"/>
      <c r="E18" s="157"/>
      <c r="F18" s="158" t="str">
        <f t="shared" si="0"/>
        <v/>
      </c>
      <c r="G18" s="158"/>
      <c r="H18" s="159"/>
      <c r="I18" s="160"/>
      <c r="J18" s="159"/>
      <c r="K18" s="160"/>
      <c r="L18" s="161"/>
      <c r="M18" s="162"/>
      <c r="N18" s="48"/>
      <c r="O18" s="48"/>
      <c r="U18" s="4" t="s">
        <v>54</v>
      </c>
      <c r="W18" s="4"/>
      <c r="AD18" s="68" t="str">
        <f t="shared" si="1"/>
        <v>未入力</v>
      </c>
      <c r="AE18" s="184"/>
      <c r="AF18" s="66"/>
      <c r="AG18" s="66"/>
      <c r="AH18" s="66"/>
      <c r="AI18" s="66"/>
      <c r="AJ18" s="192" t="str">
        <f t="shared" si="2"/>
        <v/>
      </c>
      <c r="AK18" s="67">
        <f t="shared" si="3"/>
        <v>6</v>
      </c>
    </row>
    <row r="19" spans="3:37" ht="15" customHeight="1" x14ac:dyDescent="0.15">
      <c r="C19" s="22">
        <v>7</v>
      </c>
      <c r="D19" s="156"/>
      <c r="E19" s="157"/>
      <c r="F19" s="158" t="str">
        <f t="shared" si="0"/>
        <v/>
      </c>
      <c r="G19" s="158"/>
      <c r="H19" s="159"/>
      <c r="I19" s="160"/>
      <c r="J19" s="159"/>
      <c r="K19" s="160"/>
      <c r="L19" s="161"/>
      <c r="M19" s="162"/>
      <c r="N19" s="48"/>
      <c r="O19" s="48"/>
      <c r="U19" s="4" t="s">
        <v>55</v>
      </c>
      <c r="W19" s="4"/>
      <c r="AD19" s="68" t="str">
        <f t="shared" si="1"/>
        <v>未入力</v>
      </c>
      <c r="AE19" s="184"/>
      <c r="AF19" s="66"/>
      <c r="AG19" s="66"/>
      <c r="AH19" s="66"/>
      <c r="AI19" s="66"/>
      <c r="AJ19" s="192" t="str">
        <f t="shared" si="2"/>
        <v/>
      </c>
      <c r="AK19" s="67">
        <f t="shared" si="3"/>
        <v>7</v>
      </c>
    </row>
    <row r="20" spans="3:37" ht="15" customHeight="1" x14ac:dyDescent="0.15">
      <c r="C20" s="22">
        <v>8</v>
      </c>
      <c r="D20" s="156"/>
      <c r="E20" s="157"/>
      <c r="F20" s="158" t="str">
        <f t="shared" si="0"/>
        <v/>
      </c>
      <c r="G20" s="158"/>
      <c r="H20" s="159"/>
      <c r="I20" s="160"/>
      <c r="J20" s="159"/>
      <c r="K20" s="160"/>
      <c r="L20" s="161"/>
      <c r="M20" s="162"/>
      <c r="N20" s="48"/>
      <c r="O20" s="48"/>
      <c r="U20" s="4"/>
      <c r="W20" s="4"/>
      <c r="AD20" s="68" t="str">
        <f t="shared" si="1"/>
        <v>未入力</v>
      </c>
      <c r="AE20" s="184"/>
      <c r="AF20" s="66"/>
      <c r="AG20" s="66"/>
      <c r="AH20" s="66"/>
      <c r="AI20" s="66"/>
      <c r="AJ20" s="192" t="str">
        <f t="shared" si="2"/>
        <v/>
      </c>
      <c r="AK20" s="67">
        <f t="shared" si="3"/>
        <v>8</v>
      </c>
    </row>
    <row r="21" spans="3:37" ht="15" customHeight="1" x14ac:dyDescent="0.15">
      <c r="C21" s="22">
        <v>9</v>
      </c>
      <c r="D21" s="156"/>
      <c r="E21" s="157"/>
      <c r="F21" s="158" t="str">
        <f t="shared" si="0"/>
        <v/>
      </c>
      <c r="G21" s="158"/>
      <c r="H21" s="159"/>
      <c r="I21" s="160"/>
      <c r="J21" s="159"/>
      <c r="K21" s="160"/>
      <c r="L21" s="161"/>
      <c r="M21" s="162"/>
      <c r="N21" s="48"/>
      <c r="O21" s="48"/>
      <c r="U21" s="4"/>
      <c r="W21" s="4"/>
      <c r="AD21" s="68" t="str">
        <f t="shared" si="1"/>
        <v>未入力</v>
      </c>
      <c r="AE21" s="184"/>
      <c r="AF21" s="66"/>
      <c r="AG21" s="66"/>
      <c r="AH21" s="66"/>
      <c r="AI21" s="66"/>
      <c r="AJ21" s="192" t="str">
        <f t="shared" si="2"/>
        <v/>
      </c>
      <c r="AK21" s="67">
        <f t="shared" si="3"/>
        <v>9</v>
      </c>
    </row>
    <row r="22" spans="3:37" ht="15" customHeight="1" x14ac:dyDescent="0.15">
      <c r="C22" s="22">
        <v>10</v>
      </c>
      <c r="D22" s="156"/>
      <c r="E22" s="157"/>
      <c r="F22" s="158" t="str">
        <f t="shared" si="0"/>
        <v/>
      </c>
      <c r="G22" s="158"/>
      <c r="H22" s="159"/>
      <c r="I22" s="160"/>
      <c r="J22" s="159"/>
      <c r="K22" s="160"/>
      <c r="L22" s="161"/>
      <c r="M22" s="162"/>
      <c r="N22" s="48"/>
      <c r="O22" s="48"/>
      <c r="U22" s="4"/>
      <c r="W22" s="4"/>
      <c r="AD22" s="68" t="str">
        <f t="shared" si="1"/>
        <v>未入力</v>
      </c>
      <c r="AE22" s="184"/>
      <c r="AF22" s="66"/>
      <c r="AG22" s="66"/>
      <c r="AH22" s="66"/>
      <c r="AI22" s="66"/>
      <c r="AJ22" s="192" t="str">
        <f t="shared" si="2"/>
        <v/>
      </c>
      <c r="AK22" s="67">
        <f t="shared" si="3"/>
        <v>10</v>
      </c>
    </row>
    <row r="23" spans="3:37" ht="15" customHeight="1" x14ac:dyDescent="0.15">
      <c r="C23" s="22">
        <v>11</v>
      </c>
      <c r="D23" s="156"/>
      <c r="E23" s="157"/>
      <c r="F23" s="158" t="str">
        <f t="shared" si="0"/>
        <v/>
      </c>
      <c r="G23" s="158"/>
      <c r="H23" s="159"/>
      <c r="I23" s="160"/>
      <c r="J23" s="159"/>
      <c r="K23" s="160"/>
      <c r="L23" s="161"/>
      <c r="M23" s="162"/>
      <c r="N23" s="48"/>
      <c r="O23" s="48"/>
      <c r="W23" s="4"/>
      <c r="AD23" s="68" t="str">
        <f t="shared" si="1"/>
        <v>未入力</v>
      </c>
      <c r="AE23" s="184"/>
      <c r="AF23" s="66"/>
      <c r="AG23" s="66"/>
      <c r="AH23" s="66"/>
      <c r="AI23" s="66"/>
      <c r="AJ23" s="192" t="str">
        <f t="shared" si="2"/>
        <v/>
      </c>
      <c r="AK23" s="67">
        <f t="shared" si="3"/>
        <v>11</v>
      </c>
    </row>
    <row r="24" spans="3:37" ht="15" customHeight="1" x14ac:dyDescent="0.15">
      <c r="C24" s="22">
        <v>12</v>
      </c>
      <c r="D24" s="156"/>
      <c r="E24" s="157"/>
      <c r="F24" s="158" t="str">
        <f t="shared" si="0"/>
        <v/>
      </c>
      <c r="G24" s="158"/>
      <c r="H24" s="159"/>
      <c r="I24" s="160"/>
      <c r="J24" s="159"/>
      <c r="K24" s="160"/>
      <c r="L24" s="161"/>
      <c r="M24" s="162"/>
      <c r="N24" s="48"/>
      <c r="O24" s="48"/>
      <c r="W24" s="4"/>
      <c r="AD24" s="68" t="str">
        <f t="shared" si="1"/>
        <v>未入力</v>
      </c>
      <c r="AE24" s="184"/>
      <c r="AF24" s="66"/>
      <c r="AG24" s="66"/>
      <c r="AH24" s="66"/>
      <c r="AI24" s="66"/>
      <c r="AJ24" s="192" t="str">
        <f t="shared" si="2"/>
        <v/>
      </c>
      <c r="AK24" s="67">
        <f t="shared" si="3"/>
        <v>12</v>
      </c>
    </row>
    <row r="25" spans="3:37" ht="15" customHeight="1" x14ac:dyDescent="0.15">
      <c r="C25" s="22">
        <v>13</v>
      </c>
      <c r="D25" s="156"/>
      <c r="E25" s="157"/>
      <c r="F25" s="158" t="str">
        <f t="shared" si="0"/>
        <v/>
      </c>
      <c r="G25" s="158"/>
      <c r="H25" s="159"/>
      <c r="I25" s="160"/>
      <c r="J25" s="159"/>
      <c r="K25" s="160"/>
      <c r="L25" s="161"/>
      <c r="M25" s="162"/>
      <c r="N25" s="48"/>
      <c r="O25" s="48"/>
      <c r="W25" s="4"/>
      <c r="AD25" s="68" t="str">
        <f t="shared" si="1"/>
        <v>未入力</v>
      </c>
      <c r="AE25" s="184"/>
      <c r="AF25" s="66"/>
      <c r="AG25" s="66"/>
      <c r="AH25" s="66"/>
      <c r="AI25" s="66"/>
      <c r="AJ25" s="192" t="str">
        <f t="shared" si="2"/>
        <v/>
      </c>
      <c r="AK25" s="67">
        <f t="shared" si="3"/>
        <v>13</v>
      </c>
    </row>
    <row r="26" spans="3:37" ht="15" customHeight="1" x14ac:dyDescent="0.15">
      <c r="C26" s="22">
        <v>14</v>
      </c>
      <c r="D26" s="156"/>
      <c r="E26" s="157"/>
      <c r="F26" s="158" t="str">
        <f t="shared" si="0"/>
        <v/>
      </c>
      <c r="G26" s="158"/>
      <c r="H26" s="159"/>
      <c r="I26" s="160"/>
      <c r="J26" s="159"/>
      <c r="K26" s="160"/>
      <c r="L26" s="161"/>
      <c r="M26" s="162"/>
      <c r="N26" s="48"/>
      <c r="O26" s="48"/>
      <c r="W26" s="4"/>
      <c r="AD26" s="68" t="str">
        <f t="shared" si="1"/>
        <v>未入力</v>
      </c>
      <c r="AE26" s="184"/>
      <c r="AF26" s="66"/>
      <c r="AG26" s="66"/>
      <c r="AH26" s="66"/>
      <c r="AI26" s="66"/>
      <c r="AJ26" s="192" t="str">
        <f t="shared" si="2"/>
        <v/>
      </c>
      <c r="AK26" s="67">
        <f t="shared" si="3"/>
        <v>14</v>
      </c>
    </row>
    <row r="27" spans="3:37" ht="15" customHeight="1" x14ac:dyDescent="0.15">
      <c r="C27" s="22">
        <v>15</v>
      </c>
      <c r="D27" s="156"/>
      <c r="E27" s="157"/>
      <c r="F27" s="158" t="str">
        <f t="shared" si="0"/>
        <v/>
      </c>
      <c r="G27" s="158"/>
      <c r="H27" s="159"/>
      <c r="I27" s="160"/>
      <c r="J27" s="159"/>
      <c r="K27" s="160"/>
      <c r="L27" s="161"/>
      <c r="M27" s="162"/>
      <c r="N27" s="48"/>
      <c r="O27" s="48"/>
      <c r="W27" s="4"/>
      <c r="AD27" s="68" t="str">
        <f t="shared" si="1"/>
        <v>未入力</v>
      </c>
      <c r="AE27" s="184"/>
      <c r="AF27" s="66"/>
      <c r="AG27" s="66"/>
      <c r="AH27" s="66"/>
      <c r="AI27" s="66"/>
      <c r="AJ27" s="192" t="str">
        <f t="shared" si="2"/>
        <v/>
      </c>
      <c r="AK27" s="67">
        <f t="shared" si="3"/>
        <v>15</v>
      </c>
    </row>
    <row r="28" spans="3:37" ht="15" customHeight="1" x14ac:dyDescent="0.15">
      <c r="C28" s="22">
        <v>16</v>
      </c>
      <c r="D28" s="156"/>
      <c r="E28" s="157"/>
      <c r="F28" s="158" t="str">
        <f t="shared" si="0"/>
        <v/>
      </c>
      <c r="G28" s="158"/>
      <c r="H28" s="159"/>
      <c r="I28" s="160"/>
      <c r="J28" s="159"/>
      <c r="K28" s="160"/>
      <c r="L28" s="161"/>
      <c r="M28" s="162"/>
      <c r="N28" s="48"/>
      <c r="O28" s="48"/>
      <c r="W28" s="4"/>
      <c r="AD28" s="68" t="str">
        <f t="shared" si="1"/>
        <v>未入力</v>
      </c>
      <c r="AE28" s="184"/>
      <c r="AF28" s="66"/>
      <c r="AG28" s="66"/>
      <c r="AH28" s="66"/>
      <c r="AI28" s="66"/>
      <c r="AJ28" s="192" t="str">
        <f t="shared" si="2"/>
        <v/>
      </c>
      <c r="AK28" s="67">
        <f t="shared" si="3"/>
        <v>16</v>
      </c>
    </row>
    <row r="29" spans="3:37" ht="15" customHeight="1" x14ac:dyDescent="0.15">
      <c r="C29" s="22">
        <v>17</v>
      </c>
      <c r="D29" s="156"/>
      <c r="E29" s="157"/>
      <c r="F29" s="158" t="str">
        <f t="shared" si="0"/>
        <v/>
      </c>
      <c r="G29" s="158"/>
      <c r="H29" s="159"/>
      <c r="I29" s="160"/>
      <c r="J29" s="159"/>
      <c r="K29" s="160"/>
      <c r="L29" s="161"/>
      <c r="M29" s="162"/>
      <c r="N29" s="48"/>
      <c r="O29" s="48"/>
      <c r="W29" s="4"/>
      <c r="AD29" s="68" t="str">
        <f t="shared" si="1"/>
        <v>未入力</v>
      </c>
      <c r="AE29" s="184"/>
      <c r="AF29" s="66"/>
      <c r="AG29" s="66"/>
      <c r="AH29" s="66"/>
      <c r="AI29" s="66"/>
      <c r="AJ29" s="192" t="str">
        <f t="shared" si="2"/>
        <v/>
      </c>
      <c r="AK29" s="67">
        <f t="shared" si="3"/>
        <v>17</v>
      </c>
    </row>
    <row r="30" spans="3:37" ht="15" customHeight="1" x14ac:dyDescent="0.15">
      <c r="C30" s="22">
        <v>18</v>
      </c>
      <c r="D30" s="156"/>
      <c r="E30" s="157"/>
      <c r="F30" s="158" t="str">
        <f t="shared" si="0"/>
        <v/>
      </c>
      <c r="G30" s="158"/>
      <c r="H30" s="159"/>
      <c r="I30" s="160"/>
      <c r="J30" s="159"/>
      <c r="K30" s="160"/>
      <c r="L30" s="161"/>
      <c r="M30" s="162"/>
      <c r="N30" s="48"/>
      <c r="O30" s="48"/>
      <c r="W30" s="4"/>
      <c r="AD30" s="68" t="str">
        <f t="shared" si="1"/>
        <v>未入力</v>
      </c>
      <c r="AE30" s="184"/>
      <c r="AF30" s="66"/>
      <c r="AG30" s="66"/>
      <c r="AH30" s="66"/>
      <c r="AI30" s="66"/>
      <c r="AJ30" s="192" t="str">
        <f t="shared" si="2"/>
        <v/>
      </c>
      <c r="AK30" s="67">
        <f t="shared" si="3"/>
        <v>18</v>
      </c>
    </row>
    <row r="31" spans="3:37" ht="15" customHeight="1" x14ac:dyDescent="0.15">
      <c r="C31" s="22">
        <v>19</v>
      </c>
      <c r="D31" s="156"/>
      <c r="E31" s="157"/>
      <c r="F31" s="158" t="str">
        <f t="shared" si="0"/>
        <v/>
      </c>
      <c r="G31" s="158"/>
      <c r="H31" s="159"/>
      <c r="I31" s="160"/>
      <c r="J31" s="159"/>
      <c r="K31" s="160"/>
      <c r="L31" s="161"/>
      <c r="M31" s="162"/>
      <c r="N31" s="48"/>
      <c r="O31" s="48"/>
      <c r="W31" s="4"/>
      <c r="AD31" s="68" t="str">
        <f t="shared" si="1"/>
        <v>未入力</v>
      </c>
      <c r="AE31" s="184"/>
      <c r="AF31" s="66"/>
      <c r="AG31" s="66"/>
      <c r="AH31" s="66"/>
      <c r="AI31" s="66"/>
      <c r="AJ31" s="192" t="str">
        <f t="shared" si="2"/>
        <v/>
      </c>
      <c r="AK31" s="67">
        <f t="shared" si="3"/>
        <v>19</v>
      </c>
    </row>
    <row r="32" spans="3:37" ht="15" customHeight="1" x14ac:dyDescent="0.15">
      <c r="C32" s="22">
        <v>20</v>
      </c>
      <c r="D32" s="156"/>
      <c r="E32" s="157"/>
      <c r="F32" s="158" t="str">
        <f t="shared" si="0"/>
        <v/>
      </c>
      <c r="G32" s="158"/>
      <c r="H32" s="159"/>
      <c r="I32" s="160"/>
      <c r="J32" s="159"/>
      <c r="K32" s="160"/>
      <c r="L32" s="161"/>
      <c r="M32" s="162"/>
      <c r="N32" s="48"/>
      <c r="O32" s="48"/>
      <c r="W32" s="4"/>
      <c r="AD32" s="68" t="str">
        <f t="shared" si="1"/>
        <v>未入力</v>
      </c>
      <c r="AE32" s="184"/>
      <c r="AF32" s="66"/>
      <c r="AG32" s="66"/>
      <c r="AH32" s="66"/>
      <c r="AI32" s="66"/>
      <c r="AJ32" s="192" t="str">
        <f t="shared" si="2"/>
        <v/>
      </c>
      <c r="AK32" s="67">
        <f t="shared" si="3"/>
        <v>20</v>
      </c>
    </row>
    <row r="33" spans="3:37" ht="15" customHeight="1" x14ac:dyDescent="0.15">
      <c r="C33" s="22">
        <v>21</v>
      </c>
      <c r="D33" s="156"/>
      <c r="E33" s="157"/>
      <c r="F33" s="158" t="str">
        <f t="shared" ref="F33:F62" si="4">IF(D33="","",AA$8)</f>
        <v/>
      </c>
      <c r="G33" s="158"/>
      <c r="H33" s="159"/>
      <c r="I33" s="160"/>
      <c r="J33" s="159"/>
      <c r="K33" s="160"/>
      <c r="L33" s="161"/>
      <c r="M33" s="162"/>
      <c r="N33" s="48"/>
      <c r="O33" s="48"/>
      <c r="W33" s="4"/>
      <c r="AD33" s="68" t="str">
        <f t="shared" si="1"/>
        <v>未入力</v>
      </c>
      <c r="AE33" s="184"/>
      <c r="AF33" s="66"/>
      <c r="AG33" s="66"/>
      <c r="AH33" s="66"/>
      <c r="AI33" s="66"/>
      <c r="AJ33" s="192" t="str">
        <f t="shared" si="2"/>
        <v/>
      </c>
      <c r="AK33" s="67">
        <f t="shared" si="3"/>
        <v>21</v>
      </c>
    </row>
    <row r="34" spans="3:37" ht="15" customHeight="1" x14ac:dyDescent="0.15">
      <c r="C34" s="22">
        <v>22</v>
      </c>
      <c r="D34" s="156"/>
      <c r="E34" s="157"/>
      <c r="F34" s="158" t="str">
        <f t="shared" si="4"/>
        <v/>
      </c>
      <c r="G34" s="158"/>
      <c r="H34" s="159"/>
      <c r="I34" s="160"/>
      <c r="J34" s="159"/>
      <c r="K34" s="160"/>
      <c r="L34" s="161"/>
      <c r="M34" s="162"/>
      <c r="N34" s="48"/>
      <c r="O34" s="48"/>
      <c r="W34" s="4"/>
      <c r="AD34" s="68" t="str">
        <f t="shared" si="1"/>
        <v>未入力</v>
      </c>
      <c r="AE34" s="184"/>
      <c r="AF34" s="66"/>
      <c r="AG34" s="66"/>
      <c r="AH34" s="66"/>
      <c r="AI34" s="66"/>
      <c r="AJ34" s="192" t="str">
        <f t="shared" si="2"/>
        <v/>
      </c>
      <c r="AK34" s="67">
        <f t="shared" si="3"/>
        <v>22</v>
      </c>
    </row>
    <row r="35" spans="3:37" ht="15" customHeight="1" x14ac:dyDescent="0.15">
      <c r="C35" s="22">
        <v>23</v>
      </c>
      <c r="D35" s="156"/>
      <c r="E35" s="157"/>
      <c r="F35" s="158" t="str">
        <f t="shared" si="4"/>
        <v/>
      </c>
      <c r="G35" s="158"/>
      <c r="H35" s="159"/>
      <c r="I35" s="160"/>
      <c r="J35" s="159"/>
      <c r="K35" s="160"/>
      <c r="L35" s="161"/>
      <c r="M35" s="162"/>
      <c r="N35" s="48"/>
      <c r="O35" s="48"/>
      <c r="W35" s="4"/>
      <c r="AD35" s="68" t="str">
        <f t="shared" si="1"/>
        <v>未入力</v>
      </c>
      <c r="AE35" s="184"/>
      <c r="AF35" s="66"/>
      <c r="AG35" s="66"/>
      <c r="AH35" s="66"/>
      <c r="AI35" s="66"/>
      <c r="AJ35" s="192" t="str">
        <f t="shared" si="2"/>
        <v/>
      </c>
      <c r="AK35" s="67">
        <f t="shared" si="3"/>
        <v>23</v>
      </c>
    </row>
    <row r="36" spans="3:37" ht="15" customHeight="1" x14ac:dyDescent="0.15">
      <c r="C36" s="22">
        <v>24</v>
      </c>
      <c r="D36" s="156"/>
      <c r="E36" s="157"/>
      <c r="F36" s="158" t="str">
        <f t="shared" si="4"/>
        <v/>
      </c>
      <c r="G36" s="158"/>
      <c r="H36" s="159"/>
      <c r="I36" s="160"/>
      <c r="J36" s="159"/>
      <c r="K36" s="160"/>
      <c r="L36" s="161"/>
      <c r="M36" s="162"/>
      <c r="N36" s="48"/>
      <c r="O36" s="48"/>
      <c r="W36" s="4"/>
      <c r="AD36" s="68" t="str">
        <f t="shared" si="1"/>
        <v>未入力</v>
      </c>
      <c r="AE36" s="184"/>
      <c r="AF36" s="66"/>
      <c r="AG36" s="66"/>
      <c r="AH36" s="66"/>
      <c r="AI36" s="66"/>
      <c r="AJ36" s="192" t="str">
        <f t="shared" si="2"/>
        <v/>
      </c>
      <c r="AK36" s="67">
        <f t="shared" si="3"/>
        <v>24</v>
      </c>
    </row>
    <row r="37" spans="3:37" ht="15" customHeight="1" x14ac:dyDescent="0.15">
      <c r="C37" s="22">
        <v>25</v>
      </c>
      <c r="D37" s="156"/>
      <c r="E37" s="157"/>
      <c r="F37" s="158" t="str">
        <f t="shared" si="4"/>
        <v/>
      </c>
      <c r="G37" s="158"/>
      <c r="H37" s="159"/>
      <c r="I37" s="160"/>
      <c r="J37" s="159"/>
      <c r="K37" s="160"/>
      <c r="L37" s="161"/>
      <c r="M37" s="162"/>
      <c r="N37" s="48"/>
      <c r="O37" s="48"/>
      <c r="W37" s="4"/>
      <c r="AD37" s="68" t="str">
        <f t="shared" si="1"/>
        <v>未入力</v>
      </c>
      <c r="AE37" s="184"/>
      <c r="AF37" s="66"/>
      <c r="AG37" s="66"/>
      <c r="AH37" s="66"/>
      <c r="AI37" s="66"/>
      <c r="AJ37" s="192" t="str">
        <f t="shared" si="2"/>
        <v/>
      </c>
      <c r="AK37" s="67">
        <f t="shared" si="3"/>
        <v>25</v>
      </c>
    </row>
    <row r="38" spans="3:37" ht="15" customHeight="1" x14ac:dyDescent="0.15">
      <c r="C38" s="22">
        <v>26</v>
      </c>
      <c r="D38" s="156"/>
      <c r="E38" s="157"/>
      <c r="F38" s="158" t="str">
        <f t="shared" si="4"/>
        <v/>
      </c>
      <c r="G38" s="158"/>
      <c r="H38" s="159"/>
      <c r="I38" s="160"/>
      <c r="J38" s="159"/>
      <c r="K38" s="160"/>
      <c r="L38" s="161"/>
      <c r="M38" s="162"/>
      <c r="N38" s="48"/>
      <c r="O38" s="48"/>
      <c r="W38" s="4"/>
      <c r="AD38" s="68" t="str">
        <f t="shared" si="1"/>
        <v>未入力</v>
      </c>
      <c r="AE38" s="184"/>
      <c r="AF38" s="66"/>
      <c r="AG38" s="66"/>
      <c r="AH38" s="66"/>
      <c r="AI38" s="66"/>
      <c r="AJ38" s="192" t="str">
        <f t="shared" si="2"/>
        <v/>
      </c>
      <c r="AK38" s="67">
        <f t="shared" si="3"/>
        <v>26</v>
      </c>
    </row>
    <row r="39" spans="3:37" ht="15" customHeight="1" x14ac:dyDescent="0.15">
      <c r="C39" s="22">
        <v>27</v>
      </c>
      <c r="D39" s="156"/>
      <c r="E39" s="157"/>
      <c r="F39" s="158" t="str">
        <f t="shared" si="4"/>
        <v/>
      </c>
      <c r="G39" s="158"/>
      <c r="H39" s="159"/>
      <c r="I39" s="160"/>
      <c r="J39" s="159"/>
      <c r="K39" s="160"/>
      <c r="L39" s="161"/>
      <c r="M39" s="162"/>
      <c r="N39" s="48"/>
      <c r="O39" s="48"/>
      <c r="W39" s="4"/>
      <c r="AD39" s="68" t="str">
        <f t="shared" si="1"/>
        <v>未入力</v>
      </c>
      <c r="AE39" s="184"/>
      <c r="AF39" s="66"/>
      <c r="AG39" s="66"/>
      <c r="AH39" s="66"/>
      <c r="AI39" s="66"/>
      <c r="AJ39" s="192" t="str">
        <f t="shared" si="2"/>
        <v/>
      </c>
      <c r="AK39" s="67">
        <f t="shared" si="3"/>
        <v>27</v>
      </c>
    </row>
    <row r="40" spans="3:37" ht="15" customHeight="1" x14ac:dyDescent="0.15">
      <c r="C40" s="22">
        <v>28</v>
      </c>
      <c r="D40" s="156"/>
      <c r="E40" s="157"/>
      <c r="F40" s="158" t="str">
        <f t="shared" si="4"/>
        <v/>
      </c>
      <c r="G40" s="158"/>
      <c r="H40" s="159"/>
      <c r="I40" s="160"/>
      <c r="J40" s="159"/>
      <c r="K40" s="160"/>
      <c r="L40" s="161"/>
      <c r="M40" s="162"/>
      <c r="N40" s="48"/>
      <c r="O40" s="48"/>
      <c r="W40" s="4"/>
      <c r="AD40" s="68" t="str">
        <f t="shared" si="1"/>
        <v>未入力</v>
      </c>
      <c r="AE40" s="184"/>
      <c r="AF40" s="66"/>
      <c r="AG40" s="66"/>
      <c r="AH40" s="66"/>
      <c r="AI40" s="66"/>
      <c r="AJ40" s="192" t="str">
        <f t="shared" si="2"/>
        <v/>
      </c>
      <c r="AK40" s="67">
        <f t="shared" si="3"/>
        <v>28</v>
      </c>
    </row>
    <row r="41" spans="3:37" ht="15" customHeight="1" x14ac:dyDescent="0.15">
      <c r="C41" s="22">
        <v>29</v>
      </c>
      <c r="D41" s="156"/>
      <c r="E41" s="157"/>
      <c r="F41" s="158" t="str">
        <f t="shared" si="4"/>
        <v/>
      </c>
      <c r="G41" s="158"/>
      <c r="H41" s="159"/>
      <c r="I41" s="160"/>
      <c r="J41" s="159"/>
      <c r="K41" s="160"/>
      <c r="L41" s="161"/>
      <c r="M41" s="162"/>
      <c r="N41" s="48"/>
      <c r="O41" s="48"/>
      <c r="W41" s="4"/>
      <c r="AD41" s="68" t="str">
        <f t="shared" si="1"/>
        <v>未入力</v>
      </c>
      <c r="AE41" s="184"/>
      <c r="AF41" s="66"/>
      <c r="AG41" s="66"/>
      <c r="AH41" s="66"/>
      <c r="AI41" s="66"/>
      <c r="AJ41" s="192" t="str">
        <f t="shared" si="2"/>
        <v/>
      </c>
      <c r="AK41" s="67">
        <f t="shared" si="3"/>
        <v>29</v>
      </c>
    </row>
    <row r="42" spans="3:37" ht="15" customHeight="1" x14ac:dyDescent="0.15">
      <c r="C42" s="22">
        <v>30</v>
      </c>
      <c r="D42" s="156"/>
      <c r="E42" s="157"/>
      <c r="F42" s="158" t="str">
        <f t="shared" si="4"/>
        <v/>
      </c>
      <c r="G42" s="158"/>
      <c r="H42" s="159"/>
      <c r="I42" s="160"/>
      <c r="J42" s="159"/>
      <c r="K42" s="160"/>
      <c r="L42" s="161"/>
      <c r="M42" s="162"/>
      <c r="N42" s="48"/>
      <c r="O42" s="48"/>
      <c r="W42" s="4"/>
      <c r="AD42" s="68" t="str">
        <f t="shared" si="1"/>
        <v>未入力</v>
      </c>
      <c r="AE42" s="184"/>
      <c r="AF42" s="66"/>
      <c r="AG42" s="66"/>
      <c r="AH42" s="66"/>
      <c r="AI42" s="66"/>
      <c r="AJ42" s="192" t="str">
        <f t="shared" si="2"/>
        <v/>
      </c>
      <c r="AK42" s="67">
        <f t="shared" si="3"/>
        <v>30</v>
      </c>
    </row>
    <row r="43" spans="3:37" ht="15" customHeight="1" x14ac:dyDescent="0.15">
      <c r="C43" s="22">
        <v>31</v>
      </c>
      <c r="D43" s="156"/>
      <c r="E43" s="157"/>
      <c r="F43" s="158" t="str">
        <f t="shared" si="4"/>
        <v/>
      </c>
      <c r="G43" s="158"/>
      <c r="H43" s="159"/>
      <c r="I43" s="160"/>
      <c r="J43" s="159"/>
      <c r="K43" s="160"/>
      <c r="L43" s="161"/>
      <c r="M43" s="162"/>
      <c r="N43" s="48"/>
      <c r="O43" s="48"/>
      <c r="W43" s="4"/>
      <c r="AD43" s="68" t="str">
        <f t="shared" si="1"/>
        <v>未入力</v>
      </c>
      <c r="AE43" s="184"/>
      <c r="AF43" s="66"/>
      <c r="AG43" s="66"/>
      <c r="AH43" s="66"/>
      <c r="AI43" s="66"/>
      <c r="AJ43" s="192" t="str">
        <f t="shared" si="2"/>
        <v/>
      </c>
      <c r="AK43" s="67">
        <f t="shared" si="3"/>
        <v>31</v>
      </c>
    </row>
    <row r="44" spans="3:37" ht="15" customHeight="1" x14ac:dyDescent="0.15">
      <c r="C44" s="22">
        <v>32</v>
      </c>
      <c r="D44" s="156"/>
      <c r="E44" s="157"/>
      <c r="F44" s="158" t="str">
        <f t="shared" si="4"/>
        <v/>
      </c>
      <c r="G44" s="158"/>
      <c r="H44" s="159"/>
      <c r="I44" s="160"/>
      <c r="J44" s="159"/>
      <c r="K44" s="160"/>
      <c r="L44" s="161"/>
      <c r="M44" s="162"/>
      <c r="N44" s="48"/>
      <c r="O44" s="48"/>
      <c r="W44" s="4"/>
      <c r="AD44" s="68" t="str">
        <f t="shared" si="1"/>
        <v>未入力</v>
      </c>
      <c r="AE44" s="184"/>
      <c r="AF44" s="66"/>
      <c r="AG44" s="66"/>
      <c r="AH44" s="66"/>
      <c r="AI44" s="66"/>
      <c r="AJ44" s="192" t="str">
        <f t="shared" si="2"/>
        <v/>
      </c>
      <c r="AK44" s="67">
        <f t="shared" si="3"/>
        <v>32</v>
      </c>
    </row>
    <row r="45" spans="3:37" ht="15" customHeight="1" x14ac:dyDescent="0.15">
      <c r="C45" s="22">
        <v>33</v>
      </c>
      <c r="D45" s="156"/>
      <c r="E45" s="157"/>
      <c r="F45" s="158" t="str">
        <f t="shared" si="4"/>
        <v/>
      </c>
      <c r="G45" s="158"/>
      <c r="H45" s="159"/>
      <c r="I45" s="160"/>
      <c r="J45" s="159"/>
      <c r="K45" s="160"/>
      <c r="L45" s="161"/>
      <c r="M45" s="162"/>
      <c r="N45" s="48"/>
      <c r="O45" s="48"/>
      <c r="W45" s="4"/>
      <c r="AD45" s="68" t="str">
        <f t="shared" si="1"/>
        <v>未入力</v>
      </c>
      <c r="AE45" s="184"/>
      <c r="AF45" s="66"/>
      <c r="AG45" s="66"/>
      <c r="AH45" s="66"/>
      <c r="AI45" s="66"/>
      <c r="AJ45" s="192" t="str">
        <f t="shared" si="2"/>
        <v/>
      </c>
      <c r="AK45" s="67">
        <f t="shared" si="3"/>
        <v>33</v>
      </c>
    </row>
    <row r="46" spans="3:37" ht="15" customHeight="1" x14ac:dyDescent="0.15">
      <c r="C46" s="22">
        <v>34</v>
      </c>
      <c r="D46" s="156"/>
      <c r="E46" s="157"/>
      <c r="F46" s="158" t="str">
        <f t="shared" si="4"/>
        <v/>
      </c>
      <c r="G46" s="158"/>
      <c r="H46" s="159"/>
      <c r="I46" s="160"/>
      <c r="J46" s="159"/>
      <c r="K46" s="160"/>
      <c r="L46" s="161"/>
      <c r="M46" s="162"/>
      <c r="N46" s="48"/>
      <c r="O46" s="48"/>
      <c r="W46" s="4"/>
      <c r="AD46" s="68" t="str">
        <f t="shared" si="1"/>
        <v>未入力</v>
      </c>
      <c r="AE46" s="184"/>
      <c r="AF46" s="66"/>
      <c r="AG46" s="66"/>
      <c r="AH46" s="66"/>
      <c r="AI46" s="66"/>
      <c r="AJ46" s="192" t="str">
        <f t="shared" si="2"/>
        <v/>
      </c>
      <c r="AK46" s="67">
        <f t="shared" si="3"/>
        <v>34</v>
      </c>
    </row>
    <row r="47" spans="3:37" ht="15" customHeight="1" x14ac:dyDescent="0.15">
      <c r="C47" s="22">
        <v>35</v>
      </c>
      <c r="D47" s="156"/>
      <c r="E47" s="157"/>
      <c r="F47" s="158" t="str">
        <f t="shared" si="4"/>
        <v/>
      </c>
      <c r="G47" s="158"/>
      <c r="H47" s="159"/>
      <c r="I47" s="160"/>
      <c r="J47" s="159"/>
      <c r="K47" s="160"/>
      <c r="L47" s="161"/>
      <c r="M47" s="162"/>
      <c r="N47" s="48"/>
      <c r="O47" s="48"/>
      <c r="W47" s="4"/>
      <c r="AD47" s="68" t="str">
        <f t="shared" si="1"/>
        <v>未入力</v>
      </c>
      <c r="AE47" s="184"/>
      <c r="AF47" s="66"/>
      <c r="AG47" s="66"/>
      <c r="AH47" s="66"/>
      <c r="AI47" s="66"/>
      <c r="AJ47" s="192" t="str">
        <f t="shared" si="2"/>
        <v/>
      </c>
      <c r="AK47" s="67">
        <f t="shared" si="3"/>
        <v>35</v>
      </c>
    </row>
    <row r="48" spans="3:37" ht="15" customHeight="1" x14ac:dyDescent="0.15">
      <c r="C48" s="22">
        <v>36</v>
      </c>
      <c r="D48" s="156"/>
      <c r="E48" s="157"/>
      <c r="F48" s="158" t="str">
        <f t="shared" si="4"/>
        <v/>
      </c>
      <c r="G48" s="158"/>
      <c r="H48" s="159"/>
      <c r="I48" s="160"/>
      <c r="J48" s="159"/>
      <c r="K48" s="160"/>
      <c r="L48" s="161"/>
      <c r="M48" s="162"/>
      <c r="N48" s="48"/>
      <c r="O48" s="48"/>
      <c r="W48" s="4"/>
      <c r="AD48" s="68" t="str">
        <f t="shared" si="1"/>
        <v>未入力</v>
      </c>
      <c r="AE48" s="184"/>
      <c r="AF48" s="66"/>
      <c r="AG48" s="66"/>
      <c r="AH48" s="66"/>
      <c r="AI48" s="66"/>
      <c r="AJ48" s="192" t="str">
        <f t="shared" si="2"/>
        <v/>
      </c>
      <c r="AK48" s="67">
        <f t="shared" si="3"/>
        <v>36</v>
      </c>
    </row>
    <row r="49" spans="3:37" ht="15" customHeight="1" x14ac:dyDescent="0.15">
      <c r="C49" s="22">
        <v>37</v>
      </c>
      <c r="D49" s="156"/>
      <c r="E49" s="157"/>
      <c r="F49" s="158" t="str">
        <f t="shared" si="4"/>
        <v/>
      </c>
      <c r="G49" s="158"/>
      <c r="H49" s="159"/>
      <c r="I49" s="160"/>
      <c r="J49" s="159"/>
      <c r="K49" s="160"/>
      <c r="L49" s="161"/>
      <c r="M49" s="162"/>
      <c r="N49" s="48"/>
      <c r="O49" s="48"/>
      <c r="W49" s="4"/>
      <c r="AD49" s="68" t="str">
        <f t="shared" si="1"/>
        <v>未入力</v>
      </c>
      <c r="AE49" s="184"/>
      <c r="AF49" s="66"/>
      <c r="AG49" s="66"/>
      <c r="AH49" s="66"/>
      <c r="AI49" s="66"/>
      <c r="AJ49" s="192" t="str">
        <f t="shared" si="2"/>
        <v/>
      </c>
      <c r="AK49" s="67">
        <f t="shared" si="3"/>
        <v>37</v>
      </c>
    </row>
    <row r="50" spans="3:37" ht="15" customHeight="1" x14ac:dyDescent="0.15">
      <c r="C50" s="22">
        <v>38</v>
      </c>
      <c r="D50" s="156"/>
      <c r="E50" s="157"/>
      <c r="F50" s="158" t="str">
        <f t="shared" si="4"/>
        <v/>
      </c>
      <c r="G50" s="158"/>
      <c r="H50" s="159"/>
      <c r="I50" s="160"/>
      <c r="J50" s="159"/>
      <c r="K50" s="160"/>
      <c r="L50" s="161"/>
      <c r="M50" s="162"/>
      <c r="N50" s="48"/>
      <c r="O50" s="48"/>
      <c r="W50" s="4"/>
      <c r="AD50" s="68" t="str">
        <f t="shared" si="1"/>
        <v>未入力</v>
      </c>
      <c r="AE50" s="184"/>
      <c r="AF50" s="66"/>
      <c r="AG50" s="66"/>
      <c r="AH50" s="66"/>
      <c r="AI50" s="66"/>
      <c r="AJ50" s="192" t="str">
        <f t="shared" si="2"/>
        <v/>
      </c>
      <c r="AK50" s="67">
        <f t="shared" si="3"/>
        <v>38</v>
      </c>
    </row>
    <row r="51" spans="3:37" ht="15" customHeight="1" x14ac:dyDescent="0.15">
      <c r="C51" s="22">
        <v>39</v>
      </c>
      <c r="D51" s="156"/>
      <c r="E51" s="157"/>
      <c r="F51" s="158" t="str">
        <f t="shared" si="4"/>
        <v/>
      </c>
      <c r="G51" s="158"/>
      <c r="H51" s="159"/>
      <c r="I51" s="160"/>
      <c r="J51" s="159"/>
      <c r="K51" s="160"/>
      <c r="L51" s="161"/>
      <c r="M51" s="162"/>
      <c r="N51" s="48"/>
      <c r="O51" s="48"/>
      <c r="W51" s="4"/>
      <c r="AD51" s="68" t="str">
        <f t="shared" si="1"/>
        <v>未入力</v>
      </c>
      <c r="AE51" s="184"/>
      <c r="AF51" s="66"/>
      <c r="AG51" s="66"/>
      <c r="AH51" s="66"/>
      <c r="AI51" s="66"/>
      <c r="AJ51" s="192" t="str">
        <f t="shared" si="2"/>
        <v/>
      </c>
      <c r="AK51" s="67">
        <f t="shared" si="3"/>
        <v>39</v>
      </c>
    </row>
    <row r="52" spans="3:37" ht="15" customHeight="1" x14ac:dyDescent="0.15">
      <c r="C52" s="22">
        <v>40</v>
      </c>
      <c r="D52" s="156"/>
      <c r="E52" s="157"/>
      <c r="F52" s="158" t="str">
        <f t="shared" si="4"/>
        <v/>
      </c>
      <c r="G52" s="158"/>
      <c r="H52" s="159"/>
      <c r="I52" s="160"/>
      <c r="J52" s="159"/>
      <c r="K52" s="160"/>
      <c r="L52" s="161"/>
      <c r="M52" s="162"/>
      <c r="N52" s="48"/>
      <c r="O52" s="48"/>
      <c r="W52" s="4"/>
      <c r="AD52" s="68" t="str">
        <f t="shared" si="1"/>
        <v>未入力</v>
      </c>
      <c r="AE52" s="184"/>
      <c r="AF52" s="66"/>
      <c r="AG52" s="66"/>
      <c r="AH52" s="66"/>
      <c r="AI52" s="66"/>
      <c r="AJ52" s="192" t="str">
        <f t="shared" si="2"/>
        <v/>
      </c>
      <c r="AK52" s="67">
        <f t="shared" si="3"/>
        <v>40</v>
      </c>
    </row>
    <row r="53" spans="3:37" ht="15" customHeight="1" x14ac:dyDescent="0.15">
      <c r="C53" s="22">
        <v>41</v>
      </c>
      <c r="D53" s="156"/>
      <c r="E53" s="157"/>
      <c r="F53" s="158" t="str">
        <f t="shared" si="4"/>
        <v/>
      </c>
      <c r="G53" s="158"/>
      <c r="H53" s="159"/>
      <c r="I53" s="160"/>
      <c r="J53" s="159"/>
      <c r="K53" s="160"/>
      <c r="L53" s="161"/>
      <c r="M53" s="162"/>
      <c r="N53" s="48"/>
      <c r="O53" s="48"/>
      <c r="W53" s="4"/>
      <c r="AD53" s="68" t="str">
        <f t="shared" si="1"/>
        <v>未入力</v>
      </c>
      <c r="AE53" s="184"/>
      <c r="AF53" s="66"/>
      <c r="AG53" s="66"/>
      <c r="AH53" s="66"/>
      <c r="AI53" s="66"/>
      <c r="AJ53" s="192" t="str">
        <f t="shared" si="2"/>
        <v/>
      </c>
      <c r="AK53" s="67">
        <f t="shared" si="3"/>
        <v>41</v>
      </c>
    </row>
    <row r="54" spans="3:37" ht="15" customHeight="1" x14ac:dyDescent="0.15">
      <c r="C54" s="22">
        <v>42</v>
      </c>
      <c r="D54" s="156"/>
      <c r="E54" s="157"/>
      <c r="F54" s="158" t="str">
        <f t="shared" si="4"/>
        <v/>
      </c>
      <c r="G54" s="158"/>
      <c r="H54" s="159"/>
      <c r="I54" s="160"/>
      <c r="J54" s="159"/>
      <c r="K54" s="160"/>
      <c r="L54" s="161"/>
      <c r="M54" s="162"/>
      <c r="N54" s="48"/>
      <c r="O54" s="48"/>
      <c r="W54" s="4"/>
      <c r="AD54" s="68" t="str">
        <f t="shared" si="1"/>
        <v>未入力</v>
      </c>
      <c r="AE54" s="184"/>
      <c r="AF54" s="66"/>
      <c r="AG54" s="66"/>
      <c r="AH54" s="66"/>
      <c r="AI54" s="66"/>
      <c r="AJ54" s="192" t="str">
        <f t="shared" si="2"/>
        <v/>
      </c>
      <c r="AK54" s="67">
        <f t="shared" si="3"/>
        <v>42</v>
      </c>
    </row>
    <row r="55" spans="3:37" ht="15" customHeight="1" x14ac:dyDescent="0.15">
      <c r="C55" s="22">
        <v>43</v>
      </c>
      <c r="D55" s="156"/>
      <c r="E55" s="157"/>
      <c r="F55" s="158" t="str">
        <f t="shared" si="4"/>
        <v/>
      </c>
      <c r="G55" s="158"/>
      <c r="H55" s="159"/>
      <c r="I55" s="160"/>
      <c r="J55" s="159"/>
      <c r="K55" s="160"/>
      <c r="L55" s="161"/>
      <c r="M55" s="162"/>
      <c r="N55" s="48"/>
      <c r="O55" s="48"/>
      <c r="W55" s="4"/>
      <c r="AD55" s="68" t="str">
        <f t="shared" si="1"/>
        <v>未入力</v>
      </c>
      <c r="AE55" s="184"/>
      <c r="AF55" s="66"/>
      <c r="AG55" s="66"/>
      <c r="AH55" s="66"/>
      <c r="AI55" s="66"/>
      <c r="AJ55" s="192" t="str">
        <f t="shared" si="2"/>
        <v/>
      </c>
      <c r="AK55" s="67">
        <f t="shared" si="3"/>
        <v>43</v>
      </c>
    </row>
    <row r="56" spans="3:37" ht="15" customHeight="1" x14ac:dyDescent="0.15">
      <c r="C56" s="22">
        <v>44</v>
      </c>
      <c r="D56" s="156"/>
      <c r="E56" s="157"/>
      <c r="F56" s="158" t="str">
        <f t="shared" si="4"/>
        <v/>
      </c>
      <c r="G56" s="158"/>
      <c r="H56" s="159"/>
      <c r="I56" s="160"/>
      <c r="J56" s="159"/>
      <c r="K56" s="160"/>
      <c r="L56" s="161"/>
      <c r="M56" s="162"/>
      <c r="N56" s="48"/>
      <c r="O56" s="48"/>
      <c r="W56" s="4"/>
      <c r="AD56" s="68" t="str">
        <f t="shared" si="1"/>
        <v>未入力</v>
      </c>
      <c r="AE56" s="184"/>
      <c r="AF56" s="66"/>
      <c r="AG56" s="66"/>
      <c r="AH56" s="66"/>
      <c r="AI56" s="66"/>
      <c r="AJ56" s="192" t="str">
        <f t="shared" si="2"/>
        <v/>
      </c>
      <c r="AK56" s="67">
        <f t="shared" si="3"/>
        <v>44</v>
      </c>
    </row>
    <row r="57" spans="3:37" ht="15" customHeight="1" x14ac:dyDescent="0.15">
      <c r="C57" s="22">
        <v>45</v>
      </c>
      <c r="D57" s="156"/>
      <c r="E57" s="157"/>
      <c r="F57" s="158" t="str">
        <f t="shared" si="4"/>
        <v/>
      </c>
      <c r="G57" s="158"/>
      <c r="H57" s="159"/>
      <c r="I57" s="160"/>
      <c r="J57" s="159"/>
      <c r="K57" s="160"/>
      <c r="L57" s="161"/>
      <c r="M57" s="162"/>
      <c r="N57" s="48"/>
      <c r="O57" s="48"/>
      <c r="W57" s="4"/>
      <c r="AD57" s="68" t="str">
        <f t="shared" si="1"/>
        <v>未入力</v>
      </c>
      <c r="AE57" s="184"/>
      <c r="AF57" s="66"/>
      <c r="AG57" s="66"/>
      <c r="AH57" s="66"/>
      <c r="AI57" s="66"/>
      <c r="AJ57" s="192" t="str">
        <f t="shared" si="2"/>
        <v/>
      </c>
      <c r="AK57" s="67">
        <f t="shared" si="3"/>
        <v>45</v>
      </c>
    </row>
    <row r="58" spans="3:37" ht="15" customHeight="1" x14ac:dyDescent="0.15">
      <c r="C58" s="22">
        <v>46</v>
      </c>
      <c r="D58" s="156"/>
      <c r="E58" s="157"/>
      <c r="F58" s="158" t="str">
        <f t="shared" si="4"/>
        <v/>
      </c>
      <c r="G58" s="158"/>
      <c r="H58" s="159"/>
      <c r="I58" s="160"/>
      <c r="J58" s="159"/>
      <c r="K58" s="160"/>
      <c r="L58" s="161"/>
      <c r="M58" s="162"/>
      <c r="N58" s="48"/>
      <c r="O58" s="48"/>
      <c r="W58" s="4"/>
      <c r="AD58" s="68" t="str">
        <f t="shared" si="1"/>
        <v>未入力</v>
      </c>
      <c r="AE58" s="184"/>
      <c r="AF58" s="66"/>
      <c r="AG58" s="66"/>
      <c r="AH58" s="66"/>
      <c r="AI58" s="66"/>
      <c r="AJ58" s="192" t="str">
        <f t="shared" si="2"/>
        <v/>
      </c>
      <c r="AK58" s="67">
        <f t="shared" si="3"/>
        <v>46</v>
      </c>
    </row>
    <row r="59" spans="3:37" ht="15" customHeight="1" x14ac:dyDescent="0.15">
      <c r="C59" s="22">
        <v>47</v>
      </c>
      <c r="D59" s="156"/>
      <c r="E59" s="157"/>
      <c r="F59" s="158" t="str">
        <f t="shared" si="4"/>
        <v/>
      </c>
      <c r="G59" s="158"/>
      <c r="H59" s="159"/>
      <c r="I59" s="160"/>
      <c r="J59" s="159"/>
      <c r="K59" s="160"/>
      <c r="L59" s="161"/>
      <c r="M59" s="162"/>
      <c r="N59" s="48"/>
      <c r="O59" s="48"/>
      <c r="W59" s="4"/>
      <c r="AD59" s="68" t="str">
        <f t="shared" si="1"/>
        <v>未入力</v>
      </c>
      <c r="AE59" s="184"/>
      <c r="AF59" s="66"/>
      <c r="AG59" s="66"/>
      <c r="AH59" s="66"/>
      <c r="AI59" s="66"/>
      <c r="AJ59" s="192" t="str">
        <f t="shared" si="2"/>
        <v/>
      </c>
      <c r="AK59" s="67">
        <f t="shared" si="3"/>
        <v>47</v>
      </c>
    </row>
    <row r="60" spans="3:37" ht="15" customHeight="1" x14ac:dyDescent="0.15">
      <c r="C60" s="22">
        <v>48</v>
      </c>
      <c r="D60" s="156"/>
      <c r="E60" s="157"/>
      <c r="F60" s="158" t="str">
        <f t="shared" si="4"/>
        <v/>
      </c>
      <c r="G60" s="158"/>
      <c r="H60" s="159"/>
      <c r="I60" s="160"/>
      <c r="J60" s="159"/>
      <c r="K60" s="160"/>
      <c r="L60" s="161"/>
      <c r="M60" s="162"/>
      <c r="N60" s="48"/>
      <c r="O60" s="48"/>
      <c r="W60" s="4"/>
      <c r="AD60" s="68" t="str">
        <f t="shared" si="1"/>
        <v>未入力</v>
      </c>
      <c r="AE60" s="184"/>
      <c r="AF60" s="66"/>
      <c r="AG60" s="66"/>
      <c r="AH60" s="66"/>
      <c r="AI60" s="66"/>
      <c r="AJ60" s="192" t="str">
        <f t="shared" si="2"/>
        <v/>
      </c>
      <c r="AK60" s="67">
        <f t="shared" si="3"/>
        <v>48</v>
      </c>
    </row>
    <row r="61" spans="3:37" ht="15" customHeight="1" x14ac:dyDescent="0.15">
      <c r="C61" s="22">
        <v>49</v>
      </c>
      <c r="D61" s="156"/>
      <c r="E61" s="157"/>
      <c r="F61" s="158" t="str">
        <f t="shared" si="4"/>
        <v/>
      </c>
      <c r="G61" s="158"/>
      <c r="H61" s="159"/>
      <c r="I61" s="160"/>
      <c r="J61" s="159"/>
      <c r="K61" s="160"/>
      <c r="L61" s="161"/>
      <c r="M61" s="162"/>
      <c r="N61" s="48"/>
      <c r="O61" s="48"/>
      <c r="W61" s="4"/>
      <c r="AD61" s="68" t="str">
        <f t="shared" si="1"/>
        <v>未入力</v>
      </c>
      <c r="AE61" s="184"/>
      <c r="AF61" s="66"/>
      <c r="AG61" s="66"/>
      <c r="AH61" s="66"/>
      <c r="AI61" s="66"/>
      <c r="AJ61" s="192" t="str">
        <f t="shared" si="2"/>
        <v/>
      </c>
      <c r="AK61" s="67">
        <f t="shared" si="3"/>
        <v>49</v>
      </c>
    </row>
    <row r="62" spans="3:37" ht="15" customHeight="1" thickBot="1" x14ac:dyDescent="0.2">
      <c r="C62" s="23">
        <v>50</v>
      </c>
      <c r="D62" s="163"/>
      <c r="E62" s="164"/>
      <c r="F62" s="165" t="str">
        <f t="shared" si="4"/>
        <v/>
      </c>
      <c r="G62" s="165"/>
      <c r="H62" s="166"/>
      <c r="I62" s="167"/>
      <c r="J62" s="166"/>
      <c r="K62" s="167"/>
      <c r="L62" s="168"/>
      <c r="M62" s="169"/>
      <c r="N62" s="48"/>
      <c r="O62" s="48"/>
      <c r="AD62" s="68" t="str">
        <f t="shared" si="1"/>
        <v>未入力</v>
      </c>
      <c r="AE62" s="184"/>
      <c r="AF62" s="66"/>
      <c r="AG62" s="66"/>
      <c r="AH62" s="66"/>
      <c r="AI62" s="66"/>
      <c r="AJ62" s="192" t="str">
        <f t="shared" si="2"/>
        <v/>
      </c>
      <c r="AK62" s="67">
        <f t="shared" si="3"/>
        <v>50</v>
      </c>
    </row>
    <row r="63" spans="3:37" ht="6" customHeight="1" x14ac:dyDescent="0.15">
      <c r="O63" s="48"/>
    </row>
    <row r="64" spans="3:37" ht="6" customHeight="1" x14ac:dyDescent="0.15">
      <c r="O64" s="48"/>
    </row>
    <row r="65" spans="1:44" ht="6" customHeight="1" x14ac:dyDescent="0.15">
      <c r="O65" s="48"/>
    </row>
    <row r="67" spans="1:44" ht="15.75" customHeight="1" x14ac:dyDescent="0.15">
      <c r="A67" s="46" t="s">
        <v>119</v>
      </c>
      <c r="B67" s="46" t="s">
        <v>119</v>
      </c>
      <c r="C67" s="46" t="s">
        <v>119</v>
      </c>
      <c r="D67" s="46" t="s">
        <v>119</v>
      </c>
      <c r="E67" s="46" t="s">
        <v>119</v>
      </c>
      <c r="F67" s="46" t="s">
        <v>119</v>
      </c>
      <c r="G67" s="46" t="s">
        <v>119</v>
      </c>
      <c r="H67" s="46" t="s">
        <v>119</v>
      </c>
      <c r="I67" s="46" t="s">
        <v>119</v>
      </c>
      <c r="J67" s="46" t="s">
        <v>119</v>
      </c>
      <c r="K67" s="46" t="s">
        <v>119</v>
      </c>
      <c r="L67" s="46" t="s">
        <v>119</v>
      </c>
      <c r="M67" s="46" t="s">
        <v>119</v>
      </c>
      <c r="N67" s="46" t="s">
        <v>119</v>
      </c>
      <c r="O67" s="46" t="s">
        <v>119</v>
      </c>
      <c r="P67" s="46" t="s">
        <v>119</v>
      </c>
      <c r="Q67" s="53" t="s">
        <v>119</v>
      </c>
      <c r="R67" s="53" t="s">
        <v>119</v>
      </c>
      <c r="S67" s="53" t="s">
        <v>119</v>
      </c>
      <c r="T67" s="53" t="s">
        <v>119</v>
      </c>
      <c r="U67" s="53" t="s">
        <v>119</v>
      </c>
      <c r="V67" s="53" t="s">
        <v>119</v>
      </c>
      <c r="W67" s="53" t="s">
        <v>119</v>
      </c>
      <c r="X67" s="53" t="s">
        <v>119</v>
      </c>
      <c r="Y67" s="53" t="s">
        <v>119</v>
      </c>
      <c r="Z67" s="53" t="s">
        <v>119</v>
      </c>
      <c r="AA67" s="198" t="s">
        <v>119</v>
      </c>
      <c r="AB67" s="198" t="s">
        <v>119</v>
      </c>
      <c r="AC67" s="198" t="s">
        <v>119</v>
      </c>
      <c r="AD67" s="185" t="s">
        <v>119</v>
      </c>
      <c r="AE67" s="185" t="s">
        <v>119</v>
      </c>
      <c r="AF67" s="185" t="s">
        <v>119</v>
      </c>
      <c r="AG67" s="185" t="s">
        <v>119</v>
      </c>
      <c r="AH67" s="185" t="s">
        <v>119</v>
      </c>
      <c r="AI67" s="185" t="s">
        <v>119</v>
      </c>
      <c r="AJ67" s="185" t="s">
        <v>119</v>
      </c>
      <c r="AK67" s="185" t="s">
        <v>119</v>
      </c>
      <c r="AL67" s="185" t="s">
        <v>119</v>
      </c>
      <c r="AM67" s="185" t="s">
        <v>119</v>
      </c>
      <c r="AN67" s="185" t="s">
        <v>119</v>
      </c>
      <c r="AO67" s="185" t="s">
        <v>119</v>
      </c>
      <c r="AP67" s="185" t="s">
        <v>119</v>
      </c>
      <c r="AQ67" s="185" t="s">
        <v>119</v>
      </c>
      <c r="AR67" s="185" t="s">
        <v>119</v>
      </c>
    </row>
    <row r="69" spans="1:44" ht="15.75" customHeight="1" x14ac:dyDescent="0.15">
      <c r="AB69" s="67" t="s">
        <v>345</v>
      </c>
      <c r="AD69" s="191" t="s">
        <v>132</v>
      </c>
      <c r="AE69" s="191" t="s">
        <v>56</v>
      </c>
      <c r="AF69" s="191" t="s">
        <v>57</v>
      </c>
      <c r="AG69" s="191" t="s">
        <v>58</v>
      </c>
      <c r="AH69" s="191" t="s">
        <v>59</v>
      </c>
      <c r="AI69" s="191" t="s">
        <v>384</v>
      </c>
      <c r="AJ69" s="191" t="s">
        <v>385</v>
      </c>
    </row>
    <row r="70" spans="1:44" ht="15.75" customHeight="1" x14ac:dyDescent="0.15">
      <c r="C70" s="4" t="s">
        <v>40</v>
      </c>
      <c r="D70" s="38">
        <f>COUNTIF(H$13:H$62,C70)+COUNTIF(J$13:J$62,C70)</f>
        <v>0</v>
      </c>
      <c r="F70" s="4" t="s">
        <v>39</v>
      </c>
      <c r="G70" s="38">
        <f>IF(COUNTIF(L$13:L$62,F70)&lt;&gt;0,1,)</f>
        <v>0</v>
      </c>
      <c r="AB70" s="221">
        <f>G70</f>
        <v>0</v>
      </c>
      <c r="AD70" s="245" t="str">
        <f>IF(G70=0,"",G$6&amp;C$6&amp;F70)</f>
        <v/>
      </c>
      <c r="AE70" s="245" t="str">
        <f>IF(AD70="","",VLOOKUP(SUMIF($AJ$13:$AJ$62,$F70&amp;$W$8,$AK$13:$AK$62),$C$13:$D$62,2))</f>
        <v/>
      </c>
      <c r="AF70" s="245" t="str">
        <f>IF(AD70="","",VLOOKUP(SUMIF($AJ$13:$AJ$62,$F70&amp;$W$9,$AK$13:$AK$62),$C$13:$D$62,2))</f>
        <v/>
      </c>
      <c r="AG70" s="245" t="str">
        <f>IF(AD70="","",VLOOKUP(SUMIF($AJ$13:$AJ$62,$F70&amp;$W$10,$AK$13:$AK$62),$C$13:$D$62,2))</f>
        <v/>
      </c>
      <c r="AH70" s="245" t="str">
        <f>IF(AD70="","",VLOOKUP(SUMIF($AJ$13:$AJ$62,$F70&amp;$W$11,$AK$13:$AK$62),$C$13:$D$62,2))</f>
        <v/>
      </c>
      <c r="AI70" s="245" t="str">
        <f>IF(AD70="","",VLOOKUP(SUMIF($AJ$13:$AJ$62,$F70&amp;$W$12,$AK$13:$AK$62),$C$13:$D$62,2))</f>
        <v/>
      </c>
      <c r="AJ70" s="245" t="str">
        <f>IF(AD70="","",VLOOKUP(SUMIF($AJ$13:$AJ$62,$F70&amp;$W$13,$AK$13:$AK$62),$C$13:$D$62,2))</f>
        <v/>
      </c>
    </row>
    <row r="71" spans="1:44" ht="15.75" customHeight="1" x14ac:dyDescent="0.15">
      <c r="C71" s="4" t="s">
        <v>406</v>
      </c>
      <c r="D71" s="38">
        <f>COUNTIF(H$13:H$62,C71)+COUNTIF(J$13:J$62,C71)</f>
        <v>0</v>
      </c>
      <c r="F71" s="4" t="s">
        <v>45</v>
      </c>
      <c r="G71" s="38">
        <f t="shared" ref="G71:G81" si="5">IF(COUNTIF(L$13:L$62,F71)&lt;&gt;0,1,)</f>
        <v>0</v>
      </c>
      <c r="AC71" s="233" t="s">
        <v>381</v>
      </c>
      <c r="AD71" s="233">
        <f ca="1">MAX(AE71:AJ71)</f>
        <v>0</v>
      </c>
      <c r="AE71" s="233">
        <f ca="1">SUMIF($D$13:$D$63,AE70,$G$13:$G$62)</f>
        <v>0</v>
      </c>
      <c r="AF71" s="233">
        <f t="shared" ref="AF71:AJ71" ca="1" si="6">SUMIF($D$13:$D$63,AF70,$G$13:$G$62)</f>
        <v>0</v>
      </c>
      <c r="AG71" s="233">
        <f t="shared" ca="1" si="6"/>
        <v>0</v>
      </c>
      <c r="AH71" s="233">
        <f t="shared" ca="1" si="6"/>
        <v>0</v>
      </c>
      <c r="AI71" s="233">
        <f t="shared" ca="1" si="6"/>
        <v>0</v>
      </c>
      <c r="AJ71" s="233">
        <f t="shared" ca="1" si="6"/>
        <v>0</v>
      </c>
    </row>
    <row r="72" spans="1:44" ht="15.75" customHeight="1" x14ac:dyDescent="0.15">
      <c r="C72" s="4" t="s">
        <v>38</v>
      </c>
      <c r="D72" s="38">
        <f>COUNTIF(H$13:H$62,C72)+COUNTIF(J$13:J$62,C72)</f>
        <v>0</v>
      </c>
      <c r="F72" s="4" t="s">
        <v>46</v>
      </c>
      <c r="G72" s="38">
        <f t="shared" si="5"/>
        <v>0</v>
      </c>
      <c r="AB72" s="221">
        <f>IF(G71=0,0,SUM(G$70:G71))</f>
        <v>0</v>
      </c>
      <c r="AD72" s="245" t="str">
        <f>IF(G71=0,"",G$6&amp;C$6&amp;F71)</f>
        <v/>
      </c>
      <c r="AE72" s="245" t="str">
        <f>IF(AD72="","",VLOOKUP(SUMIF($AJ$13:$AJ$62,$F71&amp;$W$8,$AK$13:$AK$62),$C$13:$D$62,2))</f>
        <v/>
      </c>
      <c r="AF72" s="245" t="str">
        <f>IF(AD72="","",VLOOKUP(SUMIF($AJ$13:$AJ$62,$F71&amp;$W$9,$AK$13:$AK$62),$C$13:$D$62,2))</f>
        <v/>
      </c>
      <c r="AG72" s="245" t="str">
        <f>IF(AD72="","",VLOOKUP(SUMIF($AJ$13:$AJ$62,$F71&amp;$W$10,$AK$13:$AK$62),$C$13:$D$62,2))</f>
        <v/>
      </c>
      <c r="AH72" s="245" t="str">
        <f>IF(AD72="","",VLOOKUP(SUMIF($AJ$13:$AJ$62,$F71&amp;$W$11,$AK$13:$AK$62),$C$13:$D$62,2))</f>
        <v/>
      </c>
      <c r="AI72" s="245" t="str">
        <f>IF(AD72="","",VLOOKUP(SUMIF($AJ$13:$AJ$62,$F71&amp;$W$12,$AK$13:$AK$62),$C$13:$D$62,2))</f>
        <v/>
      </c>
      <c r="AJ72" s="245" t="str">
        <f>IF(AD72="","",VLOOKUP(SUMIF($AJ$13:$AJ$62,$F71&amp;$W$13,$AK$13:$AK$62),$C$13:$D$62,2))</f>
        <v/>
      </c>
    </row>
    <row r="73" spans="1:44" ht="15.75" customHeight="1" x14ac:dyDescent="0.15">
      <c r="C73" s="4" t="s">
        <v>43</v>
      </c>
      <c r="D73" s="38">
        <f t="shared" ref="D73:D74" si="7">COUNTIF(H$13:H$62,C73)+COUNTIF(J$13:J$62,C73)</f>
        <v>0</v>
      </c>
      <c r="F73" s="4" t="s">
        <v>47</v>
      </c>
      <c r="G73" s="38">
        <f t="shared" si="5"/>
        <v>0</v>
      </c>
      <c r="AC73" s="233" t="s">
        <v>381</v>
      </c>
      <c r="AD73" s="233">
        <f ca="1">MAX(AE73:AJ73)</f>
        <v>0</v>
      </c>
      <c r="AE73" s="233">
        <f ca="1">SUMIF($D$13:$D$63,AE72,$G$13:$G$62)</f>
        <v>0</v>
      </c>
      <c r="AF73" s="233">
        <f t="shared" ref="AF73" ca="1" si="8">SUMIF($D$13:$D$63,AF72,$G$13:$G$62)</f>
        <v>0</v>
      </c>
      <c r="AG73" s="233">
        <f t="shared" ref="AG73" ca="1" si="9">SUMIF($D$13:$D$63,AG72,$G$13:$G$62)</f>
        <v>0</v>
      </c>
      <c r="AH73" s="233">
        <f t="shared" ref="AH73" ca="1" si="10">SUMIF($D$13:$D$63,AH72,$G$13:$G$62)</f>
        <v>0</v>
      </c>
      <c r="AI73" s="233">
        <f t="shared" ref="AI73" ca="1" si="11">SUMIF($D$13:$D$63,AI72,$G$13:$G$62)</f>
        <v>0</v>
      </c>
      <c r="AJ73" s="233">
        <f t="shared" ref="AJ73" ca="1" si="12">SUMIF($D$13:$D$63,AJ72,$G$13:$G$62)</f>
        <v>0</v>
      </c>
    </row>
    <row r="74" spans="1:44" ht="15.75" customHeight="1" x14ac:dyDescent="0.15">
      <c r="C74" s="4" t="s">
        <v>42</v>
      </c>
      <c r="D74" s="38">
        <f t="shared" si="7"/>
        <v>0</v>
      </c>
      <c r="F74" s="4" t="s">
        <v>48</v>
      </c>
      <c r="G74" s="38">
        <f t="shared" si="5"/>
        <v>0</v>
      </c>
      <c r="AB74" s="221">
        <f>IF(G72=0,0,SUM(G$70:G72))</f>
        <v>0</v>
      </c>
      <c r="AD74" s="245" t="str">
        <f>IF(G72=0,"",G$6&amp;C$6&amp;F72)</f>
        <v/>
      </c>
      <c r="AE74" s="245" t="str">
        <f>IF(AD74="","",VLOOKUP(SUMIF($AJ$13:$AJ$62,$F72&amp;$W$8,$AK$13:$AK$62),$C$13:$D$62,2))</f>
        <v/>
      </c>
      <c r="AF74" s="245" t="str">
        <f>IF(AD74="","",VLOOKUP(SUMIF($AJ$13:$AJ$62,$F72&amp;$W$9,$AK$13:$AK$62),$C$13:$D$62,2))</f>
        <v/>
      </c>
      <c r="AG74" s="245" t="str">
        <f>IF(AD74="","",VLOOKUP(SUMIF($AJ$13:$AJ$62,$F72&amp;$W$10,$AK$13:$AK$62),$C$13:$D$62,2))</f>
        <v/>
      </c>
      <c r="AH74" s="245" t="str">
        <f>IF(AD74="","",VLOOKUP(SUMIF($AJ$13:$AJ$62,$F72&amp;$W$11,$AK$13:$AK$62),$C$13:$D$62,2))</f>
        <v/>
      </c>
      <c r="AI74" s="245" t="str">
        <f>IF(AD74="","",VLOOKUP(SUMIF($AJ$13:$AJ$62,$F72&amp;$W$12,$AK$13:$AK$62),$C$13:$D$62,2))</f>
        <v/>
      </c>
      <c r="AJ74" s="245" t="str">
        <f>IF(AD74="","",VLOOKUP(SUMIF($AJ$13:$AJ$62,$F72&amp;$W$13,$AK$13:$AK$62),$C$13:$D$62,2))</f>
        <v/>
      </c>
    </row>
    <row r="75" spans="1:44" ht="15.75" customHeight="1" x14ac:dyDescent="0.15">
      <c r="C75" s="4" t="s">
        <v>44</v>
      </c>
      <c r="D75" s="38">
        <f>COUNTIF(H$13:H$62,C75)+COUNTIF(J$13:J$62,C75)</f>
        <v>0</v>
      </c>
      <c r="F75" s="4" t="s">
        <v>49</v>
      </c>
      <c r="G75" s="38">
        <f t="shared" si="5"/>
        <v>0</v>
      </c>
      <c r="AC75" s="233" t="s">
        <v>381</v>
      </c>
      <c r="AD75" s="233">
        <f ca="1">MAX(AE75:AJ75)</f>
        <v>0</v>
      </c>
      <c r="AE75" s="233">
        <f ca="1">SUMIF($D$13:$D$63,AE74,$G$13:$G$62)</f>
        <v>0</v>
      </c>
      <c r="AF75" s="233">
        <f t="shared" ref="AF75" ca="1" si="13">SUMIF($D$13:$D$63,AF74,$G$13:$G$62)</f>
        <v>0</v>
      </c>
      <c r="AG75" s="233">
        <f t="shared" ref="AG75" ca="1" si="14">SUMIF($D$13:$D$63,AG74,$G$13:$G$62)</f>
        <v>0</v>
      </c>
      <c r="AH75" s="233">
        <f t="shared" ref="AH75" ca="1" si="15">SUMIF($D$13:$D$63,AH74,$G$13:$G$62)</f>
        <v>0</v>
      </c>
      <c r="AI75" s="233">
        <f t="shared" ref="AI75" ca="1" si="16">SUMIF($D$13:$D$63,AI74,$G$13:$G$62)</f>
        <v>0</v>
      </c>
      <c r="AJ75" s="233">
        <f t="shared" ref="AJ75" ca="1" si="17">SUMIF($D$13:$D$63,AJ74,$G$13:$G$62)</f>
        <v>0</v>
      </c>
    </row>
    <row r="76" spans="1:44" ht="15.75" customHeight="1" x14ac:dyDescent="0.15">
      <c r="F76" s="4" t="s">
        <v>50</v>
      </c>
      <c r="G76" s="38">
        <f t="shared" si="5"/>
        <v>0</v>
      </c>
      <c r="AB76" s="221">
        <f>IF(G73=0,0,SUM(G$70:G73))</f>
        <v>0</v>
      </c>
      <c r="AD76" s="245" t="str">
        <f>IF(G73=0,"",G$6&amp;C$6&amp;F73)</f>
        <v/>
      </c>
      <c r="AE76" s="245" t="str">
        <f>IF(AD76="","",VLOOKUP(SUMIF($AJ$13:$AJ$62,$F73&amp;$W$8,$AK$13:$AK$62),$C$13:$D$62,2))</f>
        <v/>
      </c>
      <c r="AF76" s="245" t="str">
        <f>IF(AD76="","",VLOOKUP(SUMIF($AJ$13:$AJ$62,$F73&amp;$W$9,$AK$13:$AK$62),$C$13:$D$62,2))</f>
        <v/>
      </c>
      <c r="AG76" s="245" t="str">
        <f>IF(AD76="","",VLOOKUP(SUMIF($AJ$13:$AJ$62,$F73&amp;$W$10,$AK$13:$AK$62),$C$13:$D$62,2))</f>
        <v/>
      </c>
      <c r="AH76" s="245" t="str">
        <f>IF(AD76="","",VLOOKUP(SUMIF($AJ$13:$AJ$62,$F73&amp;$W$11,$AK$13:$AK$62),$C$13:$D$62,2))</f>
        <v/>
      </c>
      <c r="AI76" s="245" t="str">
        <f>IF(AD76="","",VLOOKUP(SUMIF($AJ$13:$AJ$62,$F73&amp;$W$12,$AK$13:$AK$62),$C$13:$D$62,2))</f>
        <v/>
      </c>
      <c r="AJ76" s="245" t="str">
        <f>IF(AD76="","",VLOOKUP(SUMIF($AJ$13:$AJ$62,$F73&amp;$W$13,$AK$13:$AK$62),$C$13:$D$62,2))</f>
        <v/>
      </c>
    </row>
    <row r="77" spans="1:44" ht="15.75" customHeight="1" x14ac:dyDescent="0.15">
      <c r="F77" s="4" t="s">
        <v>51</v>
      </c>
      <c r="G77" s="38">
        <f t="shared" si="5"/>
        <v>0</v>
      </c>
      <c r="AC77" s="233" t="s">
        <v>381</v>
      </c>
      <c r="AD77" s="233">
        <f ca="1">MAX(AE77:AJ77)</f>
        <v>0</v>
      </c>
      <c r="AE77" s="233">
        <f ca="1">SUMIF($D$13:$D$63,AE76,$G$13:$G$62)</f>
        <v>0</v>
      </c>
      <c r="AF77" s="233">
        <f t="shared" ref="AF77" ca="1" si="18">SUMIF($D$13:$D$63,AF76,$G$13:$G$62)</f>
        <v>0</v>
      </c>
      <c r="AG77" s="233">
        <f t="shared" ref="AG77" ca="1" si="19">SUMIF($D$13:$D$63,AG76,$G$13:$G$62)</f>
        <v>0</v>
      </c>
      <c r="AH77" s="233">
        <f t="shared" ref="AH77" ca="1" si="20">SUMIF($D$13:$D$63,AH76,$G$13:$G$62)</f>
        <v>0</v>
      </c>
      <c r="AI77" s="233">
        <f t="shared" ref="AI77" ca="1" si="21">SUMIF($D$13:$D$63,AI76,$G$13:$G$62)</f>
        <v>0</v>
      </c>
      <c r="AJ77" s="233">
        <f t="shared" ref="AJ77" ca="1" si="22">SUMIF($D$13:$D$63,AJ76,$G$13:$G$62)</f>
        <v>0</v>
      </c>
    </row>
    <row r="78" spans="1:44" ht="15.75" customHeight="1" x14ac:dyDescent="0.15">
      <c r="F78" s="4" t="s">
        <v>52</v>
      </c>
      <c r="G78" s="38">
        <f t="shared" si="5"/>
        <v>0</v>
      </c>
      <c r="AB78" s="221">
        <f>IF(G74=0,0,SUM(G$70:G74))</f>
        <v>0</v>
      </c>
      <c r="AD78" s="245" t="str">
        <f>IF(G74=0,"",G$6&amp;C$6&amp;F74)</f>
        <v/>
      </c>
      <c r="AE78" s="245" t="str">
        <f>IF(AD78="","",VLOOKUP(SUMIF($AJ$13:$AJ$62,$F74&amp;$W$8,$AK$13:$AK$62),$C$13:$D$62,2))</f>
        <v/>
      </c>
      <c r="AF78" s="245" t="str">
        <f>IF(AD78="","",VLOOKUP(SUMIF($AJ$13:$AJ$62,$F74&amp;$W$9,$AK$13:$AK$62),$C$13:$D$62,2))</f>
        <v/>
      </c>
      <c r="AG78" s="245" t="str">
        <f>IF(AD78="","",VLOOKUP(SUMIF($AJ$13:$AJ$62,$F74&amp;$W$10,$AK$13:$AK$62),$C$13:$D$62,2))</f>
        <v/>
      </c>
      <c r="AH78" s="245" t="str">
        <f>IF(AD78="","",VLOOKUP(SUMIF($AJ$13:$AJ$62,$F74&amp;$W$11,$AK$13:$AK$62),$C$13:$D$62,2))</f>
        <v/>
      </c>
      <c r="AI78" s="245" t="str">
        <f>IF(AD78="","",VLOOKUP(SUMIF($AJ$13:$AJ$62,$F74&amp;$W$12,$AK$13:$AK$62),$C$13:$D$62,2))</f>
        <v/>
      </c>
      <c r="AJ78" s="245" t="str">
        <f>IF(AD78="","",VLOOKUP(SUMIF($AJ$13:$AJ$62,$F74&amp;$W$13,$AK$13:$AK$62),$C$13:$D$62,2))</f>
        <v/>
      </c>
    </row>
    <row r="79" spans="1:44" ht="15.75" customHeight="1" x14ac:dyDescent="0.15">
      <c r="F79" s="4" t="s">
        <v>53</v>
      </c>
      <c r="G79" s="38">
        <f t="shared" si="5"/>
        <v>0</v>
      </c>
      <c r="AC79" s="233" t="s">
        <v>381</v>
      </c>
      <c r="AD79" s="233">
        <f ca="1">MAX(AE79:AJ79)</f>
        <v>0</v>
      </c>
      <c r="AE79" s="233">
        <f ca="1">SUMIF($D$13:$D$63,AE78,$G$13:$G$62)</f>
        <v>0</v>
      </c>
      <c r="AF79" s="233">
        <f t="shared" ref="AF79" ca="1" si="23">SUMIF($D$13:$D$63,AF78,$G$13:$G$62)</f>
        <v>0</v>
      </c>
      <c r="AG79" s="233">
        <f t="shared" ref="AG79" ca="1" si="24">SUMIF($D$13:$D$63,AG78,$G$13:$G$62)</f>
        <v>0</v>
      </c>
      <c r="AH79" s="233">
        <f t="shared" ref="AH79" ca="1" si="25">SUMIF($D$13:$D$63,AH78,$G$13:$G$62)</f>
        <v>0</v>
      </c>
      <c r="AI79" s="233">
        <f t="shared" ref="AI79" ca="1" si="26">SUMIF($D$13:$D$63,AI78,$G$13:$G$62)</f>
        <v>0</v>
      </c>
      <c r="AJ79" s="233">
        <f t="shared" ref="AJ79" ca="1" si="27">SUMIF($D$13:$D$63,AJ78,$G$13:$G$62)</f>
        <v>0</v>
      </c>
    </row>
    <row r="80" spans="1:44" ht="15.75" customHeight="1" x14ac:dyDescent="0.15">
      <c r="F80" s="4" t="s">
        <v>54</v>
      </c>
      <c r="G80" s="38">
        <f t="shared" si="5"/>
        <v>0</v>
      </c>
      <c r="AB80" s="221">
        <f>IF(G75=0,0,SUM(G$70:G75))</f>
        <v>0</v>
      </c>
      <c r="AD80" s="245" t="str">
        <f>IF(G75=0,"",G$6&amp;C$6&amp;F75)</f>
        <v/>
      </c>
      <c r="AE80" s="245" t="str">
        <f>IF(AD80="","",VLOOKUP(SUMIF($AJ$13:$AJ$62,$F75&amp;$W$8,$AK$13:$AK$62),$C$13:$D$62,2))</f>
        <v/>
      </c>
      <c r="AF80" s="245" t="str">
        <f>IF(AD80="","",VLOOKUP(SUMIF($AJ$13:$AJ$62,$F75&amp;$W$9,$AK$13:$AK$62),$C$13:$D$62,2))</f>
        <v/>
      </c>
      <c r="AG80" s="245" t="str">
        <f>IF(AD80="","",VLOOKUP(SUMIF($AJ$13:$AJ$62,$F75&amp;$W$10,$AK$13:$AK$62),$C$13:$D$62,2))</f>
        <v/>
      </c>
      <c r="AH80" s="245" t="str">
        <f>IF(AD80="","",VLOOKUP(SUMIF($AJ$13:$AJ$62,$F75&amp;$W$11,$AK$13:$AK$62),$C$13:$D$62,2))</f>
        <v/>
      </c>
      <c r="AI80" s="245" t="str">
        <f>IF(AD80="","",VLOOKUP(SUMIF($AJ$13:$AJ$62,$F75&amp;$W$12,$AK$13:$AK$62),$C$13:$D$62,2))</f>
        <v/>
      </c>
      <c r="AJ80" s="245" t="str">
        <f>IF(AD80="","",VLOOKUP(SUMIF($AJ$13:$AJ$62,$F75&amp;$W$13,$AK$13:$AK$62),$C$13:$D$62,2))</f>
        <v/>
      </c>
    </row>
    <row r="81" spans="1:38" ht="15.75" customHeight="1" x14ac:dyDescent="0.15">
      <c r="F81" s="4" t="s">
        <v>55</v>
      </c>
      <c r="G81" s="38">
        <f t="shared" si="5"/>
        <v>0</v>
      </c>
      <c r="AC81" s="233" t="s">
        <v>381</v>
      </c>
      <c r="AD81" s="233">
        <f ca="1">MAX(AE81:AJ81)</f>
        <v>0</v>
      </c>
      <c r="AE81" s="233">
        <f ca="1">SUMIF($D$13:$D$63,AE80,$G$13:$G$62)</f>
        <v>0</v>
      </c>
      <c r="AF81" s="233">
        <f t="shared" ref="AF81" ca="1" si="28">SUMIF($D$13:$D$63,AF80,$G$13:$G$62)</f>
        <v>0</v>
      </c>
      <c r="AG81" s="233">
        <f t="shared" ref="AG81" ca="1" si="29">SUMIF($D$13:$D$63,AG80,$G$13:$G$62)</f>
        <v>0</v>
      </c>
      <c r="AH81" s="233">
        <f t="shared" ref="AH81" ca="1" si="30">SUMIF($D$13:$D$63,AH80,$G$13:$G$62)</f>
        <v>0</v>
      </c>
      <c r="AI81" s="233">
        <f t="shared" ref="AI81" ca="1" si="31">SUMIF($D$13:$D$63,AI80,$G$13:$G$62)</f>
        <v>0</v>
      </c>
      <c r="AJ81" s="233">
        <f t="shared" ref="AJ81" ca="1" si="32">SUMIF($D$13:$D$63,AJ80,$G$13:$G$62)</f>
        <v>0</v>
      </c>
    </row>
    <row r="82" spans="1:38" ht="15.75" customHeight="1" x14ac:dyDescent="0.15">
      <c r="F82" s="4"/>
      <c r="G82" s="38"/>
      <c r="AB82" s="221">
        <f>IF(G76=0,0,SUM(G$70:G76))</f>
        <v>0</v>
      </c>
      <c r="AD82" s="245" t="str">
        <f>IF(G76=0,"",G$6&amp;C$6&amp;F76)</f>
        <v/>
      </c>
      <c r="AE82" s="245" t="str">
        <f>IF(AD82="","",VLOOKUP(SUMIF($AJ$13:$AJ$62,$F76&amp;$W$8,$AK$13:$AK$62),$C$13:$D$62,2))</f>
        <v/>
      </c>
      <c r="AF82" s="245" t="str">
        <f>IF(AD82="","",VLOOKUP(SUMIF($AJ$13:$AJ$62,$F76&amp;$W$9,$AK$13:$AK$62),$C$13:$D$62,2))</f>
        <v/>
      </c>
      <c r="AG82" s="245" t="str">
        <f>IF(AD82="","",VLOOKUP(SUMIF($AJ$13:$AJ$62,$F76&amp;$W$10,$AK$13:$AK$62),$C$13:$D$62,2))</f>
        <v/>
      </c>
      <c r="AH82" s="245" t="str">
        <f>IF(AD82="","",VLOOKUP(SUMIF($AJ$13:$AJ$62,$F76&amp;$W$11,$AK$13:$AK$62),$C$13:$D$62,2))</f>
        <v/>
      </c>
      <c r="AI82" s="245" t="str">
        <f>IF(AD82="","",VLOOKUP(SUMIF($AJ$13:$AJ$62,$F76&amp;$W$12,$AK$13:$AK$62),$C$13:$D$62,2))</f>
        <v/>
      </c>
      <c r="AJ82" s="245" t="str">
        <f>IF(AD82="","",VLOOKUP(SUMIF($AJ$13:$AJ$62,$F76&amp;$W$13,$AK$13:$AK$62),$C$13:$D$62,2))</f>
        <v/>
      </c>
    </row>
    <row r="83" spans="1:38" ht="15.75" customHeight="1" x14ac:dyDescent="0.15">
      <c r="F83" s="4"/>
      <c r="G83" s="38"/>
      <c r="AC83" s="233" t="s">
        <v>381</v>
      </c>
      <c r="AD83" s="233">
        <f ca="1">MAX(AE83:AJ83)</f>
        <v>0</v>
      </c>
      <c r="AE83" s="233">
        <f ca="1">SUMIF($D$13:$D$63,AE82,$G$13:$G$62)</f>
        <v>0</v>
      </c>
      <c r="AF83" s="233">
        <f t="shared" ref="AF83" ca="1" si="33">SUMIF($D$13:$D$63,AF82,$G$13:$G$62)</f>
        <v>0</v>
      </c>
      <c r="AG83" s="233">
        <f t="shared" ref="AG83" ca="1" si="34">SUMIF($D$13:$D$63,AG82,$G$13:$G$62)</f>
        <v>0</v>
      </c>
      <c r="AH83" s="233">
        <f t="shared" ref="AH83" ca="1" si="35">SUMIF($D$13:$D$63,AH82,$G$13:$G$62)</f>
        <v>0</v>
      </c>
      <c r="AI83" s="233">
        <f t="shared" ref="AI83" ca="1" si="36">SUMIF($D$13:$D$63,AI82,$G$13:$G$62)</f>
        <v>0</v>
      </c>
      <c r="AJ83" s="233">
        <f t="shared" ref="AJ83" ca="1" si="37">SUMIF($D$13:$D$63,AJ82,$G$13:$G$62)</f>
        <v>0</v>
      </c>
    </row>
    <row r="84" spans="1:38" ht="15.75" customHeight="1" x14ac:dyDescent="0.15">
      <c r="F84" s="4"/>
      <c r="G84" s="38"/>
      <c r="AB84" s="221">
        <f>IF(G77=0,0,SUM(G$70:G77))</f>
        <v>0</v>
      </c>
      <c r="AD84" s="245" t="str">
        <f>IF(G77=0,"",G$6&amp;C$6&amp;F77)</f>
        <v/>
      </c>
      <c r="AE84" s="245" t="str">
        <f>IF(AD84="","",VLOOKUP(SUMIF($AJ$13:$AJ$62,$F77&amp;$W$8,$AK$13:$AK$62),$C$13:$D$62,2))</f>
        <v/>
      </c>
      <c r="AF84" s="245" t="str">
        <f>IF(AD84="","",VLOOKUP(SUMIF($AJ$13:$AJ$62,$F77&amp;$W$9,$AK$13:$AK$62),$C$13:$D$62,2))</f>
        <v/>
      </c>
      <c r="AG84" s="245" t="str">
        <f>IF(AD84="","",VLOOKUP(SUMIF($AJ$13:$AJ$62,$F77&amp;$W$10,$AK$13:$AK$62),$C$13:$D$62,2))</f>
        <v/>
      </c>
      <c r="AH84" s="245" t="str">
        <f>IF(AD84="","",VLOOKUP(SUMIF($AJ$13:$AJ$62,$F77&amp;$W$11,$AK$13:$AK$62),$C$13:$D$62,2))</f>
        <v/>
      </c>
      <c r="AI84" s="245" t="str">
        <f>IF(AD84="","",VLOOKUP(SUMIF($AJ$13:$AJ$62,$F77&amp;$W$12,$AK$13:$AK$62),$C$13:$D$62,2))</f>
        <v/>
      </c>
      <c r="AJ84" s="245" t="str">
        <f>IF(AD84="","",VLOOKUP(SUMIF($AJ$13:$AJ$62,$F77&amp;$W$13,$AK$13:$AK$62),$C$13:$D$62,2))</f>
        <v/>
      </c>
    </row>
    <row r="85" spans="1:38" ht="15.75" customHeight="1" x14ac:dyDescent="0.15">
      <c r="AC85" s="233" t="s">
        <v>381</v>
      </c>
      <c r="AD85" s="233">
        <f ca="1">MAX(AE85:AJ85)</f>
        <v>0</v>
      </c>
      <c r="AE85" s="233">
        <f ca="1">SUMIF($D$13:$D$63,AE84,$G$13:$G$62)</f>
        <v>0</v>
      </c>
      <c r="AF85" s="233">
        <f t="shared" ref="AF85" ca="1" si="38">SUMIF($D$13:$D$63,AF84,$G$13:$G$62)</f>
        <v>0</v>
      </c>
      <c r="AG85" s="233">
        <f t="shared" ref="AG85" ca="1" si="39">SUMIF($D$13:$D$63,AG84,$G$13:$G$62)</f>
        <v>0</v>
      </c>
      <c r="AH85" s="233">
        <f t="shared" ref="AH85" ca="1" si="40">SUMIF($D$13:$D$63,AH84,$G$13:$G$62)</f>
        <v>0</v>
      </c>
      <c r="AI85" s="233">
        <f t="shared" ref="AI85" ca="1" si="41">SUMIF($D$13:$D$63,AI84,$G$13:$G$62)</f>
        <v>0</v>
      </c>
      <c r="AJ85" s="233">
        <f t="shared" ref="AJ85" ca="1" si="42">SUMIF($D$13:$D$63,AJ84,$G$13:$G$62)</f>
        <v>0</v>
      </c>
    </row>
    <row r="86" spans="1:38" ht="15.75" customHeight="1" x14ac:dyDescent="0.15">
      <c r="AB86" s="221">
        <f>IF(G78=0,0,SUM(G$70:G78))</f>
        <v>0</v>
      </c>
      <c r="AD86" s="245" t="str">
        <f>IF(G78=0,"",G$6&amp;C$6&amp;F78)</f>
        <v/>
      </c>
      <c r="AE86" s="245" t="str">
        <f>IF(AD86="","",VLOOKUP(SUMIF($AJ$13:$AJ$62,$F78&amp;$W$8,$AK$13:$AK$62),$C$13:$D$62,2))</f>
        <v/>
      </c>
      <c r="AF86" s="245" t="str">
        <f>IF(AD86="","",VLOOKUP(SUMIF($AJ$13:$AJ$62,$F78&amp;$W$9,$AK$13:$AK$62),$C$13:$D$62,2))</f>
        <v/>
      </c>
      <c r="AG86" s="245" t="str">
        <f>IF(AD86="","",VLOOKUP(SUMIF($AJ$13:$AJ$62,$F78&amp;$W$10,$AK$13:$AK$62),$C$13:$D$62,2))</f>
        <v/>
      </c>
      <c r="AH86" s="245" t="str">
        <f>IF(AD86="","",VLOOKUP(SUMIF($AJ$13:$AJ$62,$F78&amp;$W$11,$AK$13:$AK$62),$C$13:$D$62,2))</f>
        <v/>
      </c>
      <c r="AI86" s="245" t="str">
        <f>IF(AD86="","",VLOOKUP(SUMIF($AJ$13:$AJ$62,$F78&amp;$W$12,$AK$13:$AK$62),$C$13:$D$62,2))</f>
        <v/>
      </c>
      <c r="AJ86" s="245" t="str">
        <f>IF(AD86="","",VLOOKUP(SUMIF($AJ$13:$AJ$62,$F78&amp;$W$13,$AK$13:$AK$62),$C$13:$D$62,2))</f>
        <v/>
      </c>
    </row>
    <row r="87" spans="1:38" ht="15.75" customHeight="1" x14ac:dyDescent="0.15">
      <c r="AC87" s="233" t="s">
        <v>381</v>
      </c>
      <c r="AD87" s="233">
        <f ca="1">MAX(AE87:AJ87)</f>
        <v>0</v>
      </c>
      <c r="AE87" s="233">
        <f ca="1">SUMIF($D$13:$D$63,AE86,$G$13:$G$62)</f>
        <v>0</v>
      </c>
      <c r="AF87" s="233">
        <f t="shared" ref="AF87" ca="1" si="43">SUMIF($D$13:$D$63,AF86,$G$13:$G$62)</f>
        <v>0</v>
      </c>
      <c r="AG87" s="233">
        <f t="shared" ref="AG87" ca="1" si="44">SUMIF($D$13:$D$63,AG86,$G$13:$G$62)</f>
        <v>0</v>
      </c>
      <c r="AH87" s="233">
        <f t="shared" ref="AH87" ca="1" si="45">SUMIF($D$13:$D$63,AH86,$G$13:$G$62)</f>
        <v>0</v>
      </c>
      <c r="AI87" s="233">
        <f t="shared" ref="AI87" ca="1" si="46">SUMIF($D$13:$D$63,AI86,$G$13:$G$62)</f>
        <v>0</v>
      </c>
      <c r="AJ87" s="233">
        <f t="shared" ref="AJ87" ca="1" si="47">SUMIF($D$13:$D$63,AJ86,$G$13:$G$62)</f>
        <v>0</v>
      </c>
    </row>
    <row r="88" spans="1:38" ht="15.75" customHeight="1" x14ac:dyDescent="0.15">
      <c r="AB88" s="221">
        <f>IF(G79=0,0,SUM(G$70:G79))</f>
        <v>0</v>
      </c>
      <c r="AD88" s="245" t="str">
        <f>IF(G79=0,"",G$6&amp;C$6&amp;F79)</f>
        <v/>
      </c>
      <c r="AE88" s="245" t="str">
        <f>IF(AD88="","",VLOOKUP(SUMIF($AJ$13:$AJ$62,$F79&amp;$W$8,$AK$13:$AK$62),$C$13:$D$62,2))</f>
        <v/>
      </c>
      <c r="AF88" s="245" t="str">
        <f>IF(AD88="","",VLOOKUP(SUMIF($AJ$13:$AJ$62,$F79&amp;$W$9,$AK$13:$AK$62),$C$13:$D$62,2))</f>
        <v/>
      </c>
      <c r="AG88" s="245" t="str">
        <f>IF(AD88="","",VLOOKUP(SUMIF($AJ$13:$AJ$62,$F79&amp;$W$10,$AK$13:$AK$62),$C$13:$D$62,2))</f>
        <v/>
      </c>
      <c r="AH88" s="245" t="str">
        <f>IF(AD88="","",VLOOKUP(SUMIF($AJ$13:$AJ$62,$F79&amp;$W$11,$AK$13:$AK$62),$C$13:$D$62,2))</f>
        <v/>
      </c>
      <c r="AI88" s="245" t="str">
        <f>IF(AD88="","",VLOOKUP(SUMIF($AJ$13:$AJ$62,$F79&amp;$W$12,$AK$13:$AK$62),$C$13:$D$62,2))</f>
        <v/>
      </c>
      <c r="AJ88" s="245" t="str">
        <f>IF(AD88="","",VLOOKUP(SUMIF($AJ$13:$AJ$62,$F79&amp;$W$13,$AK$13:$AK$62),$C$13:$D$62,2))</f>
        <v/>
      </c>
    </row>
    <row r="89" spans="1:38" ht="15.75" customHeight="1" x14ac:dyDescent="0.15">
      <c r="AC89" s="233" t="s">
        <v>381</v>
      </c>
      <c r="AD89" s="233">
        <f ca="1">MAX(AE89:AJ89)</f>
        <v>0</v>
      </c>
      <c r="AE89" s="233">
        <f ca="1">SUMIF($D$13:$D$63,AE88,$G$13:$G$62)</f>
        <v>0</v>
      </c>
      <c r="AF89" s="233">
        <f t="shared" ref="AF89" ca="1" si="48">SUMIF($D$13:$D$63,AF88,$G$13:$G$62)</f>
        <v>0</v>
      </c>
      <c r="AG89" s="233">
        <f t="shared" ref="AG89" ca="1" si="49">SUMIF($D$13:$D$63,AG88,$G$13:$G$62)</f>
        <v>0</v>
      </c>
      <c r="AH89" s="233">
        <f t="shared" ref="AH89" ca="1" si="50">SUMIF($D$13:$D$63,AH88,$G$13:$G$62)</f>
        <v>0</v>
      </c>
      <c r="AI89" s="233">
        <f t="shared" ref="AI89" ca="1" si="51">SUMIF($D$13:$D$63,AI88,$G$13:$G$62)</f>
        <v>0</v>
      </c>
      <c r="AJ89" s="233">
        <f t="shared" ref="AJ89" ca="1" si="52">SUMIF($D$13:$D$63,AJ88,$G$13:$G$62)</f>
        <v>0</v>
      </c>
    </row>
    <row r="90" spans="1:38" ht="15.75" customHeight="1" x14ac:dyDescent="0.15">
      <c r="AB90" s="221">
        <f>IF(G80=0,0,SUM(G$70:G80))</f>
        <v>0</v>
      </c>
      <c r="AD90" s="245" t="str">
        <f>IF(G80=0,"",G$6&amp;C$6&amp;F80)</f>
        <v/>
      </c>
      <c r="AE90" s="245" t="str">
        <f>IF(AD90="","",VLOOKUP(SUMIF($AJ$13:$AJ$62,$F80&amp;$W$8,$AK$13:$AK$62),$C$13:$D$62,2))</f>
        <v/>
      </c>
      <c r="AF90" s="245" t="str">
        <f>IF(AD90="","",VLOOKUP(SUMIF($AJ$13:$AJ$62,$F80&amp;$W$9,$AK$13:$AK$62),$C$13:$D$62,2))</f>
        <v/>
      </c>
      <c r="AG90" s="245" t="str">
        <f>IF(AD90="","",VLOOKUP(SUMIF($AJ$13:$AJ$62,$F80&amp;$W$10,$AK$13:$AK$62),$C$13:$D$62,2))</f>
        <v/>
      </c>
      <c r="AH90" s="245" t="str">
        <f>IF(AD90="","",VLOOKUP(SUMIF($AJ$13:$AJ$62,$F80&amp;$W$11,$AK$13:$AK$62),$C$13:$D$62,2))</f>
        <v/>
      </c>
      <c r="AI90" s="245" t="str">
        <f>IF(AD90="","",VLOOKUP(SUMIF($AJ$13:$AJ$62,$F80&amp;$W$12,$AK$13:$AK$62),$C$13:$D$62,2))</f>
        <v/>
      </c>
      <c r="AJ90" s="245" t="str">
        <f>IF(AD90="","",VLOOKUP(SUMIF($AJ$13:$AJ$62,$F80&amp;$W$13,$AK$13:$AK$62),$C$13:$D$62,2))</f>
        <v/>
      </c>
    </row>
    <row r="91" spans="1:38" ht="15.75" customHeight="1" x14ac:dyDescent="0.15">
      <c r="A91" s="199" t="s">
        <v>307</v>
      </c>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C91" s="233" t="s">
        <v>381</v>
      </c>
      <c r="AD91" s="233">
        <f ca="1">MAX(AE91:AJ91)</f>
        <v>0</v>
      </c>
      <c r="AE91" s="233">
        <f ca="1">SUMIF($D$13:$D$63,AE90,$G$13:$G$62)</f>
        <v>0</v>
      </c>
      <c r="AF91" s="233">
        <f t="shared" ref="AF91" ca="1" si="53">SUMIF($D$13:$D$63,AF90,$G$13:$G$62)</f>
        <v>0</v>
      </c>
      <c r="AG91" s="233">
        <f t="shared" ref="AG91" ca="1" si="54">SUMIF($D$13:$D$63,AG90,$G$13:$G$62)</f>
        <v>0</v>
      </c>
      <c r="AH91" s="233">
        <f t="shared" ref="AH91" ca="1" si="55">SUMIF($D$13:$D$63,AH90,$G$13:$G$62)</f>
        <v>0</v>
      </c>
      <c r="AI91" s="233">
        <f t="shared" ref="AI91" ca="1" si="56">SUMIF($D$13:$D$63,AI90,$G$13:$G$62)</f>
        <v>0</v>
      </c>
      <c r="AJ91" s="233">
        <f t="shared" ref="AJ91" ca="1" si="57">SUMIF($D$13:$D$63,AJ90,$G$13:$G$62)</f>
        <v>0</v>
      </c>
      <c r="AK91" s="199"/>
      <c r="AL91" s="199"/>
    </row>
    <row r="92" spans="1:38" ht="15.75" customHeight="1" x14ac:dyDescent="0.15">
      <c r="A92" s="199"/>
      <c r="B92" s="199"/>
      <c r="C92" s="199"/>
      <c r="D92" s="199"/>
      <c r="E92" s="199"/>
      <c r="F92" s="199"/>
      <c r="G92" s="199"/>
      <c r="H92" s="199"/>
      <c r="I92" s="199" t="s">
        <v>308</v>
      </c>
      <c r="J92" s="199"/>
      <c r="K92" s="199"/>
      <c r="L92" s="199"/>
      <c r="M92" s="199"/>
      <c r="N92" s="199"/>
      <c r="O92" s="199"/>
      <c r="P92" s="199"/>
      <c r="Q92" s="199"/>
      <c r="R92" s="199"/>
      <c r="S92" s="199"/>
      <c r="T92" s="199"/>
      <c r="U92" s="199"/>
      <c r="V92" s="199"/>
      <c r="W92" s="199"/>
      <c r="X92" s="199"/>
      <c r="Y92" s="199"/>
      <c r="Z92" s="199"/>
      <c r="AA92" s="199"/>
      <c r="AB92" s="221">
        <f>IF(G81=0,0,SUM(G$70:G81))</f>
        <v>0</v>
      </c>
      <c r="AD92" s="245" t="str">
        <f>IF(G81=0,"",G$6&amp;C$6&amp;F81)</f>
        <v/>
      </c>
      <c r="AE92" s="245" t="str">
        <f>IF(AD92="","",VLOOKUP(SUMIF($AJ$13:$AJ$62,$F81&amp;$W$8,$AK$13:$AK$62),$C$13:$D$62,2))</f>
        <v/>
      </c>
      <c r="AF92" s="245" t="str">
        <f>IF(AD92="","",VLOOKUP(SUMIF($AJ$13:$AJ$62,$F81&amp;$W$9,$AK$13:$AK$62),$C$13:$D$62,2))</f>
        <v/>
      </c>
      <c r="AG92" s="245" t="str">
        <f>IF(AD92="","",VLOOKUP(SUMIF($AJ$13:$AJ$62,$F81&amp;$W$10,$AK$13:$AK$62),$C$13:$D$62,2))</f>
        <v/>
      </c>
      <c r="AH92" s="245" t="str">
        <f>IF(AD92="","",VLOOKUP(SUMIF($AJ$13:$AJ$62,$F81&amp;$W$11,$AK$13:$AK$62),$C$13:$D$62,2))</f>
        <v/>
      </c>
      <c r="AI92" s="245" t="str">
        <f>IF(AD92="","",VLOOKUP(SUMIF($AJ$13:$AJ$62,$F81&amp;$W$12,$AK$13:$AK$62),$C$13:$D$62,2))</f>
        <v/>
      </c>
      <c r="AJ92" s="245" t="str">
        <f>IF(AD92="","",VLOOKUP(SUMIF($AJ$13:$AJ$62,$F81&amp;$W$13,$AK$13:$AK$62),$C$13:$D$62,2))</f>
        <v/>
      </c>
      <c r="AK92" s="199"/>
      <c r="AL92" s="199"/>
    </row>
    <row r="93" spans="1:38" ht="15.75" customHeight="1" x14ac:dyDescent="0.15">
      <c r="A93" s="200" t="s">
        <v>309</v>
      </c>
      <c r="B93" s="200" t="s">
        <v>310</v>
      </c>
      <c r="C93" s="200" t="s">
        <v>311</v>
      </c>
      <c r="D93" s="200" t="s">
        <v>312</v>
      </c>
      <c r="E93" s="200" t="s">
        <v>313</v>
      </c>
      <c r="F93" s="200" t="s">
        <v>314</v>
      </c>
      <c r="G93" s="200" t="s">
        <v>315</v>
      </c>
      <c r="H93" s="200" t="s">
        <v>316</v>
      </c>
      <c r="I93" s="200" t="s">
        <v>317</v>
      </c>
      <c r="J93" s="200" t="s">
        <v>318</v>
      </c>
      <c r="K93" s="200" t="s">
        <v>319</v>
      </c>
      <c r="L93" s="200" t="s">
        <v>320</v>
      </c>
      <c r="M93" s="200" t="s">
        <v>321</v>
      </c>
      <c r="N93" s="200" t="s">
        <v>322</v>
      </c>
      <c r="O93" s="200" t="s">
        <v>323</v>
      </c>
      <c r="P93" s="200" t="s">
        <v>324</v>
      </c>
      <c r="Q93" s="200" t="s">
        <v>325</v>
      </c>
      <c r="R93" s="200" t="s">
        <v>326</v>
      </c>
      <c r="S93" s="200" t="s">
        <v>327</v>
      </c>
      <c r="T93" s="199"/>
      <c r="U93" s="199"/>
      <c r="V93" s="199"/>
      <c r="W93" s="199"/>
      <c r="X93" s="199"/>
      <c r="Y93" s="199"/>
      <c r="Z93" s="199"/>
      <c r="AA93" s="199"/>
      <c r="AC93" s="233" t="s">
        <v>381</v>
      </c>
      <c r="AD93" s="233">
        <f ca="1">MAX(AE93:AJ93)</f>
        <v>0</v>
      </c>
      <c r="AE93" s="233">
        <f ca="1">SUMIF($D$13:$D$63,AE92,$G$13:$G$62)</f>
        <v>0</v>
      </c>
      <c r="AF93" s="233">
        <f t="shared" ref="AF93" ca="1" si="58">SUMIF($D$13:$D$63,AF92,$G$13:$G$62)</f>
        <v>0</v>
      </c>
      <c r="AG93" s="233">
        <f t="shared" ref="AG93" ca="1" si="59">SUMIF($D$13:$D$63,AG92,$G$13:$G$62)</f>
        <v>0</v>
      </c>
      <c r="AH93" s="233">
        <f t="shared" ref="AH93" ca="1" si="60">SUMIF($D$13:$D$63,AH92,$G$13:$G$62)</f>
        <v>0</v>
      </c>
      <c r="AI93" s="233">
        <f t="shared" ref="AI93" ca="1" si="61">SUMIF($D$13:$D$63,AI92,$G$13:$G$62)</f>
        <v>0</v>
      </c>
      <c r="AJ93" s="233">
        <f t="shared" ref="AJ93" ca="1" si="62">SUMIF($D$13:$D$63,AJ92,$G$13:$G$62)</f>
        <v>0</v>
      </c>
      <c r="AK93" s="199"/>
      <c r="AL93" s="199"/>
    </row>
    <row r="94" spans="1:38" ht="15.75" customHeight="1" x14ac:dyDescent="0.15">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200"/>
      <c r="AJ94" s="200"/>
      <c r="AK94" s="199"/>
      <c r="AL94" s="199"/>
    </row>
    <row r="95" spans="1:38" ht="15.75" customHeight="1" x14ac:dyDescent="0.15">
      <c r="A95" s="199"/>
      <c r="B95" s="199" t="s">
        <v>328</v>
      </c>
      <c r="C95" s="201"/>
      <c r="D95" s="202"/>
      <c r="E95" s="203"/>
      <c r="F95" s="199"/>
      <c r="G95" s="199"/>
      <c r="H95" s="204"/>
      <c r="I95" s="201"/>
      <c r="J95" s="202"/>
      <c r="K95" s="202"/>
      <c r="L95" s="202"/>
      <c r="M95" s="202"/>
      <c r="N95" s="202"/>
      <c r="O95" s="202"/>
      <c r="P95" s="202"/>
      <c r="Q95" s="202"/>
      <c r="R95" s="202"/>
      <c r="S95" s="202"/>
      <c r="T95" s="199"/>
      <c r="U95" s="199"/>
      <c r="V95" s="199"/>
      <c r="W95" s="199"/>
      <c r="X95" s="199"/>
      <c r="Y95" s="199"/>
      <c r="Z95" s="199"/>
      <c r="AA95" s="199"/>
      <c r="AB95" s="199"/>
      <c r="AC95" s="199"/>
      <c r="AD95" s="199"/>
      <c r="AE95" s="199"/>
      <c r="AF95" s="199"/>
      <c r="AG95" s="199"/>
      <c r="AH95" s="199"/>
      <c r="AI95" s="200"/>
      <c r="AJ95" s="200"/>
      <c r="AK95" s="199"/>
      <c r="AL95" s="199"/>
    </row>
    <row r="96" spans="1:38" ht="15.75" customHeight="1" x14ac:dyDescent="0.15">
      <c r="A96" s="199"/>
      <c r="B96" s="199" t="s">
        <v>329</v>
      </c>
      <c r="C96" s="203" t="s">
        <v>287</v>
      </c>
      <c r="D96" s="199"/>
      <c r="E96" s="203"/>
      <c r="F96" s="199"/>
      <c r="G96" s="199"/>
      <c r="H96" s="204"/>
      <c r="I96" s="203"/>
      <c r="J96" s="199" t="s">
        <v>330</v>
      </c>
      <c r="K96" s="199"/>
      <c r="L96" s="199"/>
      <c r="M96" s="199"/>
      <c r="N96" s="199" t="s">
        <v>331</v>
      </c>
      <c r="O96" s="199"/>
      <c r="P96" s="199"/>
      <c r="Q96" s="199"/>
      <c r="R96" s="199"/>
      <c r="S96" s="199" t="s">
        <v>332</v>
      </c>
      <c r="T96" s="199"/>
      <c r="U96" s="199"/>
      <c r="V96" s="199"/>
      <c r="W96" s="199"/>
      <c r="X96" s="199"/>
      <c r="Y96" s="199"/>
      <c r="Z96" s="199"/>
      <c r="AA96" s="199"/>
      <c r="AB96" s="199"/>
      <c r="AC96" s="199"/>
      <c r="AD96" s="199"/>
      <c r="AE96" s="199"/>
      <c r="AF96" s="199"/>
      <c r="AG96" s="199"/>
      <c r="AH96" s="199"/>
      <c r="AI96" s="200"/>
      <c r="AJ96" s="200"/>
      <c r="AK96" s="199"/>
      <c r="AL96" s="199"/>
    </row>
    <row r="97" spans="1:47" ht="15.75" customHeight="1" x14ac:dyDescent="0.15">
      <c r="A97" s="199"/>
      <c r="B97" s="199"/>
      <c r="C97" s="203"/>
      <c r="D97" s="199" t="s">
        <v>333</v>
      </c>
      <c r="E97" s="203"/>
      <c r="F97" s="199"/>
      <c r="G97" s="199"/>
      <c r="H97" s="204"/>
      <c r="I97" s="203"/>
      <c r="J97" s="199"/>
      <c r="K97" s="199"/>
      <c r="L97" s="199"/>
      <c r="M97" s="199"/>
      <c r="N97" s="199"/>
      <c r="O97" s="199" t="s">
        <v>334</v>
      </c>
      <c r="P97" s="199"/>
      <c r="Q97" s="199"/>
      <c r="R97" s="199"/>
      <c r="S97" s="199"/>
      <c r="T97" s="199"/>
      <c r="U97" s="199"/>
      <c r="V97" s="199"/>
      <c r="W97" s="199"/>
      <c r="X97" s="199"/>
      <c r="Y97" s="199"/>
      <c r="Z97" s="199"/>
      <c r="AA97" s="199"/>
      <c r="AB97" s="199"/>
      <c r="AC97" s="199"/>
      <c r="AD97" s="199"/>
      <c r="AE97" s="199"/>
      <c r="AF97" s="199"/>
      <c r="AG97" s="199"/>
      <c r="AH97" s="199"/>
      <c r="AI97" s="200"/>
      <c r="AJ97" s="200"/>
      <c r="AK97" s="199"/>
      <c r="AL97" s="199"/>
    </row>
    <row r="98" spans="1:47" ht="15.75" customHeight="1" x14ac:dyDescent="0.15">
      <c r="A98" s="199"/>
      <c r="B98" s="199"/>
      <c r="C98" s="203"/>
      <c r="D98" s="199"/>
      <c r="E98" s="203"/>
      <c r="F98" s="199" t="s">
        <v>335</v>
      </c>
      <c r="G98" s="199"/>
      <c r="H98" s="204"/>
      <c r="I98" s="203"/>
      <c r="J98" s="199"/>
      <c r="K98" s="199"/>
      <c r="L98" s="199"/>
      <c r="M98" s="199"/>
      <c r="N98" s="199"/>
      <c r="O98" s="199"/>
      <c r="P98" s="199" t="s">
        <v>336</v>
      </c>
      <c r="Q98" s="199"/>
      <c r="R98" s="199"/>
      <c r="S98" s="199"/>
      <c r="T98" s="199"/>
      <c r="U98" s="199"/>
      <c r="V98" s="199"/>
      <c r="W98" s="199"/>
      <c r="X98" s="199"/>
      <c r="Y98" s="199"/>
      <c r="Z98" s="199"/>
      <c r="AA98" s="199"/>
      <c r="AB98" s="199"/>
      <c r="AC98" s="199"/>
      <c r="AD98" s="199"/>
      <c r="AE98" s="199"/>
      <c r="AF98" s="199"/>
      <c r="AG98" s="199"/>
      <c r="AH98" s="199"/>
      <c r="AI98" s="200"/>
      <c r="AJ98" s="200"/>
      <c r="AK98" s="199"/>
      <c r="AL98" s="199"/>
    </row>
    <row r="99" spans="1:47" ht="15.75" customHeight="1" x14ac:dyDescent="0.15">
      <c r="A99" s="199"/>
      <c r="B99" s="199"/>
      <c r="C99" s="203"/>
      <c r="D99" s="199"/>
      <c r="E99" s="203"/>
      <c r="F99" s="199"/>
      <c r="G99" s="199"/>
      <c r="H99" s="204"/>
      <c r="I99" s="203"/>
      <c r="J99" s="199"/>
      <c r="K99" s="199"/>
      <c r="L99" s="199"/>
      <c r="M99" s="199"/>
      <c r="N99" s="199"/>
      <c r="O99" s="199"/>
      <c r="P99" s="199"/>
      <c r="Q99" s="199" t="s">
        <v>337</v>
      </c>
      <c r="R99" s="199"/>
      <c r="S99" s="199"/>
      <c r="T99" s="199"/>
      <c r="U99" s="199"/>
      <c r="V99" s="199"/>
      <c r="W99" s="199"/>
      <c r="X99" s="199"/>
      <c r="Y99" s="199"/>
      <c r="Z99" s="199"/>
      <c r="AA99" s="236" t="s">
        <v>345</v>
      </c>
      <c r="AC99" s="236" t="s">
        <v>338</v>
      </c>
      <c r="AD99" s="236" t="s">
        <v>391</v>
      </c>
      <c r="AE99" s="236" t="s">
        <v>333</v>
      </c>
      <c r="AH99" s="239" t="s">
        <v>394</v>
      </c>
      <c r="AI99" s="239" t="s">
        <v>395</v>
      </c>
      <c r="AJ99" s="200" t="s">
        <v>340</v>
      </c>
      <c r="AK99" s="200" t="s">
        <v>341</v>
      </c>
      <c r="AM99" s="200" t="s">
        <v>342</v>
      </c>
      <c r="AO99" s="200" t="s">
        <v>343</v>
      </c>
      <c r="AQ99" s="200" t="s">
        <v>344</v>
      </c>
      <c r="AS99" s="200" t="s">
        <v>382</v>
      </c>
      <c r="AU99" s="200" t="s">
        <v>383</v>
      </c>
    </row>
    <row r="100" spans="1:47" ht="15.75" customHeight="1" thickBot="1" x14ac:dyDescent="0.2">
      <c r="A100" s="199"/>
      <c r="B100" s="199"/>
      <c r="C100" s="205"/>
      <c r="D100" s="206"/>
      <c r="E100" s="203"/>
      <c r="F100" s="199"/>
      <c r="G100" s="199"/>
      <c r="H100" s="204"/>
      <c r="I100" s="205"/>
      <c r="J100" s="206"/>
      <c r="K100" s="206"/>
      <c r="L100" s="206"/>
      <c r="M100" s="206"/>
      <c r="N100" s="206"/>
      <c r="O100" s="206"/>
      <c r="P100" s="206"/>
      <c r="Q100" s="206"/>
      <c r="R100" s="206"/>
      <c r="S100" s="206"/>
      <c r="T100" s="206"/>
      <c r="U100" s="206"/>
      <c r="V100" s="206"/>
      <c r="W100" s="206"/>
      <c r="X100" s="206"/>
      <c r="Y100" s="206"/>
      <c r="Z100" s="206"/>
      <c r="AA100" s="206"/>
      <c r="AB100" s="207" t="s">
        <v>396</v>
      </c>
      <c r="AC100" s="206"/>
      <c r="AD100" s="206"/>
      <c r="AE100" s="206"/>
      <c r="AF100" s="243" t="s">
        <v>392</v>
      </c>
      <c r="AG100" s="243" t="s">
        <v>393</v>
      </c>
      <c r="AH100" s="239"/>
      <c r="AJ100" s="206"/>
      <c r="AK100" s="206"/>
      <c r="AM100" s="206"/>
      <c r="AO100" s="206"/>
      <c r="AQ100" s="207"/>
      <c r="AS100" s="207"/>
      <c r="AU100" s="206"/>
    </row>
    <row r="101" spans="1:47" ht="15.75" customHeight="1" thickTop="1" x14ac:dyDescent="0.15">
      <c r="A101" s="199"/>
      <c r="B101" s="199" t="str">
        <f>IF(COUNTA(D13:E13)=0,"×",C13)</f>
        <v>×</v>
      </c>
      <c r="C101" s="208">
        <f>H13</f>
        <v>0</v>
      </c>
      <c r="D101" s="199" t="str">
        <f>IF(B101="×","",C$6)</f>
        <v/>
      </c>
      <c r="E101" s="203"/>
      <c r="F101" s="199" t="str">
        <f>IF(F13=""," －",F13)</f>
        <v xml:space="preserve"> －</v>
      </c>
      <c r="G101" s="199"/>
      <c r="H101" s="204"/>
      <c r="I101" s="203"/>
      <c r="J101" s="199"/>
      <c r="K101" s="199"/>
      <c r="L101" s="199"/>
      <c r="M101" s="199"/>
      <c r="N101" s="199">
        <f>D13</f>
        <v>0</v>
      </c>
      <c r="O101" s="199">
        <f t="shared" ref="O101:S101" si="63">E13</f>
        <v>0</v>
      </c>
      <c r="P101" s="199" t="str">
        <f>G$6</f>
        <v/>
      </c>
      <c r="Q101" s="199">
        <f t="shared" si="63"/>
        <v>0</v>
      </c>
      <c r="R101" s="199" t="str">
        <f>IF(Q101&lt;=6,"年","才")</f>
        <v>年</v>
      </c>
      <c r="S101" s="209">
        <f t="shared" si="63"/>
        <v>0</v>
      </c>
      <c r="T101" s="199"/>
      <c r="U101" s="199"/>
      <c r="V101" s="199"/>
      <c r="W101" s="199"/>
      <c r="X101" s="199"/>
      <c r="Y101" s="199"/>
      <c r="Z101" s="199"/>
      <c r="AA101" s="237">
        <f>AB70</f>
        <v>0</v>
      </c>
      <c r="AC101" s="236" t="str">
        <f>IF(AA101=0,"",VLOOKUP(AA101,リレーオーダー!AC$15:AT$44,4))</f>
        <v/>
      </c>
      <c r="AD101" s="244" t="str">
        <f>IF(AA101=0,"",AD71)</f>
        <v/>
      </c>
      <c r="AE101" s="236" t="str">
        <f t="shared" ref="AE101:AE112" si="64">C$6</f>
        <v>男子</v>
      </c>
      <c r="AI101" s="1" t="str">
        <f>IF(AA101=0,"",G$6)</f>
        <v/>
      </c>
      <c r="AJ101" s="238" t="str">
        <f>IF(AA101=0,"",VLOOKUP(AA101,リレーオーダー!AC$15:AT$44,2))</f>
        <v/>
      </c>
      <c r="AK101" s="219" t="str">
        <f>AE70</f>
        <v/>
      </c>
      <c r="AM101" s="219" t="str">
        <f>AF70</f>
        <v/>
      </c>
      <c r="AO101" s="219" t="str">
        <f>AG70</f>
        <v/>
      </c>
      <c r="AQ101" s="219" t="str">
        <f>AH70</f>
        <v/>
      </c>
      <c r="AS101" s="219" t="str">
        <f>AI70</f>
        <v/>
      </c>
      <c r="AU101" s="219" t="str">
        <f>AJ70</f>
        <v/>
      </c>
    </row>
    <row r="102" spans="1:47" ht="15.75" customHeight="1" x14ac:dyDescent="0.15">
      <c r="A102" s="199"/>
      <c r="B102" s="199" t="str">
        <f>B101</f>
        <v>×</v>
      </c>
      <c r="C102" s="208">
        <f>J13</f>
        <v>0</v>
      </c>
      <c r="D102" s="199" t="str">
        <f t="shared" ref="D102:D165" si="65">IF(B102="×","",C$6)</f>
        <v/>
      </c>
      <c r="E102" s="203"/>
      <c r="F102" s="199" t="str">
        <f>IF(F13=""," －",F13)</f>
        <v xml:space="preserve"> －</v>
      </c>
      <c r="G102" s="199"/>
      <c r="H102" s="204"/>
      <c r="I102" s="203"/>
      <c r="J102" s="199"/>
      <c r="K102" s="199"/>
      <c r="L102" s="199"/>
      <c r="M102" s="199"/>
      <c r="N102" s="199">
        <f>D13</f>
        <v>0</v>
      </c>
      <c r="O102" s="199">
        <f>E13</f>
        <v>0</v>
      </c>
      <c r="P102" s="199" t="str">
        <f>G$6</f>
        <v/>
      </c>
      <c r="Q102" s="199">
        <f>G13</f>
        <v>0</v>
      </c>
      <c r="R102" s="199" t="str">
        <f t="shared" ref="R102:R165" si="66">IF(Q102&lt;=6,"年","才")</f>
        <v>年</v>
      </c>
      <c r="S102" s="209">
        <f>K13</f>
        <v>0</v>
      </c>
      <c r="T102" s="199"/>
      <c r="U102" s="199"/>
      <c r="V102" s="199"/>
      <c r="W102" s="199"/>
      <c r="X102" s="199"/>
      <c r="Y102" s="199"/>
      <c r="Z102" s="199"/>
      <c r="AA102" s="237">
        <f>AB72</f>
        <v>0</v>
      </c>
      <c r="AC102" s="236" t="str">
        <f>IF(AA102=0,"",VLOOKUP(AA102,リレーオーダー!AC$15:AT$44,4))</f>
        <v/>
      </c>
      <c r="AD102" s="244" t="str">
        <f>IF(AA102=0,"",AD73)</f>
        <v/>
      </c>
      <c r="AE102" s="236" t="str">
        <f t="shared" si="64"/>
        <v>男子</v>
      </c>
      <c r="AI102" s="1" t="str">
        <f>IF(AA102=0,"",G$6)</f>
        <v/>
      </c>
      <c r="AJ102" s="218" t="str">
        <f>IF(AA102=0,"",VLOOKUP(AA102,リレーオーダー!AC$15:AT$44,2))</f>
        <v/>
      </c>
      <c r="AK102" s="218" t="str">
        <f>AE72</f>
        <v/>
      </c>
      <c r="AM102" s="218" t="str">
        <f>AF72</f>
        <v/>
      </c>
      <c r="AO102" s="218" t="str">
        <f>AG72</f>
        <v/>
      </c>
      <c r="AQ102" s="218" t="str">
        <f>AH72</f>
        <v/>
      </c>
      <c r="AS102" s="218" t="str">
        <f>AI72</f>
        <v/>
      </c>
      <c r="AU102" s="218" t="str">
        <f>AJ72</f>
        <v/>
      </c>
    </row>
    <row r="103" spans="1:47" ht="15.75" customHeight="1" x14ac:dyDescent="0.15">
      <c r="A103" s="199"/>
      <c r="B103" s="199" t="str">
        <f>IF(COUNTA(D14:E14)=0,"×",C14)</f>
        <v>×</v>
      </c>
      <c r="C103" s="208">
        <f>H14</f>
        <v>0</v>
      </c>
      <c r="D103" s="199" t="str">
        <f t="shared" si="65"/>
        <v/>
      </c>
      <c r="E103" s="203"/>
      <c r="F103" s="199" t="str">
        <f>IF(F14=""," －",F14)</f>
        <v xml:space="preserve"> －</v>
      </c>
      <c r="G103" s="199"/>
      <c r="H103" s="204"/>
      <c r="I103" s="203"/>
      <c r="J103" s="199"/>
      <c r="K103" s="199"/>
      <c r="L103" s="199"/>
      <c r="M103" s="199"/>
      <c r="N103" s="199">
        <f>D14</f>
        <v>0</v>
      </c>
      <c r="O103" s="199">
        <f>E14</f>
        <v>0</v>
      </c>
      <c r="P103" s="199" t="str">
        <f>G$6</f>
        <v/>
      </c>
      <c r="Q103" s="199">
        <f>G14</f>
        <v>0</v>
      </c>
      <c r="R103" s="199" t="str">
        <f t="shared" si="66"/>
        <v>年</v>
      </c>
      <c r="S103" s="209">
        <f>I14</f>
        <v>0</v>
      </c>
      <c r="T103" s="199"/>
      <c r="U103" s="199"/>
      <c r="V103" s="199"/>
      <c r="W103" s="199"/>
      <c r="X103" s="199"/>
      <c r="Y103" s="199"/>
      <c r="Z103" s="199"/>
      <c r="AA103" s="222">
        <f>AB74</f>
        <v>0</v>
      </c>
      <c r="AC103" s="200" t="str">
        <f>IF(AA103=0,"",VLOOKUP(AA103,リレーオーダー!AC$15:AT$44,4))</f>
        <v/>
      </c>
      <c r="AD103" s="244" t="str">
        <f>IF(AA103=0,"",AD75)</f>
        <v/>
      </c>
      <c r="AE103" s="200" t="str">
        <f t="shared" si="64"/>
        <v>男子</v>
      </c>
      <c r="AI103" s="1" t="str">
        <f>IF(AA103=0,"",G$6)</f>
        <v/>
      </c>
      <c r="AJ103" s="218" t="str">
        <f>IF(AA103=0,"",VLOOKUP(AA103,リレーオーダー!AC$15:AT$44,2))</f>
        <v/>
      </c>
      <c r="AK103" s="218" t="str">
        <f>AE74</f>
        <v/>
      </c>
      <c r="AM103" s="218" t="str">
        <f>AF74</f>
        <v/>
      </c>
      <c r="AO103" s="218" t="str">
        <f>AG74</f>
        <v/>
      </c>
      <c r="AQ103" s="218" t="str">
        <f>AH74</f>
        <v/>
      </c>
      <c r="AS103" s="218" t="str">
        <f>AI74</f>
        <v/>
      </c>
      <c r="AU103" s="218" t="str">
        <f>AJ74</f>
        <v/>
      </c>
    </row>
    <row r="104" spans="1:47" ht="15.75" customHeight="1" x14ac:dyDescent="0.15">
      <c r="A104" s="199"/>
      <c r="B104" s="199" t="str">
        <f>B103</f>
        <v>×</v>
      </c>
      <c r="C104" s="208">
        <f>J14</f>
        <v>0</v>
      </c>
      <c r="D104" s="199" t="str">
        <f t="shared" si="65"/>
        <v/>
      </c>
      <c r="E104" s="203"/>
      <c r="F104" s="199" t="str">
        <f>IF(F14=""," －",F14)</f>
        <v xml:space="preserve"> －</v>
      </c>
      <c r="G104" s="199"/>
      <c r="H104" s="204"/>
      <c r="I104" s="203"/>
      <c r="J104" s="199"/>
      <c r="K104" s="199"/>
      <c r="L104" s="199"/>
      <c r="M104" s="199"/>
      <c r="N104" s="199">
        <f>D14</f>
        <v>0</v>
      </c>
      <c r="O104" s="199">
        <f>E14</f>
        <v>0</v>
      </c>
      <c r="P104" s="199" t="str">
        <f t="shared" ref="P104:P109" si="67">G$6</f>
        <v/>
      </c>
      <c r="Q104" s="199">
        <f>G14</f>
        <v>0</v>
      </c>
      <c r="R104" s="199" t="str">
        <f t="shared" si="66"/>
        <v>年</v>
      </c>
      <c r="S104" s="209">
        <f>K14</f>
        <v>0</v>
      </c>
      <c r="T104" s="199"/>
      <c r="U104" s="199"/>
      <c r="V104" s="199"/>
      <c r="W104" s="199"/>
      <c r="X104" s="199"/>
      <c r="Y104" s="199"/>
      <c r="Z104" s="199"/>
      <c r="AA104" s="222">
        <f>AB76</f>
        <v>0</v>
      </c>
      <c r="AC104" s="200" t="str">
        <f>IF(AA104=0,"",VLOOKUP(AA104,リレーオーダー!AC$15:AT$44,4))</f>
        <v/>
      </c>
      <c r="AD104" s="244" t="str">
        <f>IF(AA104=0,"",AD77)</f>
        <v/>
      </c>
      <c r="AE104" s="200" t="str">
        <f t="shared" si="64"/>
        <v>男子</v>
      </c>
      <c r="AI104" s="1" t="str">
        <f t="shared" ref="AI104:AI112" si="68">IF(AA104=0,"",G$6)</f>
        <v/>
      </c>
      <c r="AJ104" s="218" t="str">
        <f>IF(AA104=0,"",VLOOKUP(AA104,リレーオーダー!AC$15:AT$44,2))</f>
        <v/>
      </c>
      <c r="AK104" s="218" t="str">
        <f>AE76</f>
        <v/>
      </c>
      <c r="AM104" s="218" t="str">
        <f>AF76</f>
        <v/>
      </c>
      <c r="AO104" s="218" t="str">
        <f>AG76</f>
        <v/>
      </c>
      <c r="AQ104" s="218" t="str">
        <f>AH76</f>
        <v/>
      </c>
      <c r="AS104" s="218" t="str">
        <f>AI76</f>
        <v/>
      </c>
      <c r="AU104" s="218" t="str">
        <f>AJ76</f>
        <v/>
      </c>
    </row>
    <row r="105" spans="1:47" ht="15.75" customHeight="1" x14ac:dyDescent="0.15">
      <c r="A105" s="199"/>
      <c r="B105" s="199" t="str">
        <f>IF(COUNTA(D15:E15)=0,"×",C15)</f>
        <v>×</v>
      </c>
      <c r="C105" s="208">
        <f>H15</f>
        <v>0</v>
      </c>
      <c r="D105" s="199" t="str">
        <f t="shared" si="65"/>
        <v/>
      </c>
      <c r="E105" s="203"/>
      <c r="F105" s="199" t="str">
        <f>IF(F15=""," －",F15)</f>
        <v xml:space="preserve"> －</v>
      </c>
      <c r="G105" s="199"/>
      <c r="H105" s="204"/>
      <c r="I105" s="203"/>
      <c r="J105" s="199"/>
      <c r="K105" s="199"/>
      <c r="L105" s="199"/>
      <c r="M105" s="199"/>
      <c r="N105" s="199">
        <f>D15</f>
        <v>0</v>
      </c>
      <c r="O105" s="199">
        <f>E15</f>
        <v>0</v>
      </c>
      <c r="P105" s="199" t="str">
        <f t="shared" si="67"/>
        <v/>
      </c>
      <c r="Q105" s="199">
        <f>G15</f>
        <v>0</v>
      </c>
      <c r="R105" s="199" t="str">
        <f t="shared" si="66"/>
        <v>年</v>
      </c>
      <c r="S105" s="209">
        <f>I15</f>
        <v>0</v>
      </c>
      <c r="T105" s="199"/>
      <c r="U105" s="199"/>
      <c r="V105" s="199"/>
      <c r="W105" s="199"/>
      <c r="X105" s="199"/>
      <c r="Y105" s="199"/>
      <c r="Z105" s="199"/>
      <c r="AA105" s="222">
        <f>AB78</f>
        <v>0</v>
      </c>
      <c r="AC105" s="200" t="str">
        <f>IF(AA105=0,"",VLOOKUP(AA105,リレーオーダー!AC$15:AT$44,4))</f>
        <v/>
      </c>
      <c r="AD105" s="244" t="str">
        <f>IF(AA105=0,"",AD79)</f>
        <v/>
      </c>
      <c r="AE105" s="200" t="str">
        <f t="shared" si="64"/>
        <v>男子</v>
      </c>
      <c r="AI105" s="1" t="str">
        <f t="shared" si="68"/>
        <v/>
      </c>
      <c r="AJ105" s="218" t="str">
        <f>IF(AA105=0,"",VLOOKUP(AA105,リレーオーダー!AC$15:AT$44,2))</f>
        <v/>
      </c>
      <c r="AK105" s="218" t="str">
        <f>AE78</f>
        <v/>
      </c>
      <c r="AM105" s="218" t="str">
        <f>AF78</f>
        <v/>
      </c>
      <c r="AO105" s="218" t="str">
        <f>AG78</f>
        <v/>
      </c>
      <c r="AQ105" s="218" t="str">
        <f>AH78</f>
        <v/>
      </c>
      <c r="AS105" s="218" t="str">
        <f>AI78</f>
        <v/>
      </c>
      <c r="AU105" s="218" t="str">
        <f>AJ78</f>
        <v/>
      </c>
    </row>
    <row r="106" spans="1:47" ht="15.75" customHeight="1" x14ac:dyDescent="0.15">
      <c r="A106" s="199"/>
      <c r="B106" s="199" t="str">
        <f>B105</f>
        <v>×</v>
      </c>
      <c r="C106" s="208">
        <f>J15</f>
        <v>0</v>
      </c>
      <c r="D106" s="199" t="str">
        <f t="shared" si="65"/>
        <v/>
      </c>
      <c r="E106" s="203"/>
      <c r="F106" s="199" t="str">
        <f>IF(F15=""," －",F15)</f>
        <v xml:space="preserve"> －</v>
      </c>
      <c r="G106" s="199"/>
      <c r="H106" s="204"/>
      <c r="I106" s="203"/>
      <c r="J106" s="199"/>
      <c r="K106" s="199"/>
      <c r="L106" s="199"/>
      <c r="M106" s="199"/>
      <c r="N106" s="199">
        <f>D15</f>
        <v>0</v>
      </c>
      <c r="O106" s="199">
        <f>E15</f>
        <v>0</v>
      </c>
      <c r="P106" s="199" t="str">
        <f t="shared" si="67"/>
        <v/>
      </c>
      <c r="Q106" s="199">
        <f>G15</f>
        <v>0</v>
      </c>
      <c r="R106" s="199" t="str">
        <f t="shared" si="66"/>
        <v>年</v>
      </c>
      <c r="S106" s="209">
        <f>K15</f>
        <v>0</v>
      </c>
      <c r="T106" s="199"/>
      <c r="U106" s="199"/>
      <c r="V106" s="199"/>
      <c r="W106" s="199"/>
      <c r="X106" s="199"/>
      <c r="Y106" s="199"/>
      <c r="Z106" s="199"/>
      <c r="AA106" s="222">
        <f>AB80</f>
        <v>0</v>
      </c>
      <c r="AC106" s="200" t="str">
        <f>IF(AA106=0,"",VLOOKUP(AA106,リレーオーダー!AC$15:AT$44,4))</f>
        <v/>
      </c>
      <c r="AD106" s="244" t="str">
        <f>IF(AA106=0,"",AD81)</f>
        <v/>
      </c>
      <c r="AE106" s="200" t="str">
        <f t="shared" si="64"/>
        <v>男子</v>
      </c>
      <c r="AI106" s="1" t="str">
        <f t="shared" si="68"/>
        <v/>
      </c>
      <c r="AJ106" s="218" t="str">
        <f>IF(AA106=0,"",VLOOKUP(AA106,リレーオーダー!AC$15:AT$44,2))</f>
        <v/>
      </c>
      <c r="AK106" s="218" t="str">
        <f>AE80</f>
        <v/>
      </c>
      <c r="AM106" s="218" t="str">
        <f>AF80</f>
        <v/>
      </c>
      <c r="AO106" s="218" t="str">
        <f>AG80</f>
        <v/>
      </c>
      <c r="AQ106" s="218" t="str">
        <f>AH80</f>
        <v/>
      </c>
      <c r="AS106" s="218" t="str">
        <f>AI80</f>
        <v/>
      </c>
      <c r="AU106" s="218" t="str">
        <f>AJ80</f>
        <v/>
      </c>
    </row>
    <row r="107" spans="1:47" ht="15.75" customHeight="1" x14ac:dyDescent="0.15">
      <c r="A107" s="199"/>
      <c r="B107" s="199" t="str">
        <f>IF(COUNTA(D16:E16)=0,"×",C16)</f>
        <v>×</v>
      </c>
      <c r="C107" s="208">
        <f>H16</f>
        <v>0</v>
      </c>
      <c r="D107" s="199" t="str">
        <f t="shared" si="65"/>
        <v/>
      </c>
      <c r="E107" s="203"/>
      <c r="F107" s="199" t="str">
        <f>IF(F16=""," －",F16)</f>
        <v xml:space="preserve"> －</v>
      </c>
      <c r="G107" s="199"/>
      <c r="H107" s="204"/>
      <c r="I107" s="203"/>
      <c r="J107" s="199"/>
      <c r="K107" s="199"/>
      <c r="L107" s="199"/>
      <c r="M107" s="199"/>
      <c r="N107" s="199">
        <f>D16</f>
        <v>0</v>
      </c>
      <c r="O107" s="199">
        <f>E16</f>
        <v>0</v>
      </c>
      <c r="P107" s="199" t="str">
        <f t="shared" si="67"/>
        <v/>
      </c>
      <c r="Q107" s="199">
        <f>G16</f>
        <v>0</v>
      </c>
      <c r="R107" s="199" t="str">
        <f t="shared" si="66"/>
        <v>年</v>
      </c>
      <c r="S107" s="209">
        <f>I16</f>
        <v>0</v>
      </c>
      <c r="T107" s="199"/>
      <c r="U107" s="199"/>
      <c r="V107" s="199"/>
      <c r="W107" s="199"/>
      <c r="X107" s="199"/>
      <c r="Y107" s="199"/>
      <c r="Z107" s="199"/>
      <c r="AA107" s="222">
        <f>AB82</f>
        <v>0</v>
      </c>
      <c r="AC107" s="200" t="str">
        <f>IF(AA107=0,"",VLOOKUP(AA107,リレーオーダー!AC$15:AT$44,4))</f>
        <v/>
      </c>
      <c r="AD107" s="244" t="str">
        <f>IF(AA107=0,"",AD83)</f>
        <v/>
      </c>
      <c r="AE107" s="200" t="str">
        <f t="shared" si="64"/>
        <v>男子</v>
      </c>
      <c r="AI107" s="1" t="str">
        <f t="shared" si="68"/>
        <v/>
      </c>
      <c r="AJ107" s="218" t="str">
        <f>IF(AA107=0,"",VLOOKUP(AA107,リレーオーダー!AC$15:AT$44,2))</f>
        <v/>
      </c>
      <c r="AK107" s="218" t="str">
        <f>AE82</f>
        <v/>
      </c>
      <c r="AM107" s="218" t="str">
        <f>AF82</f>
        <v/>
      </c>
      <c r="AO107" s="218" t="str">
        <f>AG82</f>
        <v/>
      </c>
      <c r="AQ107" s="218" t="str">
        <f>AH82</f>
        <v/>
      </c>
      <c r="AS107" s="218" t="str">
        <f>AI82</f>
        <v/>
      </c>
      <c r="AU107" s="218" t="str">
        <f>AJ82</f>
        <v/>
      </c>
    </row>
    <row r="108" spans="1:47" ht="15.75" customHeight="1" x14ac:dyDescent="0.15">
      <c r="A108" s="199"/>
      <c r="B108" s="199" t="str">
        <f>B107</f>
        <v>×</v>
      </c>
      <c r="C108" s="208">
        <f>J16</f>
        <v>0</v>
      </c>
      <c r="D108" s="199" t="str">
        <f t="shared" si="65"/>
        <v/>
      </c>
      <c r="E108" s="203"/>
      <c r="F108" s="199" t="str">
        <f>IF(F16=""," －",F16)</f>
        <v xml:space="preserve"> －</v>
      </c>
      <c r="G108" s="199"/>
      <c r="H108" s="204"/>
      <c r="I108" s="203"/>
      <c r="J108" s="199"/>
      <c r="K108" s="199"/>
      <c r="L108" s="199"/>
      <c r="M108" s="199"/>
      <c r="N108" s="199">
        <f>D16</f>
        <v>0</v>
      </c>
      <c r="O108" s="199">
        <f>E16</f>
        <v>0</v>
      </c>
      <c r="P108" s="199" t="str">
        <f t="shared" si="67"/>
        <v/>
      </c>
      <c r="Q108" s="199">
        <f>G16</f>
        <v>0</v>
      </c>
      <c r="R108" s="199" t="str">
        <f t="shared" si="66"/>
        <v>年</v>
      </c>
      <c r="S108" s="209">
        <f>K16</f>
        <v>0</v>
      </c>
      <c r="T108" s="199"/>
      <c r="U108" s="199"/>
      <c r="V108" s="199"/>
      <c r="W108" s="199"/>
      <c r="X108" s="199"/>
      <c r="Y108" s="199"/>
      <c r="Z108" s="199"/>
      <c r="AA108" s="222">
        <f>AB84</f>
        <v>0</v>
      </c>
      <c r="AC108" s="200" t="str">
        <f>IF(AA108=0,"",VLOOKUP(AA108,リレーオーダー!AC$15:AT$44,4))</f>
        <v/>
      </c>
      <c r="AD108" s="244" t="str">
        <f>IF(AA108=0,"",AD85)</f>
        <v/>
      </c>
      <c r="AE108" s="200" t="str">
        <f t="shared" si="64"/>
        <v>男子</v>
      </c>
      <c r="AI108" s="1" t="str">
        <f t="shared" si="68"/>
        <v/>
      </c>
      <c r="AJ108" s="218" t="str">
        <f>IF(AA108=0,"",VLOOKUP(AA108,リレーオーダー!AC$15:AT$44,2))</f>
        <v/>
      </c>
      <c r="AK108" s="218" t="str">
        <f>AE84</f>
        <v/>
      </c>
      <c r="AM108" s="218" t="str">
        <f>AF84</f>
        <v/>
      </c>
      <c r="AO108" s="218" t="str">
        <f>AG84</f>
        <v/>
      </c>
      <c r="AQ108" s="218" t="str">
        <f>AH84</f>
        <v/>
      </c>
      <c r="AS108" s="218" t="str">
        <f>AI84</f>
        <v/>
      </c>
      <c r="AU108" s="218" t="str">
        <f>AJ84</f>
        <v/>
      </c>
    </row>
    <row r="109" spans="1:47" ht="15.75" customHeight="1" x14ac:dyDescent="0.15">
      <c r="A109" s="199"/>
      <c r="B109" s="199" t="str">
        <f>IF(COUNTA(D17:E17)=0,"×",C17)</f>
        <v>×</v>
      </c>
      <c r="C109" s="208">
        <f>H17</f>
        <v>0</v>
      </c>
      <c r="D109" s="199" t="str">
        <f t="shared" si="65"/>
        <v/>
      </c>
      <c r="E109" s="203"/>
      <c r="F109" s="199" t="str">
        <f>IF(F17=""," －",F17)</f>
        <v xml:space="preserve"> －</v>
      </c>
      <c r="G109" s="199"/>
      <c r="H109" s="204"/>
      <c r="I109" s="203"/>
      <c r="J109" s="199"/>
      <c r="K109" s="199"/>
      <c r="L109" s="199"/>
      <c r="M109" s="199"/>
      <c r="N109" s="199">
        <f>D17</f>
        <v>0</v>
      </c>
      <c r="O109" s="199">
        <f>E17</f>
        <v>0</v>
      </c>
      <c r="P109" s="199" t="str">
        <f t="shared" si="67"/>
        <v/>
      </c>
      <c r="Q109" s="199">
        <f>G17</f>
        <v>0</v>
      </c>
      <c r="R109" s="199" t="str">
        <f t="shared" si="66"/>
        <v>年</v>
      </c>
      <c r="S109" s="209">
        <f>I17</f>
        <v>0</v>
      </c>
      <c r="T109" s="199"/>
      <c r="U109" s="199"/>
      <c r="V109" s="199"/>
      <c r="W109" s="199"/>
      <c r="X109" s="199"/>
      <c r="Y109" s="199"/>
      <c r="Z109" s="199"/>
      <c r="AA109" s="222">
        <f>AB86</f>
        <v>0</v>
      </c>
      <c r="AC109" s="200" t="str">
        <f>IF(AA109=0,"",VLOOKUP(AA109,リレーオーダー!AC$15:AT$44,4))</f>
        <v/>
      </c>
      <c r="AD109" s="244" t="str">
        <f>IF(AA109=0,"",AD87)</f>
        <v/>
      </c>
      <c r="AE109" s="200" t="str">
        <f t="shared" si="64"/>
        <v>男子</v>
      </c>
      <c r="AI109" s="1" t="str">
        <f t="shared" si="68"/>
        <v/>
      </c>
      <c r="AJ109" s="218" t="str">
        <f>IF(AA109=0,"",VLOOKUP(AA109,リレーオーダー!AC$15:AT$44,2))</f>
        <v/>
      </c>
      <c r="AK109" s="218" t="str">
        <f>AE86</f>
        <v/>
      </c>
      <c r="AM109" s="218" t="str">
        <f>AF86</f>
        <v/>
      </c>
      <c r="AO109" s="218" t="str">
        <f>AG86</f>
        <v/>
      </c>
      <c r="AQ109" s="218" t="str">
        <f>AH86</f>
        <v/>
      </c>
      <c r="AS109" s="218" t="str">
        <f>AI86</f>
        <v/>
      </c>
      <c r="AU109" s="218" t="str">
        <f>AJ86</f>
        <v/>
      </c>
    </row>
    <row r="110" spans="1:47" ht="15.75" customHeight="1" x14ac:dyDescent="0.15">
      <c r="A110" s="199"/>
      <c r="B110" s="199" t="str">
        <f>B109</f>
        <v>×</v>
      </c>
      <c r="C110" s="208">
        <f>J17</f>
        <v>0</v>
      </c>
      <c r="D110" s="199" t="str">
        <f t="shared" si="65"/>
        <v/>
      </c>
      <c r="E110" s="203"/>
      <c r="F110" s="199" t="str">
        <f>IF(F17=""," －",F17)</f>
        <v xml:space="preserve"> －</v>
      </c>
      <c r="G110" s="199"/>
      <c r="H110" s="204"/>
      <c r="I110" s="203"/>
      <c r="J110" s="199"/>
      <c r="K110" s="199"/>
      <c r="L110" s="199"/>
      <c r="M110" s="199"/>
      <c r="N110" s="199">
        <f>D17</f>
        <v>0</v>
      </c>
      <c r="O110" s="199">
        <f>E17</f>
        <v>0</v>
      </c>
      <c r="P110" s="199" t="str">
        <f>G$6</f>
        <v/>
      </c>
      <c r="Q110" s="199">
        <f>G17</f>
        <v>0</v>
      </c>
      <c r="R110" s="199" t="str">
        <f t="shared" si="66"/>
        <v>年</v>
      </c>
      <c r="S110" s="209">
        <f>K17</f>
        <v>0</v>
      </c>
      <c r="T110" s="199"/>
      <c r="U110" s="199"/>
      <c r="V110" s="199"/>
      <c r="W110" s="199"/>
      <c r="X110" s="199"/>
      <c r="Y110" s="199"/>
      <c r="Z110" s="199"/>
      <c r="AA110" s="222">
        <f>AB88</f>
        <v>0</v>
      </c>
      <c r="AC110" s="200" t="str">
        <f>IF(AA110=0,"",VLOOKUP(AA110,リレーオーダー!AC$15:AT$44,4))</f>
        <v/>
      </c>
      <c r="AD110" s="244" t="str">
        <f>IF(AA110=0,"",AD89)</f>
        <v/>
      </c>
      <c r="AE110" s="200" t="str">
        <f t="shared" si="64"/>
        <v>男子</v>
      </c>
      <c r="AI110" s="1" t="str">
        <f t="shared" si="68"/>
        <v/>
      </c>
      <c r="AJ110" s="218" t="str">
        <f>IF(AA110=0,"",VLOOKUP(AA110,リレーオーダー!AC$15:AT$44,2))</f>
        <v/>
      </c>
      <c r="AK110" s="218" t="str">
        <f>AE88</f>
        <v/>
      </c>
      <c r="AM110" s="218" t="str">
        <f>AF88</f>
        <v/>
      </c>
      <c r="AO110" s="218" t="str">
        <f>AG88</f>
        <v/>
      </c>
      <c r="AQ110" s="218" t="str">
        <f>AH88</f>
        <v/>
      </c>
      <c r="AS110" s="218" t="str">
        <f>AI88</f>
        <v/>
      </c>
      <c r="AU110" s="218" t="str">
        <f>AJ88</f>
        <v/>
      </c>
    </row>
    <row r="111" spans="1:47" ht="15.75" customHeight="1" x14ac:dyDescent="0.15">
      <c r="A111" s="199"/>
      <c r="B111" s="199" t="str">
        <f>IF(COUNTA(D18:E18)=0,"×",C18)</f>
        <v>×</v>
      </c>
      <c r="C111" s="208">
        <f>H18</f>
        <v>0</v>
      </c>
      <c r="D111" s="199" t="str">
        <f t="shared" si="65"/>
        <v/>
      </c>
      <c r="E111" s="203"/>
      <c r="F111" s="199" t="str">
        <f>IF(F18=""," －",F18)</f>
        <v xml:space="preserve"> －</v>
      </c>
      <c r="G111" s="199"/>
      <c r="H111" s="204"/>
      <c r="I111" s="203"/>
      <c r="J111" s="199"/>
      <c r="K111" s="199"/>
      <c r="L111" s="199"/>
      <c r="M111" s="199"/>
      <c r="N111" s="199">
        <f>D18</f>
        <v>0</v>
      </c>
      <c r="O111" s="199">
        <f>E18</f>
        <v>0</v>
      </c>
      <c r="P111" s="199" t="str">
        <f t="shared" ref="P111" si="69">G$6</f>
        <v/>
      </c>
      <c r="Q111" s="199">
        <f>G18</f>
        <v>0</v>
      </c>
      <c r="R111" s="199" t="str">
        <f t="shared" si="66"/>
        <v>年</v>
      </c>
      <c r="S111" s="209">
        <f>I18</f>
        <v>0</v>
      </c>
      <c r="T111" s="199"/>
      <c r="U111" s="199"/>
      <c r="V111" s="199"/>
      <c r="W111" s="199"/>
      <c r="X111" s="199"/>
      <c r="Y111" s="199"/>
      <c r="Z111" s="199"/>
      <c r="AA111" s="222">
        <f>AB90</f>
        <v>0</v>
      </c>
      <c r="AC111" s="200" t="str">
        <f>IF(AA111=0,"",VLOOKUP(AA111,リレーオーダー!AC$15:AT$44,4))</f>
        <v/>
      </c>
      <c r="AD111" s="244" t="str">
        <f>IF(AA111=0,"",AD91)</f>
        <v/>
      </c>
      <c r="AE111" s="200" t="str">
        <f t="shared" si="64"/>
        <v>男子</v>
      </c>
      <c r="AI111" s="1" t="str">
        <f t="shared" si="68"/>
        <v/>
      </c>
      <c r="AJ111" s="218" t="str">
        <f>IF(AA111=0,"",VLOOKUP(AA111,リレーオーダー!AC$15:AT$44,2))</f>
        <v/>
      </c>
      <c r="AK111" s="218" t="str">
        <f>AE90</f>
        <v/>
      </c>
      <c r="AM111" s="218" t="str">
        <f>AF90</f>
        <v/>
      </c>
      <c r="AO111" s="218" t="str">
        <f>AG90</f>
        <v/>
      </c>
      <c r="AQ111" s="218" t="str">
        <f>AH90</f>
        <v/>
      </c>
      <c r="AS111" s="218" t="str">
        <f>AI90</f>
        <v/>
      </c>
      <c r="AU111" s="218" t="str">
        <f>AJ90</f>
        <v/>
      </c>
    </row>
    <row r="112" spans="1:47" ht="15.75" customHeight="1" x14ac:dyDescent="0.15">
      <c r="A112" s="199"/>
      <c r="B112" s="199" t="str">
        <f>B111</f>
        <v>×</v>
      </c>
      <c r="C112" s="208">
        <f>J18</f>
        <v>0</v>
      </c>
      <c r="D112" s="199" t="str">
        <f t="shared" si="65"/>
        <v/>
      </c>
      <c r="E112" s="203"/>
      <c r="F112" s="199" t="str">
        <f>IF(F18=""," －",F18)</f>
        <v xml:space="preserve"> －</v>
      </c>
      <c r="G112" s="199"/>
      <c r="H112" s="204"/>
      <c r="I112" s="203"/>
      <c r="J112" s="199"/>
      <c r="K112" s="199"/>
      <c r="L112" s="199"/>
      <c r="M112" s="199"/>
      <c r="N112" s="199">
        <f>D18</f>
        <v>0</v>
      </c>
      <c r="O112" s="199">
        <f>E18</f>
        <v>0</v>
      </c>
      <c r="P112" s="199" t="str">
        <f>G$6</f>
        <v/>
      </c>
      <c r="Q112" s="199">
        <f>G18</f>
        <v>0</v>
      </c>
      <c r="R112" s="199" t="str">
        <f t="shared" si="66"/>
        <v>年</v>
      </c>
      <c r="S112" s="209">
        <f>K18</f>
        <v>0</v>
      </c>
      <c r="T112" s="199"/>
      <c r="U112" s="199"/>
      <c r="V112" s="199"/>
      <c r="W112" s="199"/>
      <c r="X112" s="199"/>
      <c r="Y112" s="199"/>
      <c r="Z112" s="199"/>
      <c r="AA112" s="222">
        <f>AB92</f>
        <v>0</v>
      </c>
      <c r="AC112" s="200" t="str">
        <f>IF(AA112=0,"",VLOOKUP(AA112,リレーオーダー!AC$15:AT$44,4))</f>
        <v/>
      </c>
      <c r="AD112" s="244" t="str">
        <f>IF(AA112=0,"",AD93)</f>
        <v/>
      </c>
      <c r="AE112" s="200" t="str">
        <f t="shared" si="64"/>
        <v>男子</v>
      </c>
      <c r="AI112" s="1" t="str">
        <f t="shared" si="68"/>
        <v/>
      </c>
      <c r="AJ112" s="218" t="str">
        <f>IF(AA112=0,"",VLOOKUP(AA112,リレーオーダー!AC$15:AT$44,2))</f>
        <v/>
      </c>
      <c r="AK112" s="218" t="str">
        <f>AE92</f>
        <v/>
      </c>
      <c r="AM112" s="218" t="str">
        <f>AF92</f>
        <v/>
      </c>
      <c r="AO112" s="218" t="str">
        <f>AG92</f>
        <v/>
      </c>
      <c r="AQ112" s="218" t="str">
        <f>AH92</f>
        <v/>
      </c>
      <c r="AS112" s="218" t="str">
        <f>AI92</f>
        <v/>
      </c>
      <c r="AU112" s="218" t="str">
        <f>AJ92</f>
        <v/>
      </c>
    </row>
    <row r="113" spans="1:46" ht="15.75" customHeight="1" x14ac:dyDescent="0.15">
      <c r="A113" s="199"/>
      <c r="B113" s="199" t="str">
        <f>IF(COUNTA(D19:E19)=0,"×",C19)</f>
        <v>×</v>
      </c>
      <c r="C113" s="208">
        <f>H19</f>
        <v>0</v>
      </c>
      <c r="D113" s="199" t="str">
        <f t="shared" si="65"/>
        <v/>
      </c>
      <c r="E113" s="203"/>
      <c r="F113" s="199" t="str">
        <f>IF(F19=""," －",F19)</f>
        <v xml:space="preserve"> －</v>
      </c>
      <c r="G113" s="199"/>
      <c r="H113" s="204"/>
      <c r="I113" s="203"/>
      <c r="J113" s="199"/>
      <c r="K113" s="199"/>
      <c r="L113" s="199"/>
      <c r="M113" s="199"/>
      <c r="N113" s="199">
        <f>D19</f>
        <v>0</v>
      </c>
      <c r="O113" s="199">
        <f>E19</f>
        <v>0</v>
      </c>
      <c r="P113" s="199" t="str">
        <f t="shared" ref="P113" si="70">G$6</f>
        <v/>
      </c>
      <c r="Q113" s="199">
        <f>G19</f>
        <v>0</v>
      </c>
      <c r="R113" s="199" t="str">
        <f t="shared" si="66"/>
        <v>年</v>
      </c>
      <c r="S113" s="209">
        <f>I19</f>
        <v>0</v>
      </c>
      <c r="T113" s="199"/>
      <c r="U113" s="199"/>
      <c r="V113" s="199"/>
      <c r="W113" s="199"/>
      <c r="X113" s="199"/>
      <c r="Y113" s="199"/>
      <c r="Z113" s="199"/>
      <c r="AT113" s="199"/>
    </row>
    <row r="114" spans="1:46" ht="15.75" customHeight="1" x14ac:dyDescent="0.15">
      <c r="A114" s="199"/>
      <c r="B114" s="199" t="str">
        <f>B113</f>
        <v>×</v>
      </c>
      <c r="C114" s="208">
        <f>J19</f>
        <v>0</v>
      </c>
      <c r="D114" s="199" t="str">
        <f t="shared" si="65"/>
        <v/>
      </c>
      <c r="E114" s="203"/>
      <c r="F114" s="199" t="str">
        <f>IF(F19=""," －",F19)</f>
        <v xml:space="preserve"> －</v>
      </c>
      <c r="G114" s="199"/>
      <c r="H114" s="204"/>
      <c r="I114" s="203"/>
      <c r="J114" s="199"/>
      <c r="K114" s="199"/>
      <c r="L114" s="199"/>
      <c r="M114" s="199"/>
      <c r="N114" s="199">
        <f>D19</f>
        <v>0</v>
      </c>
      <c r="O114" s="199">
        <f>E19</f>
        <v>0</v>
      </c>
      <c r="P114" s="199" t="str">
        <f>G$6</f>
        <v/>
      </c>
      <c r="Q114" s="199">
        <f>G19</f>
        <v>0</v>
      </c>
      <c r="R114" s="199" t="str">
        <f t="shared" si="66"/>
        <v>年</v>
      </c>
      <c r="S114" s="209">
        <f>K19</f>
        <v>0</v>
      </c>
      <c r="T114" s="199"/>
      <c r="U114" s="199"/>
      <c r="V114" s="199"/>
      <c r="W114" s="199"/>
      <c r="X114" s="199"/>
      <c r="Y114" s="199"/>
      <c r="Z114" s="199"/>
      <c r="AA114" s="199"/>
      <c r="AB114" s="199"/>
      <c r="AC114" s="199"/>
      <c r="AD114" s="199"/>
      <c r="AF114" s="199"/>
      <c r="AG114" s="199"/>
      <c r="AH114" s="199"/>
      <c r="AI114" s="199"/>
      <c r="AJ114" s="199"/>
      <c r="AK114" s="199"/>
      <c r="AL114" s="199"/>
      <c r="AM114" s="199"/>
    </row>
    <row r="115" spans="1:46" ht="15.75" customHeight="1" x14ac:dyDescent="0.15">
      <c r="A115" s="199"/>
      <c r="B115" s="199" t="str">
        <f>IF(COUNTA(D20:E20)=0,"×",C20)</f>
        <v>×</v>
      </c>
      <c r="C115" s="208">
        <f>H20</f>
        <v>0</v>
      </c>
      <c r="D115" s="199" t="str">
        <f t="shared" si="65"/>
        <v/>
      </c>
      <c r="E115" s="203"/>
      <c r="F115" s="199" t="str">
        <f>IF(F20=""," －",F20)</f>
        <v xml:space="preserve"> －</v>
      </c>
      <c r="G115" s="199"/>
      <c r="H115" s="204"/>
      <c r="I115" s="203"/>
      <c r="J115" s="199"/>
      <c r="K115" s="199"/>
      <c r="L115" s="199"/>
      <c r="M115" s="199"/>
      <c r="N115" s="199">
        <f>D20</f>
        <v>0</v>
      </c>
      <c r="O115" s="199">
        <f>E20</f>
        <v>0</v>
      </c>
      <c r="P115" s="199" t="str">
        <f t="shared" ref="P115" si="71">G$6</f>
        <v/>
      </c>
      <c r="Q115" s="199">
        <f>G20</f>
        <v>0</v>
      </c>
      <c r="R115" s="199" t="str">
        <f t="shared" si="66"/>
        <v>年</v>
      </c>
      <c r="S115" s="209">
        <f>I20</f>
        <v>0</v>
      </c>
      <c r="T115" s="199"/>
      <c r="U115" s="199"/>
      <c r="V115" s="199"/>
      <c r="W115" s="199"/>
      <c r="X115" s="199"/>
      <c r="Y115" s="199"/>
      <c r="Z115" s="199"/>
      <c r="AA115" s="199"/>
      <c r="AB115" s="199"/>
      <c r="AC115" s="199"/>
      <c r="AD115" s="199"/>
      <c r="AF115" s="199"/>
      <c r="AG115" s="199"/>
      <c r="AH115" s="199"/>
      <c r="AI115" s="199"/>
      <c r="AJ115" s="199"/>
      <c r="AK115" s="199"/>
      <c r="AL115" s="199"/>
      <c r="AM115" s="199"/>
    </row>
    <row r="116" spans="1:46" ht="15.75" customHeight="1" x14ac:dyDescent="0.15">
      <c r="A116" s="199"/>
      <c r="B116" s="199" t="str">
        <f>B115</f>
        <v>×</v>
      </c>
      <c r="C116" s="208">
        <f>J20</f>
        <v>0</v>
      </c>
      <c r="D116" s="199" t="str">
        <f t="shared" si="65"/>
        <v/>
      </c>
      <c r="E116" s="203"/>
      <c r="F116" s="199" t="str">
        <f>IF(F20=""," －",F20)</f>
        <v xml:space="preserve"> －</v>
      </c>
      <c r="G116" s="199"/>
      <c r="H116" s="204"/>
      <c r="I116" s="203"/>
      <c r="J116" s="199"/>
      <c r="K116" s="199"/>
      <c r="L116" s="199"/>
      <c r="M116" s="199"/>
      <c r="N116" s="199">
        <f>D20</f>
        <v>0</v>
      </c>
      <c r="O116" s="199">
        <f>E20</f>
        <v>0</v>
      </c>
      <c r="P116" s="199" t="str">
        <f>G$6</f>
        <v/>
      </c>
      <c r="Q116" s="199">
        <f>G20</f>
        <v>0</v>
      </c>
      <c r="R116" s="199" t="str">
        <f t="shared" si="66"/>
        <v>年</v>
      </c>
      <c r="S116" s="209">
        <f>K20</f>
        <v>0</v>
      </c>
      <c r="T116" s="199"/>
      <c r="U116" s="199"/>
      <c r="V116" s="199"/>
      <c r="W116" s="199"/>
      <c r="X116" s="199"/>
      <c r="Y116" s="199"/>
      <c r="Z116" s="199"/>
      <c r="AA116" s="199"/>
      <c r="AB116" s="199"/>
      <c r="AC116" s="199"/>
      <c r="AD116" s="199"/>
      <c r="AE116" s="199"/>
      <c r="AF116" s="199"/>
      <c r="AG116" s="199"/>
      <c r="AH116" s="199"/>
      <c r="AI116" s="199"/>
      <c r="AJ116" s="199"/>
      <c r="AK116" s="199"/>
      <c r="AL116" s="199"/>
    </row>
    <row r="117" spans="1:46" ht="15.75" customHeight="1" x14ac:dyDescent="0.15">
      <c r="A117" s="199"/>
      <c r="B117" s="199" t="str">
        <f>IF(COUNTA(D21:E21)=0,"×",C21)</f>
        <v>×</v>
      </c>
      <c r="C117" s="208">
        <f>H21</f>
        <v>0</v>
      </c>
      <c r="D117" s="199" t="str">
        <f t="shared" si="65"/>
        <v/>
      </c>
      <c r="E117" s="203"/>
      <c r="F117" s="199" t="str">
        <f>IF(F21=""," －",F21)</f>
        <v xml:space="preserve"> －</v>
      </c>
      <c r="G117" s="199"/>
      <c r="H117" s="204"/>
      <c r="I117" s="203"/>
      <c r="J117" s="199"/>
      <c r="K117" s="199"/>
      <c r="L117" s="199"/>
      <c r="M117" s="199"/>
      <c r="N117" s="199">
        <f>D21</f>
        <v>0</v>
      </c>
      <c r="O117" s="199">
        <f>E21</f>
        <v>0</v>
      </c>
      <c r="P117" s="199" t="str">
        <f t="shared" ref="P117" si="72">G$6</f>
        <v/>
      </c>
      <c r="Q117" s="199">
        <f>G21</f>
        <v>0</v>
      </c>
      <c r="R117" s="199" t="str">
        <f t="shared" si="66"/>
        <v>年</v>
      </c>
      <c r="S117" s="209">
        <f>I21</f>
        <v>0</v>
      </c>
      <c r="T117" s="199"/>
      <c r="U117" s="199"/>
      <c r="V117" s="199"/>
      <c r="W117" s="199"/>
      <c r="X117" s="199"/>
      <c r="Y117" s="199"/>
      <c r="Z117" s="199"/>
      <c r="AA117" s="199"/>
      <c r="AB117" s="199"/>
      <c r="AC117" s="199"/>
      <c r="AD117" s="199"/>
      <c r="AE117" s="199"/>
      <c r="AF117" s="199"/>
      <c r="AG117" s="199"/>
      <c r="AH117" s="199"/>
      <c r="AI117" s="199"/>
      <c r="AJ117" s="199"/>
      <c r="AK117" s="199"/>
      <c r="AL117" s="199"/>
    </row>
    <row r="118" spans="1:46" ht="15.75" customHeight="1" x14ac:dyDescent="0.15">
      <c r="A118" s="199"/>
      <c r="B118" s="199" t="str">
        <f>B117</f>
        <v>×</v>
      </c>
      <c r="C118" s="208">
        <f>J21</f>
        <v>0</v>
      </c>
      <c r="D118" s="199" t="str">
        <f t="shared" si="65"/>
        <v/>
      </c>
      <c r="E118" s="203"/>
      <c r="F118" s="199" t="str">
        <f>IF(F21=""," －",F21)</f>
        <v xml:space="preserve"> －</v>
      </c>
      <c r="G118" s="199"/>
      <c r="H118" s="204"/>
      <c r="I118" s="203"/>
      <c r="J118" s="199"/>
      <c r="K118" s="199"/>
      <c r="L118" s="199"/>
      <c r="M118" s="199"/>
      <c r="N118" s="199">
        <f>D21</f>
        <v>0</v>
      </c>
      <c r="O118" s="199">
        <f>E21</f>
        <v>0</v>
      </c>
      <c r="P118" s="199" t="str">
        <f>G$6</f>
        <v/>
      </c>
      <c r="Q118" s="199">
        <f>G21</f>
        <v>0</v>
      </c>
      <c r="R118" s="199" t="str">
        <f t="shared" si="66"/>
        <v>年</v>
      </c>
      <c r="S118" s="209">
        <f>K21</f>
        <v>0</v>
      </c>
      <c r="T118" s="199"/>
      <c r="U118" s="199"/>
      <c r="V118" s="199"/>
      <c r="W118" s="199"/>
      <c r="X118" s="199"/>
      <c r="Y118" s="199"/>
      <c r="Z118" s="199"/>
      <c r="AA118" s="199"/>
      <c r="AB118" s="199"/>
      <c r="AC118" s="199"/>
      <c r="AD118" s="199"/>
      <c r="AE118" s="199"/>
      <c r="AF118" s="199"/>
      <c r="AG118" s="199"/>
      <c r="AH118" s="199"/>
      <c r="AI118" s="199"/>
      <c r="AJ118" s="199"/>
      <c r="AK118" s="199"/>
      <c r="AL118" s="199"/>
    </row>
    <row r="119" spans="1:46" ht="15.75" customHeight="1" x14ac:dyDescent="0.15">
      <c r="A119" s="199"/>
      <c r="B119" s="199" t="str">
        <f>IF(COUNTA(D22:E22)=0,"×",C22)</f>
        <v>×</v>
      </c>
      <c r="C119" s="208">
        <f>H22</f>
        <v>0</v>
      </c>
      <c r="D119" s="199" t="str">
        <f t="shared" si="65"/>
        <v/>
      </c>
      <c r="E119" s="203"/>
      <c r="F119" s="199" t="str">
        <f>IF(F22=""," －",F22)</f>
        <v xml:space="preserve"> －</v>
      </c>
      <c r="G119" s="199"/>
      <c r="H119" s="204"/>
      <c r="I119" s="203"/>
      <c r="J119" s="199"/>
      <c r="K119" s="199"/>
      <c r="L119" s="199"/>
      <c r="M119" s="199"/>
      <c r="N119" s="199">
        <f>D22</f>
        <v>0</v>
      </c>
      <c r="O119" s="199">
        <f>E22</f>
        <v>0</v>
      </c>
      <c r="P119" s="199" t="str">
        <f t="shared" ref="P119" si="73">G$6</f>
        <v/>
      </c>
      <c r="Q119" s="199">
        <f>G22</f>
        <v>0</v>
      </c>
      <c r="R119" s="199" t="str">
        <f t="shared" si="66"/>
        <v>年</v>
      </c>
      <c r="S119" s="209">
        <f>I22</f>
        <v>0</v>
      </c>
      <c r="T119" s="199"/>
      <c r="U119" s="199"/>
      <c r="V119" s="199"/>
      <c r="W119" s="199"/>
      <c r="X119" s="199"/>
      <c r="Y119" s="199"/>
      <c r="Z119" s="199"/>
      <c r="AA119" s="199"/>
      <c r="AB119" s="199"/>
      <c r="AC119" s="199"/>
      <c r="AD119" s="199"/>
      <c r="AE119" s="199"/>
      <c r="AF119" s="199"/>
      <c r="AG119" s="199"/>
      <c r="AH119" s="199"/>
      <c r="AI119" s="200"/>
      <c r="AJ119" s="200"/>
      <c r="AK119" s="199"/>
      <c r="AL119" s="199"/>
    </row>
    <row r="120" spans="1:46" ht="15.75" customHeight="1" x14ac:dyDescent="0.15">
      <c r="A120" s="199"/>
      <c r="B120" s="199" t="str">
        <f>B119</f>
        <v>×</v>
      </c>
      <c r="C120" s="208">
        <f>J22</f>
        <v>0</v>
      </c>
      <c r="D120" s="199" t="str">
        <f t="shared" si="65"/>
        <v/>
      </c>
      <c r="E120" s="203"/>
      <c r="F120" s="199" t="str">
        <f>IF(F22=""," －",F22)</f>
        <v xml:space="preserve"> －</v>
      </c>
      <c r="G120" s="199"/>
      <c r="H120" s="204"/>
      <c r="I120" s="203"/>
      <c r="J120" s="199"/>
      <c r="K120" s="199"/>
      <c r="L120" s="199"/>
      <c r="M120" s="199"/>
      <c r="N120" s="199">
        <f>D22</f>
        <v>0</v>
      </c>
      <c r="O120" s="199">
        <f>E22</f>
        <v>0</v>
      </c>
      <c r="P120" s="199" t="str">
        <f>G$6</f>
        <v/>
      </c>
      <c r="Q120" s="199">
        <f>G22</f>
        <v>0</v>
      </c>
      <c r="R120" s="199" t="str">
        <f t="shared" si="66"/>
        <v>年</v>
      </c>
      <c r="S120" s="209">
        <f>K22</f>
        <v>0</v>
      </c>
      <c r="T120" s="199"/>
      <c r="U120" s="199"/>
      <c r="V120" s="199"/>
      <c r="W120" s="199"/>
      <c r="X120" s="199"/>
      <c r="Y120" s="199"/>
      <c r="Z120" s="199"/>
      <c r="AA120" s="199"/>
      <c r="AB120" s="199"/>
      <c r="AC120" s="199"/>
      <c r="AD120" s="199"/>
      <c r="AE120" s="199"/>
      <c r="AF120" s="199"/>
      <c r="AG120" s="199"/>
      <c r="AH120" s="199"/>
      <c r="AI120" s="200"/>
      <c r="AJ120" s="200"/>
      <c r="AK120" s="199"/>
      <c r="AL120" s="199"/>
    </row>
    <row r="121" spans="1:46" ht="15.75" customHeight="1" x14ac:dyDescent="0.15">
      <c r="A121" s="199"/>
      <c r="B121" s="199" t="str">
        <f>IF(COUNTA(D23:E23)=0,"×",C23)</f>
        <v>×</v>
      </c>
      <c r="C121" s="208">
        <f>H23</f>
        <v>0</v>
      </c>
      <c r="D121" s="199" t="str">
        <f t="shared" si="65"/>
        <v/>
      </c>
      <c r="E121" s="203"/>
      <c r="F121" s="199" t="str">
        <f>IF(F23=""," －",F23)</f>
        <v xml:space="preserve"> －</v>
      </c>
      <c r="G121" s="199"/>
      <c r="H121" s="204"/>
      <c r="I121" s="203"/>
      <c r="J121" s="199"/>
      <c r="K121" s="199"/>
      <c r="L121" s="199"/>
      <c r="M121" s="199"/>
      <c r="N121" s="199">
        <f>D23</f>
        <v>0</v>
      </c>
      <c r="O121" s="199">
        <f>E23</f>
        <v>0</v>
      </c>
      <c r="P121" s="199" t="str">
        <f t="shared" ref="P121" si="74">G$6</f>
        <v/>
      </c>
      <c r="Q121" s="199">
        <f>G23</f>
        <v>0</v>
      </c>
      <c r="R121" s="199" t="str">
        <f t="shared" si="66"/>
        <v>年</v>
      </c>
      <c r="S121" s="209">
        <f>I23</f>
        <v>0</v>
      </c>
      <c r="T121" s="199"/>
      <c r="U121" s="199"/>
      <c r="V121" s="199"/>
      <c r="W121" s="199"/>
      <c r="X121" s="199"/>
      <c r="Y121" s="199"/>
      <c r="Z121" s="199"/>
      <c r="AA121" s="199"/>
      <c r="AB121" s="199"/>
      <c r="AC121" s="199"/>
      <c r="AD121" s="199"/>
      <c r="AE121" s="199"/>
      <c r="AF121" s="199"/>
      <c r="AG121" s="199"/>
      <c r="AH121" s="199"/>
      <c r="AI121" s="200"/>
      <c r="AJ121" s="200"/>
      <c r="AK121" s="199"/>
      <c r="AL121" s="199"/>
    </row>
    <row r="122" spans="1:46" ht="15.75" customHeight="1" x14ac:dyDescent="0.15">
      <c r="A122" s="199"/>
      <c r="B122" s="199" t="str">
        <f>B121</f>
        <v>×</v>
      </c>
      <c r="C122" s="208">
        <f>J23</f>
        <v>0</v>
      </c>
      <c r="D122" s="199" t="str">
        <f t="shared" si="65"/>
        <v/>
      </c>
      <c r="E122" s="203"/>
      <c r="F122" s="199" t="str">
        <f>IF(F23=""," －",F23)</f>
        <v xml:space="preserve"> －</v>
      </c>
      <c r="G122" s="199"/>
      <c r="H122" s="204"/>
      <c r="I122" s="203"/>
      <c r="J122" s="199"/>
      <c r="K122" s="199"/>
      <c r="L122" s="199"/>
      <c r="M122" s="199"/>
      <c r="N122" s="199">
        <f>D23</f>
        <v>0</v>
      </c>
      <c r="O122" s="199">
        <f>E23</f>
        <v>0</v>
      </c>
      <c r="P122" s="199" t="str">
        <f>G$6</f>
        <v/>
      </c>
      <c r="Q122" s="199">
        <f>G23</f>
        <v>0</v>
      </c>
      <c r="R122" s="199" t="str">
        <f t="shared" si="66"/>
        <v>年</v>
      </c>
      <c r="S122" s="209">
        <f>K23</f>
        <v>0</v>
      </c>
      <c r="T122" s="199"/>
      <c r="U122" s="199"/>
      <c r="V122" s="199"/>
      <c r="W122" s="199"/>
      <c r="X122" s="199"/>
      <c r="Y122" s="199"/>
      <c r="Z122" s="199"/>
      <c r="AA122" s="199"/>
      <c r="AB122" s="199"/>
      <c r="AC122" s="199"/>
      <c r="AD122" s="199"/>
      <c r="AE122" s="199"/>
      <c r="AF122" s="199"/>
      <c r="AG122" s="199"/>
      <c r="AH122" s="199"/>
      <c r="AI122" s="200"/>
      <c r="AJ122" s="200"/>
      <c r="AK122" s="199"/>
      <c r="AL122" s="199"/>
    </row>
    <row r="123" spans="1:46" ht="15.75" customHeight="1" x14ac:dyDescent="0.15">
      <c r="A123" s="199"/>
      <c r="B123" s="199" t="str">
        <f>IF(COUNTA(D24:E24)=0,"×",C24)</f>
        <v>×</v>
      </c>
      <c r="C123" s="208">
        <f>H24</f>
        <v>0</v>
      </c>
      <c r="D123" s="199" t="str">
        <f t="shared" si="65"/>
        <v/>
      </c>
      <c r="E123" s="203"/>
      <c r="F123" s="199" t="str">
        <f>IF(F24=""," －",F24)</f>
        <v xml:space="preserve"> －</v>
      </c>
      <c r="G123" s="199"/>
      <c r="H123" s="204"/>
      <c r="I123" s="203"/>
      <c r="J123" s="199"/>
      <c r="K123" s="199"/>
      <c r="L123" s="199"/>
      <c r="M123" s="199"/>
      <c r="N123" s="199">
        <f>D24</f>
        <v>0</v>
      </c>
      <c r="O123" s="199">
        <f>E24</f>
        <v>0</v>
      </c>
      <c r="P123" s="199" t="str">
        <f t="shared" ref="P123" si="75">G$6</f>
        <v/>
      </c>
      <c r="Q123" s="199">
        <f>G24</f>
        <v>0</v>
      </c>
      <c r="R123" s="199" t="str">
        <f t="shared" si="66"/>
        <v>年</v>
      </c>
      <c r="S123" s="209">
        <f>I24</f>
        <v>0</v>
      </c>
      <c r="T123" s="199"/>
      <c r="U123" s="199"/>
      <c r="V123" s="199"/>
      <c r="W123" s="199"/>
      <c r="X123" s="199"/>
      <c r="Y123" s="199"/>
      <c r="Z123" s="199"/>
      <c r="AA123" s="199"/>
      <c r="AB123" s="199"/>
      <c r="AC123" s="199"/>
      <c r="AD123" s="199"/>
      <c r="AE123" s="199"/>
      <c r="AF123" s="199"/>
      <c r="AG123" s="199"/>
      <c r="AH123" s="199"/>
      <c r="AI123" s="200"/>
      <c r="AJ123" s="200"/>
      <c r="AK123" s="199"/>
      <c r="AL123" s="199"/>
    </row>
    <row r="124" spans="1:46" ht="15.75" customHeight="1" x14ac:dyDescent="0.15">
      <c r="A124" s="199"/>
      <c r="B124" s="199" t="str">
        <f>B123</f>
        <v>×</v>
      </c>
      <c r="C124" s="208">
        <f>J24</f>
        <v>0</v>
      </c>
      <c r="D124" s="199" t="str">
        <f t="shared" si="65"/>
        <v/>
      </c>
      <c r="E124" s="203"/>
      <c r="F124" s="199" t="str">
        <f>IF(F24=""," －",F24)</f>
        <v xml:space="preserve"> －</v>
      </c>
      <c r="G124" s="199"/>
      <c r="H124" s="204"/>
      <c r="I124" s="203"/>
      <c r="J124" s="199"/>
      <c r="K124" s="199"/>
      <c r="L124" s="199"/>
      <c r="M124" s="199"/>
      <c r="N124" s="199">
        <f>D24</f>
        <v>0</v>
      </c>
      <c r="O124" s="199">
        <f>E24</f>
        <v>0</v>
      </c>
      <c r="P124" s="199" t="str">
        <f>G$6</f>
        <v/>
      </c>
      <c r="Q124" s="199">
        <f>G24</f>
        <v>0</v>
      </c>
      <c r="R124" s="199" t="str">
        <f t="shared" si="66"/>
        <v>年</v>
      </c>
      <c r="S124" s="209">
        <f>K24</f>
        <v>0</v>
      </c>
      <c r="T124" s="199"/>
      <c r="U124" s="199"/>
      <c r="V124" s="199"/>
      <c r="W124" s="199"/>
      <c r="X124" s="199"/>
      <c r="Y124" s="199"/>
      <c r="Z124" s="199"/>
      <c r="AA124" s="199"/>
      <c r="AB124" s="199"/>
      <c r="AC124" s="199"/>
      <c r="AD124" s="199"/>
      <c r="AE124" s="199"/>
      <c r="AF124" s="199"/>
      <c r="AG124" s="199"/>
      <c r="AH124" s="199"/>
      <c r="AI124" s="200"/>
      <c r="AJ124" s="200"/>
      <c r="AK124" s="199"/>
      <c r="AL124" s="199"/>
    </row>
    <row r="125" spans="1:46" ht="15.75" customHeight="1" x14ac:dyDescent="0.15">
      <c r="A125" s="199"/>
      <c r="B125" s="199" t="str">
        <f>IF(COUNTA(D25:E25)=0,"×",C25)</f>
        <v>×</v>
      </c>
      <c r="C125" s="208">
        <f>H25</f>
        <v>0</v>
      </c>
      <c r="D125" s="199" t="str">
        <f t="shared" si="65"/>
        <v/>
      </c>
      <c r="E125" s="203"/>
      <c r="F125" s="199" t="str">
        <f>IF(F25=""," －",F25)</f>
        <v xml:space="preserve"> －</v>
      </c>
      <c r="G125" s="199"/>
      <c r="H125" s="204"/>
      <c r="I125" s="203"/>
      <c r="J125" s="199"/>
      <c r="K125" s="199"/>
      <c r="L125" s="199"/>
      <c r="M125" s="199"/>
      <c r="N125" s="199">
        <f>D25</f>
        <v>0</v>
      </c>
      <c r="O125" s="199">
        <f>E25</f>
        <v>0</v>
      </c>
      <c r="P125" s="199" t="str">
        <f t="shared" ref="P125" si="76">G$6</f>
        <v/>
      </c>
      <c r="Q125" s="199">
        <f>G25</f>
        <v>0</v>
      </c>
      <c r="R125" s="199" t="str">
        <f t="shared" si="66"/>
        <v>年</v>
      </c>
      <c r="S125" s="209">
        <f>I25</f>
        <v>0</v>
      </c>
      <c r="T125" s="199"/>
      <c r="U125" s="199"/>
      <c r="V125" s="199"/>
      <c r="W125" s="199"/>
      <c r="X125" s="199"/>
      <c r="Y125" s="199"/>
      <c r="Z125" s="199"/>
      <c r="AA125" s="199"/>
      <c r="AB125" s="199"/>
      <c r="AC125" s="199"/>
      <c r="AD125" s="199"/>
      <c r="AE125" s="199"/>
      <c r="AF125" s="199"/>
      <c r="AG125" s="199"/>
      <c r="AH125" s="199"/>
      <c r="AI125" s="200"/>
      <c r="AJ125" s="200"/>
      <c r="AK125" s="199"/>
      <c r="AL125" s="199"/>
    </row>
    <row r="126" spans="1:46" ht="15.75" customHeight="1" x14ac:dyDescent="0.15">
      <c r="A126" s="199"/>
      <c r="B126" s="199" t="str">
        <f>B125</f>
        <v>×</v>
      </c>
      <c r="C126" s="208">
        <f>J25</f>
        <v>0</v>
      </c>
      <c r="D126" s="199" t="str">
        <f t="shared" si="65"/>
        <v/>
      </c>
      <c r="E126" s="203"/>
      <c r="F126" s="199" t="str">
        <f>IF(F25=""," －",F25)</f>
        <v xml:space="preserve"> －</v>
      </c>
      <c r="G126" s="199"/>
      <c r="H126" s="204"/>
      <c r="I126" s="203"/>
      <c r="J126" s="199"/>
      <c r="K126" s="199"/>
      <c r="L126" s="199"/>
      <c r="M126" s="199"/>
      <c r="N126" s="199">
        <f>D25</f>
        <v>0</v>
      </c>
      <c r="O126" s="199">
        <f>E25</f>
        <v>0</v>
      </c>
      <c r="P126" s="199" t="str">
        <f>G$6</f>
        <v/>
      </c>
      <c r="Q126" s="199">
        <f>G25</f>
        <v>0</v>
      </c>
      <c r="R126" s="199" t="str">
        <f t="shared" si="66"/>
        <v>年</v>
      </c>
      <c r="S126" s="209">
        <f>K25</f>
        <v>0</v>
      </c>
      <c r="T126" s="199"/>
      <c r="U126" s="199"/>
      <c r="V126" s="199"/>
      <c r="W126" s="199"/>
      <c r="X126" s="199"/>
      <c r="Y126" s="199"/>
      <c r="Z126" s="199"/>
      <c r="AA126" s="199"/>
      <c r="AB126" s="199"/>
      <c r="AC126" s="199"/>
      <c r="AD126" s="199"/>
      <c r="AE126" s="199"/>
      <c r="AF126" s="199"/>
      <c r="AG126" s="199"/>
      <c r="AH126" s="199"/>
      <c r="AI126" s="200"/>
      <c r="AJ126" s="200"/>
      <c r="AK126" s="199"/>
      <c r="AL126" s="199"/>
    </row>
    <row r="127" spans="1:46" ht="15.75" customHeight="1" x14ac:dyDescent="0.15">
      <c r="A127" s="199"/>
      <c r="B127" s="199" t="str">
        <f>IF(COUNTA(D26:E26)=0,"×",C26)</f>
        <v>×</v>
      </c>
      <c r="C127" s="208">
        <f>H26</f>
        <v>0</v>
      </c>
      <c r="D127" s="199" t="str">
        <f t="shared" si="65"/>
        <v/>
      </c>
      <c r="E127" s="203"/>
      <c r="F127" s="199" t="str">
        <f>IF(F26=""," －",F26)</f>
        <v xml:space="preserve"> －</v>
      </c>
      <c r="G127" s="199"/>
      <c r="H127" s="204"/>
      <c r="I127" s="203"/>
      <c r="J127" s="199"/>
      <c r="K127" s="199"/>
      <c r="L127" s="199"/>
      <c r="M127" s="199"/>
      <c r="N127" s="199">
        <f>D26</f>
        <v>0</v>
      </c>
      <c r="O127" s="199">
        <f>E26</f>
        <v>0</v>
      </c>
      <c r="P127" s="199" t="str">
        <f t="shared" ref="P127" si="77">G$6</f>
        <v/>
      </c>
      <c r="Q127" s="199">
        <f>G26</f>
        <v>0</v>
      </c>
      <c r="R127" s="199" t="str">
        <f t="shared" si="66"/>
        <v>年</v>
      </c>
      <c r="S127" s="209">
        <f>I26</f>
        <v>0</v>
      </c>
      <c r="T127" s="199"/>
      <c r="U127" s="199"/>
      <c r="V127" s="199"/>
      <c r="W127" s="199"/>
      <c r="X127" s="199"/>
      <c r="Y127" s="199"/>
      <c r="Z127" s="199"/>
      <c r="AA127" s="199"/>
      <c r="AB127" s="199"/>
      <c r="AC127" s="199"/>
      <c r="AD127" s="199"/>
      <c r="AE127" s="199"/>
      <c r="AF127" s="199"/>
      <c r="AG127" s="199"/>
      <c r="AH127" s="199"/>
      <c r="AI127" s="200"/>
      <c r="AJ127" s="200"/>
      <c r="AK127" s="199"/>
      <c r="AL127" s="199"/>
    </row>
    <row r="128" spans="1:46" ht="15.75" customHeight="1" x14ac:dyDescent="0.15">
      <c r="A128" s="199"/>
      <c r="B128" s="199" t="str">
        <f>B127</f>
        <v>×</v>
      </c>
      <c r="C128" s="208">
        <f>J26</f>
        <v>0</v>
      </c>
      <c r="D128" s="199" t="str">
        <f t="shared" si="65"/>
        <v/>
      </c>
      <c r="E128" s="203"/>
      <c r="F128" s="199" t="str">
        <f>IF(F26=""," －",F26)</f>
        <v xml:space="preserve"> －</v>
      </c>
      <c r="G128" s="199"/>
      <c r="H128" s="204"/>
      <c r="I128" s="203"/>
      <c r="J128" s="199"/>
      <c r="K128" s="199"/>
      <c r="L128" s="199"/>
      <c r="M128" s="199"/>
      <c r="N128" s="199">
        <f>D26</f>
        <v>0</v>
      </c>
      <c r="O128" s="199">
        <f>E26</f>
        <v>0</v>
      </c>
      <c r="P128" s="199" t="str">
        <f>G$6</f>
        <v/>
      </c>
      <c r="Q128" s="199">
        <f>G26</f>
        <v>0</v>
      </c>
      <c r="R128" s="199" t="str">
        <f t="shared" si="66"/>
        <v>年</v>
      </c>
      <c r="S128" s="209">
        <f>K26</f>
        <v>0</v>
      </c>
      <c r="T128" s="199"/>
      <c r="U128" s="199"/>
      <c r="V128" s="199"/>
      <c r="W128" s="199"/>
      <c r="X128" s="199"/>
      <c r="Y128" s="199"/>
      <c r="Z128" s="199"/>
      <c r="AA128" s="199"/>
      <c r="AB128" s="199"/>
      <c r="AC128" s="199"/>
      <c r="AD128" s="199"/>
      <c r="AE128" s="199"/>
      <c r="AF128" s="199"/>
      <c r="AG128" s="199"/>
      <c r="AH128" s="199"/>
      <c r="AI128" s="200"/>
      <c r="AJ128" s="200"/>
      <c r="AK128" s="199"/>
      <c r="AL128" s="199"/>
    </row>
    <row r="129" spans="1:38" ht="15.75" customHeight="1" x14ac:dyDescent="0.15">
      <c r="A129" s="199"/>
      <c r="B129" s="199" t="str">
        <f>IF(COUNTA(D27:E27)=0,"×",C27)</f>
        <v>×</v>
      </c>
      <c r="C129" s="208">
        <f>H27</f>
        <v>0</v>
      </c>
      <c r="D129" s="199" t="str">
        <f t="shared" si="65"/>
        <v/>
      </c>
      <c r="E129" s="203"/>
      <c r="F129" s="199" t="str">
        <f>IF(F27=""," －",F27)</f>
        <v xml:space="preserve"> －</v>
      </c>
      <c r="G129" s="199"/>
      <c r="H129" s="204"/>
      <c r="I129" s="203"/>
      <c r="J129" s="199"/>
      <c r="K129" s="199"/>
      <c r="L129" s="199"/>
      <c r="M129" s="199"/>
      <c r="N129" s="199">
        <f>D27</f>
        <v>0</v>
      </c>
      <c r="O129" s="199">
        <f>E27</f>
        <v>0</v>
      </c>
      <c r="P129" s="199" t="str">
        <f t="shared" ref="P129" si="78">G$6</f>
        <v/>
      </c>
      <c r="Q129" s="199">
        <f>G27</f>
        <v>0</v>
      </c>
      <c r="R129" s="199" t="str">
        <f t="shared" si="66"/>
        <v>年</v>
      </c>
      <c r="S129" s="209">
        <f>I27</f>
        <v>0</v>
      </c>
      <c r="T129" s="199"/>
      <c r="U129" s="199"/>
      <c r="V129" s="199"/>
      <c r="W129" s="199"/>
      <c r="X129" s="199"/>
      <c r="Y129" s="199"/>
      <c r="Z129" s="199"/>
      <c r="AA129" s="199"/>
      <c r="AB129" s="199"/>
      <c r="AC129" s="199"/>
      <c r="AD129" s="199"/>
      <c r="AE129" s="199"/>
      <c r="AF129" s="199"/>
      <c r="AG129" s="199"/>
      <c r="AH129" s="199"/>
      <c r="AI129" s="200"/>
      <c r="AJ129" s="200"/>
      <c r="AK129" s="199"/>
      <c r="AL129" s="199"/>
    </row>
    <row r="130" spans="1:38" ht="15.75" customHeight="1" x14ac:dyDescent="0.15">
      <c r="A130" s="199"/>
      <c r="B130" s="199" t="str">
        <f>B129</f>
        <v>×</v>
      </c>
      <c r="C130" s="208">
        <f>J27</f>
        <v>0</v>
      </c>
      <c r="D130" s="199" t="str">
        <f t="shared" si="65"/>
        <v/>
      </c>
      <c r="E130" s="203"/>
      <c r="F130" s="199" t="str">
        <f>IF(F27=""," －",F27)</f>
        <v xml:space="preserve"> －</v>
      </c>
      <c r="G130" s="199"/>
      <c r="H130" s="204"/>
      <c r="I130" s="203"/>
      <c r="J130" s="199"/>
      <c r="K130" s="199"/>
      <c r="L130" s="199"/>
      <c r="M130" s="199"/>
      <c r="N130" s="199">
        <f>D27</f>
        <v>0</v>
      </c>
      <c r="O130" s="199">
        <f>E27</f>
        <v>0</v>
      </c>
      <c r="P130" s="199" t="str">
        <f>G$6</f>
        <v/>
      </c>
      <c r="Q130" s="199">
        <f>G27</f>
        <v>0</v>
      </c>
      <c r="R130" s="199" t="str">
        <f t="shared" si="66"/>
        <v>年</v>
      </c>
      <c r="S130" s="209">
        <f>K27</f>
        <v>0</v>
      </c>
      <c r="T130" s="199"/>
      <c r="U130" s="199"/>
      <c r="V130" s="199"/>
      <c r="W130" s="199"/>
      <c r="X130" s="199"/>
      <c r="Y130" s="199"/>
      <c r="Z130" s="199"/>
      <c r="AA130" s="199"/>
      <c r="AB130" s="199"/>
      <c r="AC130" s="199"/>
      <c r="AD130" s="199"/>
      <c r="AE130" s="199"/>
      <c r="AF130" s="199"/>
      <c r="AG130" s="199"/>
      <c r="AH130" s="199"/>
      <c r="AI130" s="200"/>
      <c r="AJ130" s="200"/>
      <c r="AK130" s="199"/>
      <c r="AL130" s="199"/>
    </row>
    <row r="131" spans="1:38" ht="15.75" customHeight="1" x14ac:dyDescent="0.15">
      <c r="A131" s="199"/>
      <c r="B131" s="199" t="str">
        <f>IF(COUNTA(D28:E28)=0,"×",C28)</f>
        <v>×</v>
      </c>
      <c r="C131" s="208">
        <f>H28</f>
        <v>0</v>
      </c>
      <c r="D131" s="199" t="str">
        <f t="shared" si="65"/>
        <v/>
      </c>
      <c r="E131" s="203"/>
      <c r="F131" s="199" t="str">
        <f>IF(F28=""," －",F28)</f>
        <v xml:space="preserve"> －</v>
      </c>
      <c r="G131" s="199"/>
      <c r="H131" s="204"/>
      <c r="I131" s="203"/>
      <c r="J131" s="199"/>
      <c r="K131" s="199"/>
      <c r="L131" s="199"/>
      <c r="M131" s="199"/>
      <c r="N131" s="199">
        <f>D28</f>
        <v>0</v>
      </c>
      <c r="O131" s="199">
        <f>E28</f>
        <v>0</v>
      </c>
      <c r="P131" s="199" t="str">
        <f t="shared" ref="P131" si="79">G$6</f>
        <v/>
      </c>
      <c r="Q131" s="199">
        <f>G28</f>
        <v>0</v>
      </c>
      <c r="R131" s="199" t="str">
        <f t="shared" si="66"/>
        <v>年</v>
      </c>
      <c r="S131" s="209">
        <f>I28</f>
        <v>0</v>
      </c>
      <c r="T131" s="199"/>
      <c r="U131" s="199"/>
      <c r="V131" s="199"/>
      <c r="W131" s="199"/>
      <c r="X131" s="199"/>
      <c r="Y131" s="199"/>
      <c r="Z131" s="199"/>
      <c r="AA131" s="199"/>
      <c r="AB131" s="199"/>
      <c r="AC131" s="199"/>
      <c r="AD131" s="199"/>
      <c r="AE131" s="199"/>
      <c r="AF131" s="199"/>
      <c r="AG131" s="199"/>
      <c r="AH131" s="199"/>
      <c r="AI131" s="200"/>
      <c r="AJ131" s="200"/>
      <c r="AK131" s="199"/>
      <c r="AL131" s="199"/>
    </row>
    <row r="132" spans="1:38" ht="15.75" customHeight="1" x14ac:dyDescent="0.15">
      <c r="A132" s="199"/>
      <c r="B132" s="199" t="str">
        <f>B131</f>
        <v>×</v>
      </c>
      <c r="C132" s="208">
        <f>J28</f>
        <v>0</v>
      </c>
      <c r="D132" s="199" t="str">
        <f t="shared" si="65"/>
        <v/>
      </c>
      <c r="E132" s="203"/>
      <c r="F132" s="199" t="str">
        <f>IF(F28=""," －",F28)</f>
        <v xml:space="preserve"> －</v>
      </c>
      <c r="G132" s="199"/>
      <c r="H132" s="204"/>
      <c r="I132" s="203"/>
      <c r="J132" s="199"/>
      <c r="K132" s="199"/>
      <c r="L132" s="199"/>
      <c r="M132" s="199"/>
      <c r="N132" s="199">
        <f>D28</f>
        <v>0</v>
      </c>
      <c r="O132" s="199">
        <f>E28</f>
        <v>0</v>
      </c>
      <c r="P132" s="199" t="str">
        <f>G$6</f>
        <v/>
      </c>
      <c r="Q132" s="199">
        <f>G28</f>
        <v>0</v>
      </c>
      <c r="R132" s="199" t="str">
        <f t="shared" si="66"/>
        <v>年</v>
      </c>
      <c r="S132" s="209">
        <f>K28</f>
        <v>0</v>
      </c>
      <c r="T132" s="199"/>
      <c r="U132" s="199"/>
      <c r="V132" s="199"/>
      <c r="W132" s="199"/>
      <c r="X132" s="199"/>
      <c r="Y132" s="199"/>
      <c r="Z132" s="199"/>
      <c r="AA132" s="199"/>
      <c r="AB132" s="199"/>
      <c r="AC132" s="199"/>
      <c r="AD132" s="199"/>
      <c r="AE132" s="199"/>
      <c r="AF132" s="199"/>
      <c r="AG132" s="199"/>
      <c r="AH132" s="199"/>
      <c r="AI132" s="200"/>
      <c r="AJ132" s="200"/>
      <c r="AK132" s="199"/>
      <c r="AL132" s="199"/>
    </row>
    <row r="133" spans="1:38" ht="15.75" customHeight="1" x14ac:dyDescent="0.15">
      <c r="A133" s="199"/>
      <c r="B133" s="199" t="str">
        <f>IF(COUNTA(D29:E29)=0,"×",C29)</f>
        <v>×</v>
      </c>
      <c r="C133" s="208">
        <f>H29</f>
        <v>0</v>
      </c>
      <c r="D133" s="199" t="str">
        <f t="shared" si="65"/>
        <v/>
      </c>
      <c r="E133" s="203"/>
      <c r="F133" s="199" t="str">
        <f>IF(F29=""," －",F29)</f>
        <v xml:space="preserve"> －</v>
      </c>
      <c r="G133" s="199"/>
      <c r="H133" s="204"/>
      <c r="I133" s="203"/>
      <c r="J133" s="199"/>
      <c r="K133" s="199"/>
      <c r="L133" s="199"/>
      <c r="M133" s="199"/>
      <c r="N133" s="199">
        <f>D29</f>
        <v>0</v>
      </c>
      <c r="O133" s="199">
        <f>E29</f>
        <v>0</v>
      </c>
      <c r="P133" s="199" t="str">
        <f t="shared" ref="P133" si="80">G$6</f>
        <v/>
      </c>
      <c r="Q133" s="199">
        <f>G29</f>
        <v>0</v>
      </c>
      <c r="R133" s="199" t="str">
        <f t="shared" si="66"/>
        <v>年</v>
      </c>
      <c r="S133" s="209">
        <f>I29</f>
        <v>0</v>
      </c>
      <c r="T133" s="199"/>
      <c r="U133" s="199"/>
      <c r="V133" s="199"/>
      <c r="W133" s="199"/>
      <c r="X133" s="199"/>
      <c r="Y133" s="199"/>
      <c r="Z133" s="199"/>
      <c r="AA133" s="199"/>
      <c r="AB133" s="199"/>
      <c r="AC133" s="199"/>
      <c r="AD133" s="199"/>
      <c r="AE133" s="199"/>
      <c r="AF133" s="199"/>
      <c r="AG133" s="199"/>
      <c r="AH133" s="199"/>
      <c r="AI133" s="200"/>
      <c r="AJ133" s="200"/>
      <c r="AK133" s="199"/>
      <c r="AL133" s="199"/>
    </row>
    <row r="134" spans="1:38" ht="15.75" customHeight="1" x14ac:dyDescent="0.15">
      <c r="A134" s="199"/>
      <c r="B134" s="199" t="str">
        <f>B133</f>
        <v>×</v>
      </c>
      <c r="C134" s="208">
        <f>J29</f>
        <v>0</v>
      </c>
      <c r="D134" s="199" t="str">
        <f t="shared" si="65"/>
        <v/>
      </c>
      <c r="E134" s="203"/>
      <c r="F134" s="199" t="str">
        <f>IF(F29=""," －",F29)</f>
        <v xml:space="preserve"> －</v>
      </c>
      <c r="G134" s="199"/>
      <c r="H134" s="204"/>
      <c r="I134" s="203"/>
      <c r="J134" s="199"/>
      <c r="K134" s="199"/>
      <c r="L134" s="199"/>
      <c r="M134" s="199"/>
      <c r="N134" s="199">
        <f>D29</f>
        <v>0</v>
      </c>
      <c r="O134" s="199">
        <f>E29</f>
        <v>0</v>
      </c>
      <c r="P134" s="199" t="str">
        <f>G$6</f>
        <v/>
      </c>
      <c r="Q134" s="199">
        <f>G29</f>
        <v>0</v>
      </c>
      <c r="R134" s="199" t="str">
        <f t="shared" si="66"/>
        <v>年</v>
      </c>
      <c r="S134" s="209">
        <f>K29</f>
        <v>0</v>
      </c>
      <c r="T134" s="199"/>
      <c r="U134" s="199"/>
      <c r="V134" s="199"/>
      <c r="W134" s="199"/>
      <c r="X134" s="199"/>
      <c r="Y134" s="199"/>
      <c r="Z134" s="199"/>
      <c r="AA134" s="199"/>
      <c r="AB134" s="199"/>
      <c r="AC134" s="199"/>
      <c r="AD134" s="199"/>
      <c r="AE134" s="199"/>
      <c r="AF134" s="199"/>
      <c r="AG134" s="199"/>
      <c r="AH134" s="199"/>
      <c r="AI134" s="200"/>
      <c r="AJ134" s="200"/>
      <c r="AK134" s="199"/>
      <c r="AL134" s="199"/>
    </row>
    <row r="135" spans="1:38" ht="15.75" customHeight="1" x14ac:dyDescent="0.15">
      <c r="A135" s="199"/>
      <c r="B135" s="199" t="str">
        <f>IF(COUNTA(D30:E30)=0,"×",C30)</f>
        <v>×</v>
      </c>
      <c r="C135" s="208">
        <f>H30</f>
        <v>0</v>
      </c>
      <c r="D135" s="199" t="str">
        <f t="shared" si="65"/>
        <v/>
      </c>
      <c r="E135" s="203"/>
      <c r="F135" s="199" t="str">
        <f>IF(F30=""," －",F30)</f>
        <v xml:space="preserve"> －</v>
      </c>
      <c r="G135" s="199"/>
      <c r="H135" s="204"/>
      <c r="I135" s="203"/>
      <c r="J135" s="199"/>
      <c r="K135" s="199"/>
      <c r="L135" s="199"/>
      <c r="M135" s="199"/>
      <c r="N135" s="199">
        <f>D30</f>
        <v>0</v>
      </c>
      <c r="O135" s="199">
        <f>E30</f>
        <v>0</v>
      </c>
      <c r="P135" s="199" t="str">
        <f t="shared" ref="P135" si="81">G$6</f>
        <v/>
      </c>
      <c r="Q135" s="199">
        <f>G30</f>
        <v>0</v>
      </c>
      <c r="R135" s="199" t="str">
        <f t="shared" si="66"/>
        <v>年</v>
      </c>
      <c r="S135" s="209">
        <f>I30</f>
        <v>0</v>
      </c>
      <c r="T135" s="199"/>
      <c r="U135" s="199"/>
      <c r="V135" s="199"/>
      <c r="W135" s="199"/>
      <c r="X135" s="199"/>
      <c r="Y135" s="199"/>
      <c r="Z135" s="199"/>
      <c r="AA135" s="199"/>
      <c r="AB135" s="199"/>
      <c r="AC135" s="199"/>
      <c r="AD135" s="199"/>
      <c r="AE135" s="199"/>
      <c r="AF135" s="199"/>
      <c r="AG135" s="199"/>
      <c r="AH135" s="199"/>
      <c r="AI135" s="200"/>
      <c r="AJ135" s="200"/>
      <c r="AK135" s="199"/>
      <c r="AL135" s="199"/>
    </row>
    <row r="136" spans="1:38" ht="15.75" customHeight="1" x14ac:dyDescent="0.15">
      <c r="A136" s="199"/>
      <c r="B136" s="199" t="str">
        <f>B135</f>
        <v>×</v>
      </c>
      <c r="C136" s="208">
        <f>J30</f>
        <v>0</v>
      </c>
      <c r="D136" s="199" t="str">
        <f t="shared" si="65"/>
        <v/>
      </c>
      <c r="E136" s="203"/>
      <c r="F136" s="199" t="str">
        <f>IF(F30=""," －",F30)</f>
        <v xml:space="preserve"> －</v>
      </c>
      <c r="G136" s="199"/>
      <c r="H136" s="204"/>
      <c r="I136" s="203"/>
      <c r="J136" s="199"/>
      <c r="K136" s="199"/>
      <c r="L136" s="199"/>
      <c r="M136" s="199"/>
      <c r="N136" s="199">
        <f>D30</f>
        <v>0</v>
      </c>
      <c r="O136" s="199">
        <f>E30</f>
        <v>0</v>
      </c>
      <c r="P136" s="199" t="str">
        <f>G$6</f>
        <v/>
      </c>
      <c r="Q136" s="199">
        <f>G30</f>
        <v>0</v>
      </c>
      <c r="R136" s="199" t="str">
        <f t="shared" si="66"/>
        <v>年</v>
      </c>
      <c r="S136" s="209">
        <f>K30</f>
        <v>0</v>
      </c>
      <c r="T136" s="199"/>
      <c r="U136" s="199"/>
      <c r="V136" s="199"/>
      <c r="W136" s="199"/>
      <c r="X136" s="199"/>
      <c r="Y136" s="199"/>
      <c r="Z136" s="199"/>
      <c r="AA136" s="199"/>
      <c r="AB136" s="199"/>
      <c r="AC136" s="199"/>
      <c r="AD136" s="199"/>
      <c r="AE136" s="199"/>
      <c r="AF136" s="199"/>
      <c r="AG136" s="199"/>
      <c r="AH136" s="199"/>
      <c r="AI136" s="200"/>
      <c r="AJ136" s="200"/>
      <c r="AK136" s="199"/>
      <c r="AL136" s="199"/>
    </row>
    <row r="137" spans="1:38" ht="15.75" customHeight="1" x14ac:dyDescent="0.15">
      <c r="A137" s="199"/>
      <c r="B137" s="199" t="str">
        <f>IF(COUNTA(D31:E31)=0,"×",C31)</f>
        <v>×</v>
      </c>
      <c r="C137" s="208">
        <f>H31</f>
        <v>0</v>
      </c>
      <c r="D137" s="199" t="str">
        <f t="shared" si="65"/>
        <v/>
      </c>
      <c r="E137" s="203"/>
      <c r="F137" s="199" t="str">
        <f>IF(F31=""," －",F31)</f>
        <v xml:space="preserve"> －</v>
      </c>
      <c r="G137" s="199"/>
      <c r="H137" s="204"/>
      <c r="I137" s="203"/>
      <c r="J137" s="199"/>
      <c r="K137" s="199"/>
      <c r="L137" s="199"/>
      <c r="M137" s="199"/>
      <c r="N137" s="199">
        <f>D31</f>
        <v>0</v>
      </c>
      <c r="O137" s="199">
        <f>E31</f>
        <v>0</v>
      </c>
      <c r="P137" s="199" t="str">
        <f t="shared" ref="P137" si="82">G$6</f>
        <v/>
      </c>
      <c r="Q137" s="199">
        <f>G31</f>
        <v>0</v>
      </c>
      <c r="R137" s="199" t="str">
        <f t="shared" si="66"/>
        <v>年</v>
      </c>
      <c r="S137" s="209">
        <f>I31</f>
        <v>0</v>
      </c>
      <c r="T137" s="199"/>
      <c r="U137" s="199"/>
      <c r="V137" s="199"/>
      <c r="W137" s="199"/>
      <c r="X137" s="199"/>
      <c r="Y137" s="199"/>
      <c r="Z137" s="199"/>
      <c r="AA137" s="199"/>
      <c r="AB137" s="199"/>
      <c r="AC137" s="199"/>
      <c r="AD137" s="199"/>
      <c r="AE137" s="199"/>
      <c r="AF137" s="199"/>
      <c r="AG137" s="199"/>
      <c r="AH137" s="199"/>
      <c r="AI137" s="200"/>
      <c r="AJ137" s="200"/>
      <c r="AK137" s="199"/>
      <c r="AL137" s="199"/>
    </row>
    <row r="138" spans="1:38" ht="15.75" customHeight="1" x14ac:dyDescent="0.15">
      <c r="A138" s="199"/>
      <c r="B138" s="199" t="str">
        <f>B137</f>
        <v>×</v>
      </c>
      <c r="C138" s="208">
        <f>J31</f>
        <v>0</v>
      </c>
      <c r="D138" s="199" t="str">
        <f t="shared" si="65"/>
        <v/>
      </c>
      <c r="E138" s="203"/>
      <c r="F138" s="199" t="str">
        <f>IF(F31=""," －",F31)</f>
        <v xml:space="preserve"> －</v>
      </c>
      <c r="G138" s="199"/>
      <c r="H138" s="204"/>
      <c r="I138" s="203"/>
      <c r="J138" s="199"/>
      <c r="K138" s="199"/>
      <c r="L138" s="199"/>
      <c r="M138" s="199"/>
      <c r="N138" s="199">
        <f>D31</f>
        <v>0</v>
      </c>
      <c r="O138" s="199">
        <f>E31</f>
        <v>0</v>
      </c>
      <c r="P138" s="199" t="str">
        <f>G$6</f>
        <v/>
      </c>
      <c r="Q138" s="199">
        <f>G31</f>
        <v>0</v>
      </c>
      <c r="R138" s="199" t="str">
        <f t="shared" si="66"/>
        <v>年</v>
      </c>
      <c r="S138" s="209">
        <f>K31</f>
        <v>0</v>
      </c>
      <c r="T138" s="199"/>
      <c r="U138" s="199"/>
      <c r="V138" s="199"/>
      <c r="W138" s="199"/>
      <c r="X138" s="199"/>
      <c r="Y138" s="199"/>
      <c r="Z138" s="199"/>
      <c r="AA138" s="199"/>
      <c r="AB138" s="199"/>
      <c r="AC138" s="199"/>
      <c r="AD138" s="199"/>
      <c r="AE138" s="199"/>
      <c r="AF138" s="199"/>
      <c r="AG138" s="199"/>
      <c r="AH138" s="199"/>
      <c r="AI138" s="200"/>
      <c r="AJ138" s="200"/>
      <c r="AK138" s="199"/>
      <c r="AL138" s="199"/>
    </row>
    <row r="139" spans="1:38" ht="15.75" customHeight="1" x14ac:dyDescent="0.15">
      <c r="A139" s="199"/>
      <c r="B139" s="199" t="str">
        <f>IF(COUNTA(D32:E32)=0,"×",C32)</f>
        <v>×</v>
      </c>
      <c r="C139" s="208">
        <f>H32</f>
        <v>0</v>
      </c>
      <c r="D139" s="199" t="str">
        <f t="shared" si="65"/>
        <v/>
      </c>
      <c r="E139" s="203"/>
      <c r="F139" s="199" t="str">
        <f>IF(F32=""," －",F32)</f>
        <v xml:space="preserve"> －</v>
      </c>
      <c r="G139" s="199"/>
      <c r="H139" s="204"/>
      <c r="I139" s="203"/>
      <c r="J139" s="199"/>
      <c r="K139" s="199"/>
      <c r="L139" s="199"/>
      <c r="M139" s="199"/>
      <c r="N139" s="199">
        <f>D32</f>
        <v>0</v>
      </c>
      <c r="O139" s="199">
        <f>E32</f>
        <v>0</v>
      </c>
      <c r="P139" s="199" t="str">
        <f t="shared" ref="P139" si="83">G$6</f>
        <v/>
      </c>
      <c r="Q139" s="199">
        <f>G32</f>
        <v>0</v>
      </c>
      <c r="R139" s="199" t="str">
        <f t="shared" si="66"/>
        <v>年</v>
      </c>
      <c r="S139" s="209">
        <f>I32</f>
        <v>0</v>
      </c>
      <c r="T139" s="199"/>
      <c r="U139" s="199"/>
      <c r="V139" s="199"/>
      <c r="W139" s="199"/>
      <c r="X139" s="199"/>
      <c r="Y139" s="199"/>
      <c r="Z139" s="199"/>
      <c r="AA139" s="199"/>
      <c r="AB139" s="199"/>
      <c r="AC139" s="199"/>
      <c r="AD139" s="199"/>
      <c r="AE139" s="199"/>
      <c r="AF139" s="199"/>
      <c r="AG139" s="199"/>
      <c r="AH139" s="199"/>
      <c r="AI139" s="200"/>
      <c r="AJ139" s="200"/>
      <c r="AK139" s="199"/>
      <c r="AL139" s="199"/>
    </row>
    <row r="140" spans="1:38" ht="15.75" customHeight="1" x14ac:dyDescent="0.15">
      <c r="A140" s="199"/>
      <c r="B140" s="199" t="str">
        <f>B139</f>
        <v>×</v>
      </c>
      <c r="C140" s="208">
        <f>J32</f>
        <v>0</v>
      </c>
      <c r="D140" s="199" t="str">
        <f t="shared" si="65"/>
        <v/>
      </c>
      <c r="E140" s="203"/>
      <c r="F140" s="199" t="str">
        <f>IF(F32=""," －",F32)</f>
        <v xml:space="preserve"> －</v>
      </c>
      <c r="G140" s="199"/>
      <c r="H140" s="204"/>
      <c r="I140" s="203"/>
      <c r="J140" s="199"/>
      <c r="K140" s="199"/>
      <c r="L140" s="199"/>
      <c r="M140" s="199"/>
      <c r="N140" s="199">
        <f>D32</f>
        <v>0</v>
      </c>
      <c r="O140" s="199">
        <f>E32</f>
        <v>0</v>
      </c>
      <c r="P140" s="199" t="str">
        <f>G$6</f>
        <v/>
      </c>
      <c r="Q140" s="199">
        <f>G32</f>
        <v>0</v>
      </c>
      <c r="R140" s="199" t="str">
        <f t="shared" si="66"/>
        <v>年</v>
      </c>
      <c r="S140" s="209">
        <f>K32</f>
        <v>0</v>
      </c>
      <c r="T140" s="199"/>
      <c r="U140" s="199"/>
      <c r="V140" s="199"/>
      <c r="W140" s="199"/>
      <c r="X140" s="199"/>
      <c r="Y140" s="199"/>
      <c r="Z140" s="199"/>
      <c r="AA140" s="199"/>
      <c r="AB140" s="199"/>
      <c r="AC140" s="199"/>
      <c r="AD140" s="199"/>
      <c r="AE140" s="199"/>
      <c r="AF140" s="199"/>
      <c r="AG140" s="199"/>
      <c r="AH140" s="199"/>
      <c r="AI140" s="200"/>
      <c r="AJ140" s="200"/>
      <c r="AK140" s="199"/>
      <c r="AL140" s="199"/>
    </row>
    <row r="141" spans="1:38" ht="15.75" customHeight="1" x14ac:dyDescent="0.15">
      <c r="A141" s="199"/>
      <c r="B141" s="199" t="str">
        <f>IF(COUNTA(D33:E33)=0,"×",C33)</f>
        <v>×</v>
      </c>
      <c r="C141" s="208">
        <f>H33</f>
        <v>0</v>
      </c>
      <c r="D141" s="199" t="str">
        <f t="shared" si="65"/>
        <v/>
      </c>
      <c r="E141" s="203"/>
      <c r="F141" s="199" t="str">
        <f>IF(F33=""," －",F33)</f>
        <v xml:space="preserve"> －</v>
      </c>
      <c r="G141" s="199"/>
      <c r="H141" s="204"/>
      <c r="I141" s="203"/>
      <c r="J141" s="199"/>
      <c r="K141" s="199"/>
      <c r="L141" s="199"/>
      <c r="M141" s="199"/>
      <c r="N141" s="199">
        <f>D33</f>
        <v>0</v>
      </c>
      <c r="O141" s="199">
        <f>E33</f>
        <v>0</v>
      </c>
      <c r="P141" s="199" t="str">
        <f t="shared" ref="P141" si="84">G$6</f>
        <v/>
      </c>
      <c r="Q141" s="199">
        <f>G33</f>
        <v>0</v>
      </c>
      <c r="R141" s="199" t="str">
        <f t="shared" si="66"/>
        <v>年</v>
      </c>
      <c r="S141" s="209">
        <f>I33</f>
        <v>0</v>
      </c>
      <c r="T141" s="199"/>
      <c r="U141" s="199"/>
      <c r="V141" s="199"/>
      <c r="W141" s="199"/>
      <c r="X141" s="199"/>
      <c r="Y141" s="199"/>
      <c r="Z141" s="199"/>
      <c r="AA141" s="199"/>
      <c r="AB141" s="199"/>
      <c r="AC141" s="199"/>
      <c r="AD141" s="199"/>
      <c r="AE141" s="199"/>
      <c r="AF141" s="199"/>
      <c r="AG141" s="199"/>
      <c r="AH141" s="199"/>
      <c r="AI141" s="200"/>
      <c r="AJ141" s="200"/>
      <c r="AK141" s="199"/>
      <c r="AL141" s="199"/>
    </row>
    <row r="142" spans="1:38" ht="15.75" customHeight="1" x14ac:dyDescent="0.15">
      <c r="A142" s="199"/>
      <c r="B142" s="199" t="str">
        <f>B141</f>
        <v>×</v>
      </c>
      <c r="C142" s="208">
        <f>J33</f>
        <v>0</v>
      </c>
      <c r="D142" s="199" t="str">
        <f t="shared" si="65"/>
        <v/>
      </c>
      <c r="E142" s="203"/>
      <c r="F142" s="199" t="str">
        <f>IF(F33=""," －",F33)</f>
        <v xml:space="preserve"> －</v>
      </c>
      <c r="G142" s="199"/>
      <c r="H142" s="204"/>
      <c r="I142" s="203"/>
      <c r="J142" s="199"/>
      <c r="K142" s="199"/>
      <c r="L142" s="199"/>
      <c r="M142" s="199"/>
      <c r="N142" s="199">
        <f>D33</f>
        <v>0</v>
      </c>
      <c r="O142" s="199">
        <f>E33</f>
        <v>0</v>
      </c>
      <c r="P142" s="199" t="str">
        <f>G$6</f>
        <v/>
      </c>
      <c r="Q142" s="199">
        <f>G33</f>
        <v>0</v>
      </c>
      <c r="R142" s="199" t="str">
        <f t="shared" si="66"/>
        <v>年</v>
      </c>
      <c r="S142" s="209">
        <f>K33</f>
        <v>0</v>
      </c>
      <c r="T142" s="199"/>
      <c r="U142" s="199"/>
      <c r="V142" s="199"/>
      <c r="W142" s="199"/>
      <c r="X142" s="199"/>
      <c r="Y142" s="199"/>
      <c r="Z142" s="199"/>
      <c r="AA142" s="199"/>
      <c r="AB142" s="199"/>
      <c r="AC142" s="199"/>
      <c r="AD142" s="199"/>
      <c r="AE142" s="199"/>
      <c r="AF142" s="199"/>
      <c r="AG142" s="199"/>
      <c r="AH142" s="199"/>
      <c r="AI142" s="200"/>
      <c r="AJ142" s="200"/>
      <c r="AK142" s="199"/>
      <c r="AL142" s="199"/>
    </row>
    <row r="143" spans="1:38" ht="15.75" customHeight="1" x14ac:dyDescent="0.15">
      <c r="A143" s="199"/>
      <c r="B143" s="199" t="str">
        <f>IF(COUNTA(D34:E34)=0,"×",C34)</f>
        <v>×</v>
      </c>
      <c r="C143" s="208">
        <f>H34</f>
        <v>0</v>
      </c>
      <c r="D143" s="199" t="str">
        <f t="shared" si="65"/>
        <v/>
      </c>
      <c r="E143" s="203"/>
      <c r="F143" s="199" t="str">
        <f>IF(F34=""," －",F34)</f>
        <v xml:space="preserve"> －</v>
      </c>
      <c r="G143" s="199"/>
      <c r="H143" s="204"/>
      <c r="I143" s="203"/>
      <c r="J143" s="199"/>
      <c r="K143" s="199"/>
      <c r="L143" s="199"/>
      <c r="M143" s="199"/>
      <c r="N143" s="199">
        <f>D34</f>
        <v>0</v>
      </c>
      <c r="O143" s="199">
        <f>E34</f>
        <v>0</v>
      </c>
      <c r="P143" s="199" t="str">
        <f t="shared" ref="P143" si="85">G$6</f>
        <v/>
      </c>
      <c r="Q143" s="199">
        <f>G34</f>
        <v>0</v>
      </c>
      <c r="R143" s="199" t="str">
        <f t="shared" si="66"/>
        <v>年</v>
      </c>
      <c r="S143" s="209">
        <f>I34</f>
        <v>0</v>
      </c>
      <c r="T143" s="199"/>
      <c r="U143" s="199"/>
      <c r="V143" s="199"/>
      <c r="W143" s="199"/>
      <c r="X143" s="199"/>
      <c r="Y143" s="199"/>
      <c r="Z143" s="199"/>
      <c r="AA143" s="199"/>
      <c r="AB143" s="199"/>
      <c r="AC143" s="199"/>
      <c r="AD143" s="199"/>
      <c r="AE143" s="199"/>
      <c r="AF143" s="199"/>
      <c r="AG143" s="199"/>
      <c r="AH143" s="199"/>
      <c r="AI143" s="200"/>
      <c r="AJ143" s="200"/>
      <c r="AK143" s="199"/>
      <c r="AL143" s="199"/>
    </row>
    <row r="144" spans="1:38" ht="15.75" customHeight="1" x14ac:dyDescent="0.15">
      <c r="A144" s="199"/>
      <c r="B144" s="199" t="str">
        <f>B143</f>
        <v>×</v>
      </c>
      <c r="C144" s="208">
        <f>J34</f>
        <v>0</v>
      </c>
      <c r="D144" s="199" t="str">
        <f t="shared" si="65"/>
        <v/>
      </c>
      <c r="E144" s="203"/>
      <c r="F144" s="199" t="str">
        <f>IF(F34=""," －",F34)</f>
        <v xml:space="preserve"> －</v>
      </c>
      <c r="G144" s="199"/>
      <c r="H144" s="204"/>
      <c r="I144" s="203"/>
      <c r="J144" s="199"/>
      <c r="K144" s="199"/>
      <c r="L144" s="199"/>
      <c r="M144" s="199"/>
      <c r="N144" s="199">
        <f>D34</f>
        <v>0</v>
      </c>
      <c r="O144" s="199">
        <f>E34</f>
        <v>0</v>
      </c>
      <c r="P144" s="199" t="str">
        <f>G$6</f>
        <v/>
      </c>
      <c r="Q144" s="199">
        <f>G34</f>
        <v>0</v>
      </c>
      <c r="R144" s="199" t="str">
        <f t="shared" si="66"/>
        <v>年</v>
      </c>
      <c r="S144" s="209">
        <f>K34</f>
        <v>0</v>
      </c>
      <c r="T144" s="199"/>
      <c r="U144" s="199"/>
      <c r="V144" s="199"/>
      <c r="W144" s="199"/>
      <c r="X144" s="199"/>
      <c r="Y144" s="199"/>
      <c r="Z144" s="199"/>
      <c r="AA144" s="199"/>
      <c r="AB144" s="199"/>
      <c r="AC144" s="199"/>
      <c r="AD144" s="199"/>
      <c r="AE144" s="199"/>
      <c r="AF144" s="199"/>
      <c r="AG144" s="199"/>
      <c r="AH144" s="199"/>
      <c r="AI144" s="200"/>
      <c r="AJ144" s="200"/>
      <c r="AK144" s="199"/>
      <c r="AL144" s="199"/>
    </row>
    <row r="145" spans="1:38" ht="15.75" customHeight="1" x14ac:dyDescent="0.15">
      <c r="A145" s="199"/>
      <c r="B145" s="199" t="str">
        <f>IF(COUNTA(D35:E35)=0,"×",C35)</f>
        <v>×</v>
      </c>
      <c r="C145" s="208">
        <f>H35</f>
        <v>0</v>
      </c>
      <c r="D145" s="199" t="str">
        <f t="shared" si="65"/>
        <v/>
      </c>
      <c r="E145" s="203"/>
      <c r="F145" s="199" t="str">
        <f>IF(F35=""," －",F35)</f>
        <v xml:space="preserve"> －</v>
      </c>
      <c r="G145" s="199"/>
      <c r="H145" s="204"/>
      <c r="I145" s="203"/>
      <c r="J145" s="199"/>
      <c r="K145" s="199"/>
      <c r="L145" s="199"/>
      <c r="M145" s="199"/>
      <c r="N145" s="199">
        <f>D35</f>
        <v>0</v>
      </c>
      <c r="O145" s="199">
        <f>E35</f>
        <v>0</v>
      </c>
      <c r="P145" s="199" t="str">
        <f t="shared" ref="P145" si="86">G$6</f>
        <v/>
      </c>
      <c r="Q145" s="199">
        <f>G35</f>
        <v>0</v>
      </c>
      <c r="R145" s="199" t="str">
        <f t="shared" si="66"/>
        <v>年</v>
      </c>
      <c r="S145" s="209">
        <f>I35</f>
        <v>0</v>
      </c>
      <c r="T145" s="199"/>
      <c r="U145" s="199"/>
      <c r="V145" s="199"/>
      <c r="W145" s="199"/>
      <c r="X145" s="199"/>
      <c r="Y145" s="199"/>
      <c r="Z145" s="199"/>
      <c r="AA145" s="199"/>
      <c r="AB145" s="199"/>
      <c r="AC145" s="199"/>
      <c r="AD145" s="199"/>
      <c r="AE145" s="199"/>
      <c r="AF145" s="199"/>
      <c r="AG145" s="199"/>
      <c r="AH145" s="199"/>
      <c r="AI145" s="200"/>
      <c r="AJ145" s="200"/>
      <c r="AK145" s="199"/>
      <c r="AL145" s="199"/>
    </row>
    <row r="146" spans="1:38" ht="15.75" customHeight="1" x14ac:dyDescent="0.15">
      <c r="A146" s="199"/>
      <c r="B146" s="199" t="str">
        <f>B145</f>
        <v>×</v>
      </c>
      <c r="C146" s="208">
        <f>J35</f>
        <v>0</v>
      </c>
      <c r="D146" s="199" t="str">
        <f t="shared" si="65"/>
        <v/>
      </c>
      <c r="E146" s="203"/>
      <c r="F146" s="199" t="str">
        <f>IF(F35=""," －",F35)</f>
        <v xml:space="preserve"> －</v>
      </c>
      <c r="G146" s="199"/>
      <c r="H146" s="204"/>
      <c r="I146" s="203"/>
      <c r="J146" s="199"/>
      <c r="K146" s="199"/>
      <c r="L146" s="199"/>
      <c r="M146" s="199"/>
      <c r="N146" s="199">
        <f>D35</f>
        <v>0</v>
      </c>
      <c r="O146" s="199">
        <f>E35</f>
        <v>0</v>
      </c>
      <c r="P146" s="199" t="str">
        <f>G$6</f>
        <v/>
      </c>
      <c r="Q146" s="199">
        <f>G35</f>
        <v>0</v>
      </c>
      <c r="R146" s="199" t="str">
        <f t="shared" si="66"/>
        <v>年</v>
      </c>
      <c r="S146" s="209">
        <f>K35</f>
        <v>0</v>
      </c>
      <c r="T146" s="199"/>
      <c r="U146" s="199"/>
      <c r="V146" s="199"/>
      <c r="W146" s="199"/>
      <c r="X146" s="199"/>
      <c r="Y146" s="199"/>
      <c r="Z146" s="199"/>
      <c r="AA146" s="199"/>
      <c r="AB146" s="199"/>
      <c r="AC146" s="199"/>
      <c r="AD146" s="199"/>
      <c r="AE146" s="199"/>
      <c r="AF146" s="199"/>
      <c r="AG146" s="199"/>
      <c r="AH146" s="199"/>
      <c r="AI146" s="200"/>
      <c r="AJ146" s="200"/>
      <c r="AK146" s="199"/>
      <c r="AL146" s="199"/>
    </row>
    <row r="147" spans="1:38" ht="15.75" customHeight="1" x14ac:dyDescent="0.15">
      <c r="A147" s="199"/>
      <c r="B147" s="199" t="str">
        <f>IF(COUNTA(D36:E36)=0,"×",C36)</f>
        <v>×</v>
      </c>
      <c r="C147" s="208">
        <f>H36</f>
        <v>0</v>
      </c>
      <c r="D147" s="199" t="str">
        <f t="shared" si="65"/>
        <v/>
      </c>
      <c r="E147" s="203"/>
      <c r="F147" s="199" t="str">
        <f>IF(F36=""," －",F36)</f>
        <v xml:space="preserve"> －</v>
      </c>
      <c r="G147" s="199"/>
      <c r="H147" s="204"/>
      <c r="I147" s="203"/>
      <c r="J147" s="199"/>
      <c r="K147" s="199"/>
      <c r="L147" s="199"/>
      <c r="M147" s="199"/>
      <c r="N147" s="199">
        <f>D36</f>
        <v>0</v>
      </c>
      <c r="O147" s="199">
        <f>E36</f>
        <v>0</v>
      </c>
      <c r="P147" s="199" t="str">
        <f t="shared" ref="P147" si="87">G$6</f>
        <v/>
      </c>
      <c r="Q147" s="199">
        <f>G36</f>
        <v>0</v>
      </c>
      <c r="R147" s="199" t="str">
        <f t="shared" si="66"/>
        <v>年</v>
      </c>
      <c r="S147" s="209">
        <f>I36</f>
        <v>0</v>
      </c>
      <c r="T147" s="199"/>
      <c r="U147" s="199"/>
      <c r="V147" s="199"/>
      <c r="W147" s="199"/>
      <c r="X147" s="199"/>
      <c r="Y147" s="199"/>
      <c r="Z147" s="199"/>
      <c r="AA147" s="199"/>
      <c r="AB147" s="199"/>
      <c r="AC147" s="199"/>
      <c r="AD147" s="199"/>
      <c r="AE147" s="199"/>
      <c r="AF147" s="199"/>
      <c r="AG147" s="199"/>
      <c r="AH147" s="199"/>
      <c r="AI147" s="200"/>
      <c r="AJ147" s="200"/>
      <c r="AK147" s="199"/>
      <c r="AL147" s="199"/>
    </row>
    <row r="148" spans="1:38" ht="15.75" customHeight="1" x14ac:dyDescent="0.15">
      <c r="A148" s="199"/>
      <c r="B148" s="199" t="str">
        <f>B147</f>
        <v>×</v>
      </c>
      <c r="C148" s="208">
        <f>J36</f>
        <v>0</v>
      </c>
      <c r="D148" s="199" t="str">
        <f t="shared" si="65"/>
        <v/>
      </c>
      <c r="E148" s="203"/>
      <c r="F148" s="199" t="str">
        <f>IF(F36=""," －",F36)</f>
        <v xml:space="preserve"> －</v>
      </c>
      <c r="G148" s="199"/>
      <c r="H148" s="204"/>
      <c r="I148" s="203"/>
      <c r="J148" s="199"/>
      <c r="K148" s="199"/>
      <c r="L148" s="199"/>
      <c r="M148" s="199"/>
      <c r="N148" s="199">
        <f>D36</f>
        <v>0</v>
      </c>
      <c r="O148" s="199">
        <f>E36</f>
        <v>0</v>
      </c>
      <c r="P148" s="199" t="str">
        <f>G$6</f>
        <v/>
      </c>
      <c r="Q148" s="199">
        <f>G36</f>
        <v>0</v>
      </c>
      <c r="R148" s="199" t="str">
        <f t="shared" si="66"/>
        <v>年</v>
      </c>
      <c r="S148" s="209">
        <f>K36</f>
        <v>0</v>
      </c>
      <c r="T148" s="199"/>
      <c r="U148" s="199"/>
      <c r="V148" s="199"/>
      <c r="W148" s="199"/>
      <c r="X148" s="199"/>
      <c r="Y148" s="199"/>
      <c r="Z148" s="199"/>
      <c r="AA148" s="199"/>
      <c r="AB148" s="199"/>
      <c r="AC148" s="199"/>
      <c r="AD148" s="199"/>
      <c r="AE148" s="199"/>
      <c r="AF148" s="199"/>
      <c r="AG148" s="199"/>
      <c r="AH148" s="199"/>
      <c r="AI148" s="200"/>
      <c r="AJ148" s="200"/>
      <c r="AK148" s="199"/>
      <c r="AL148" s="199"/>
    </row>
    <row r="149" spans="1:38" ht="15.75" customHeight="1" x14ac:dyDescent="0.15">
      <c r="A149" s="199"/>
      <c r="B149" s="199" t="str">
        <f>IF(COUNTA(D37:E37)=0,"×",C37)</f>
        <v>×</v>
      </c>
      <c r="C149" s="208">
        <f>H37</f>
        <v>0</v>
      </c>
      <c r="D149" s="199" t="str">
        <f t="shared" si="65"/>
        <v/>
      </c>
      <c r="E149" s="203"/>
      <c r="F149" s="199" t="str">
        <f>IF(F37=""," －",F37)</f>
        <v xml:space="preserve"> －</v>
      </c>
      <c r="G149" s="199"/>
      <c r="H149" s="204"/>
      <c r="I149" s="203"/>
      <c r="J149" s="199"/>
      <c r="K149" s="199"/>
      <c r="L149" s="199"/>
      <c r="M149" s="199"/>
      <c r="N149" s="199">
        <f>D37</f>
        <v>0</v>
      </c>
      <c r="O149" s="199">
        <f>E37</f>
        <v>0</v>
      </c>
      <c r="P149" s="199" t="str">
        <f t="shared" ref="P149" si="88">G$6</f>
        <v/>
      </c>
      <c r="Q149" s="199">
        <f>G37</f>
        <v>0</v>
      </c>
      <c r="R149" s="199" t="str">
        <f t="shared" si="66"/>
        <v>年</v>
      </c>
      <c r="S149" s="209">
        <f>I37</f>
        <v>0</v>
      </c>
      <c r="T149" s="199"/>
      <c r="U149" s="199"/>
      <c r="V149" s="199"/>
      <c r="W149" s="199"/>
      <c r="X149" s="199"/>
      <c r="Y149" s="199"/>
      <c r="Z149" s="199"/>
      <c r="AA149" s="199"/>
      <c r="AB149" s="199"/>
      <c r="AC149" s="199"/>
      <c r="AD149" s="199"/>
      <c r="AE149" s="199"/>
      <c r="AF149" s="199"/>
      <c r="AG149" s="199"/>
      <c r="AH149" s="199"/>
      <c r="AI149" s="200"/>
      <c r="AJ149" s="200"/>
      <c r="AK149" s="199"/>
      <c r="AL149" s="199"/>
    </row>
    <row r="150" spans="1:38" ht="15.75" customHeight="1" x14ac:dyDescent="0.15">
      <c r="A150" s="199"/>
      <c r="B150" s="199" t="str">
        <f>B149</f>
        <v>×</v>
      </c>
      <c r="C150" s="208">
        <f>J37</f>
        <v>0</v>
      </c>
      <c r="D150" s="199" t="str">
        <f t="shared" si="65"/>
        <v/>
      </c>
      <c r="E150" s="203"/>
      <c r="F150" s="199" t="str">
        <f>IF(F37=""," －",F37)</f>
        <v xml:space="preserve"> －</v>
      </c>
      <c r="G150" s="199"/>
      <c r="H150" s="204"/>
      <c r="I150" s="203"/>
      <c r="J150" s="199"/>
      <c r="K150" s="199"/>
      <c r="L150" s="199"/>
      <c r="M150" s="199"/>
      <c r="N150" s="199">
        <f>D37</f>
        <v>0</v>
      </c>
      <c r="O150" s="199">
        <f>E37</f>
        <v>0</v>
      </c>
      <c r="P150" s="199" t="str">
        <f>G$6</f>
        <v/>
      </c>
      <c r="Q150" s="199">
        <f>G37</f>
        <v>0</v>
      </c>
      <c r="R150" s="199" t="str">
        <f t="shared" si="66"/>
        <v>年</v>
      </c>
      <c r="S150" s="209">
        <f>K37</f>
        <v>0</v>
      </c>
      <c r="T150" s="199"/>
      <c r="U150" s="199"/>
      <c r="V150" s="199"/>
      <c r="W150" s="199"/>
      <c r="X150" s="199"/>
      <c r="Y150" s="199"/>
      <c r="Z150" s="199"/>
      <c r="AA150" s="199"/>
      <c r="AB150" s="199"/>
      <c r="AC150" s="199"/>
      <c r="AD150" s="199"/>
      <c r="AE150" s="199"/>
      <c r="AF150" s="199"/>
      <c r="AG150" s="199"/>
      <c r="AH150" s="199"/>
      <c r="AI150" s="200"/>
      <c r="AJ150" s="200"/>
      <c r="AK150" s="199"/>
      <c r="AL150" s="199"/>
    </row>
    <row r="151" spans="1:38" ht="15.75" customHeight="1" x14ac:dyDescent="0.15">
      <c r="A151" s="199"/>
      <c r="B151" s="199" t="str">
        <f>IF(COUNTA(D38:E38)=0,"×",C38)</f>
        <v>×</v>
      </c>
      <c r="C151" s="208">
        <f>H38</f>
        <v>0</v>
      </c>
      <c r="D151" s="199" t="str">
        <f t="shared" si="65"/>
        <v/>
      </c>
      <c r="E151" s="203"/>
      <c r="F151" s="199" t="str">
        <f>IF(F38=""," －",F38)</f>
        <v xml:space="preserve"> －</v>
      </c>
      <c r="G151" s="199"/>
      <c r="H151" s="204"/>
      <c r="I151" s="203"/>
      <c r="J151" s="199"/>
      <c r="K151" s="199"/>
      <c r="L151" s="199"/>
      <c r="M151" s="199"/>
      <c r="N151" s="199">
        <f>D38</f>
        <v>0</v>
      </c>
      <c r="O151" s="199">
        <f>E38</f>
        <v>0</v>
      </c>
      <c r="P151" s="199" t="str">
        <f t="shared" ref="P151" si="89">G$6</f>
        <v/>
      </c>
      <c r="Q151" s="199">
        <f>G38</f>
        <v>0</v>
      </c>
      <c r="R151" s="199" t="str">
        <f t="shared" si="66"/>
        <v>年</v>
      </c>
      <c r="S151" s="209">
        <f>I38</f>
        <v>0</v>
      </c>
      <c r="T151" s="199"/>
      <c r="U151" s="199"/>
      <c r="V151" s="199"/>
      <c r="W151" s="199"/>
      <c r="X151" s="199"/>
      <c r="Y151" s="199"/>
      <c r="Z151" s="199"/>
      <c r="AA151" s="199"/>
      <c r="AB151" s="199"/>
      <c r="AC151" s="199"/>
      <c r="AD151" s="199"/>
      <c r="AE151" s="199"/>
      <c r="AF151" s="199"/>
      <c r="AG151" s="199"/>
      <c r="AH151" s="199"/>
      <c r="AI151" s="200"/>
      <c r="AJ151" s="200"/>
      <c r="AK151" s="199"/>
      <c r="AL151" s="199"/>
    </row>
    <row r="152" spans="1:38" ht="15.75" customHeight="1" x14ac:dyDescent="0.15">
      <c r="A152" s="199"/>
      <c r="B152" s="199" t="str">
        <f>B151</f>
        <v>×</v>
      </c>
      <c r="C152" s="208">
        <f>J38</f>
        <v>0</v>
      </c>
      <c r="D152" s="199" t="str">
        <f t="shared" si="65"/>
        <v/>
      </c>
      <c r="E152" s="203"/>
      <c r="F152" s="199" t="str">
        <f>IF(F38=""," －",F38)</f>
        <v xml:space="preserve"> －</v>
      </c>
      <c r="G152" s="199"/>
      <c r="H152" s="204"/>
      <c r="I152" s="203"/>
      <c r="J152" s="199"/>
      <c r="K152" s="199"/>
      <c r="L152" s="199"/>
      <c r="M152" s="199"/>
      <c r="N152" s="199">
        <f>D38</f>
        <v>0</v>
      </c>
      <c r="O152" s="199">
        <f>E38</f>
        <v>0</v>
      </c>
      <c r="P152" s="199" t="str">
        <f>G$6</f>
        <v/>
      </c>
      <c r="Q152" s="199">
        <f>G38</f>
        <v>0</v>
      </c>
      <c r="R152" s="199" t="str">
        <f t="shared" si="66"/>
        <v>年</v>
      </c>
      <c r="S152" s="209">
        <f>K38</f>
        <v>0</v>
      </c>
      <c r="T152" s="199"/>
      <c r="U152" s="199"/>
      <c r="V152" s="199"/>
      <c r="W152" s="199"/>
      <c r="X152" s="199"/>
      <c r="Y152" s="199"/>
      <c r="Z152" s="199"/>
      <c r="AA152" s="199"/>
      <c r="AB152" s="199"/>
      <c r="AC152" s="199"/>
      <c r="AD152" s="199"/>
      <c r="AE152" s="199"/>
      <c r="AF152" s="199"/>
      <c r="AG152" s="199"/>
      <c r="AH152" s="199"/>
      <c r="AI152" s="200"/>
      <c r="AJ152" s="200"/>
      <c r="AK152" s="199"/>
      <c r="AL152" s="199"/>
    </row>
    <row r="153" spans="1:38" ht="15.75" customHeight="1" x14ac:dyDescent="0.15">
      <c r="A153" s="199"/>
      <c r="B153" s="199" t="str">
        <f>IF(COUNTA(D39:E39)=0,"×",C39)</f>
        <v>×</v>
      </c>
      <c r="C153" s="208">
        <f>H39</f>
        <v>0</v>
      </c>
      <c r="D153" s="199" t="str">
        <f t="shared" si="65"/>
        <v/>
      </c>
      <c r="E153" s="203"/>
      <c r="F153" s="199" t="str">
        <f>IF(F39=""," －",F39)</f>
        <v xml:space="preserve"> －</v>
      </c>
      <c r="G153" s="199"/>
      <c r="H153" s="204"/>
      <c r="I153" s="203"/>
      <c r="J153" s="199"/>
      <c r="K153" s="199"/>
      <c r="L153" s="199"/>
      <c r="M153" s="199"/>
      <c r="N153" s="199">
        <f>D39</f>
        <v>0</v>
      </c>
      <c r="O153" s="199">
        <f>E39</f>
        <v>0</v>
      </c>
      <c r="P153" s="199" t="str">
        <f t="shared" ref="P153" si="90">G$6</f>
        <v/>
      </c>
      <c r="Q153" s="199">
        <f>G39</f>
        <v>0</v>
      </c>
      <c r="R153" s="199" t="str">
        <f t="shared" si="66"/>
        <v>年</v>
      </c>
      <c r="S153" s="209">
        <f>I39</f>
        <v>0</v>
      </c>
      <c r="T153" s="199"/>
      <c r="U153" s="199"/>
      <c r="V153" s="199"/>
      <c r="W153" s="199"/>
      <c r="X153" s="199"/>
      <c r="Y153" s="199"/>
      <c r="Z153" s="199"/>
      <c r="AA153" s="199"/>
      <c r="AB153" s="199"/>
      <c r="AC153" s="199"/>
      <c r="AD153" s="199"/>
      <c r="AE153" s="199"/>
      <c r="AF153" s="199"/>
      <c r="AG153" s="199"/>
      <c r="AH153" s="199"/>
      <c r="AI153" s="200"/>
      <c r="AJ153" s="200"/>
      <c r="AK153" s="199"/>
      <c r="AL153" s="199"/>
    </row>
    <row r="154" spans="1:38" ht="15.75" customHeight="1" x14ac:dyDescent="0.15">
      <c r="A154" s="199"/>
      <c r="B154" s="199" t="str">
        <f>B153</f>
        <v>×</v>
      </c>
      <c r="C154" s="208">
        <f>J39</f>
        <v>0</v>
      </c>
      <c r="D154" s="199" t="str">
        <f t="shared" si="65"/>
        <v/>
      </c>
      <c r="E154" s="203"/>
      <c r="F154" s="199" t="str">
        <f>IF(F39=""," －",F39)</f>
        <v xml:space="preserve"> －</v>
      </c>
      <c r="G154" s="199"/>
      <c r="H154" s="204"/>
      <c r="I154" s="203"/>
      <c r="J154" s="199"/>
      <c r="K154" s="199"/>
      <c r="L154" s="199"/>
      <c r="M154" s="199"/>
      <c r="N154" s="199">
        <f>D39</f>
        <v>0</v>
      </c>
      <c r="O154" s="199">
        <f>E39</f>
        <v>0</v>
      </c>
      <c r="P154" s="199" t="str">
        <f>G$6</f>
        <v/>
      </c>
      <c r="Q154" s="199">
        <f>G39</f>
        <v>0</v>
      </c>
      <c r="R154" s="199" t="str">
        <f t="shared" si="66"/>
        <v>年</v>
      </c>
      <c r="S154" s="209">
        <f>K39</f>
        <v>0</v>
      </c>
      <c r="T154" s="199"/>
      <c r="U154" s="199"/>
      <c r="V154" s="199"/>
      <c r="W154" s="199"/>
      <c r="X154" s="199"/>
      <c r="Y154" s="199"/>
      <c r="Z154" s="199"/>
      <c r="AA154" s="199"/>
      <c r="AB154" s="199"/>
      <c r="AC154" s="199"/>
      <c r="AD154" s="199"/>
      <c r="AE154" s="199"/>
      <c r="AF154" s="199"/>
      <c r="AG154" s="199"/>
      <c r="AH154" s="199"/>
      <c r="AI154" s="200"/>
      <c r="AJ154" s="200"/>
      <c r="AK154" s="199"/>
      <c r="AL154" s="199"/>
    </row>
    <row r="155" spans="1:38" ht="15.75" customHeight="1" x14ac:dyDescent="0.15">
      <c r="A155" s="199"/>
      <c r="B155" s="199" t="str">
        <f>IF(COUNTA(D40:E40)=0,"×",C40)</f>
        <v>×</v>
      </c>
      <c r="C155" s="208">
        <f>H40</f>
        <v>0</v>
      </c>
      <c r="D155" s="199" t="str">
        <f t="shared" si="65"/>
        <v/>
      </c>
      <c r="E155" s="203"/>
      <c r="F155" s="199" t="str">
        <f>IF(F40=""," －",F40)</f>
        <v xml:space="preserve"> －</v>
      </c>
      <c r="G155" s="199"/>
      <c r="H155" s="204"/>
      <c r="I155" s="203"/>
      <c r="J155" s="199"/>
      <c r="K155" s="199"/>
      <c r="L155" s="199"/>
      <c r="M155" s="199"/>
      <c r="N155" s="199">
        <f>D40</f>
        <v>0</v>
      </c>
      <c r="O155" s="199">
        <f>E40</f>
        <v>0</v>
      </c>
      <c r="P155" s="199" t="str">
        <f t="shared" ref="P155" si="91">G$6</f>
        <v/>
      </c>
      <c r="Q155" s="199">
        <f>G40</f>
        <v>0</v>
      </c>
      <c r="R155" s="199" t="str">
        <f t="shared" si="66"/>
        <v>年</v>
      </c>
      <c r="S155" s="209">
        <f>I40</f>
        <v>0</v>
      </c>
      <c r="T155" s="199"/>
      <c r="U155" s="199"/>
      <c r="V155" s="199"/>
      <c r="W155" s="199"/>
      <c r="X155" s="199"/>
      <c r="Y155" s="199"/>
      <c r="Z155" s="199"/>
      <c r="AA155" s="199"/>
      <c r="AB155" s="199"/>
      <c r="AC155" s="199"/>
      <c r="AD155" s="199"/>
      <c r="AE155" s="199"/>
      <c r="AF155" s="199"/>
      <c r="AG155" s="199"/>
      <c r="AH155" s="199"/>
      <c r="AI155" s="200"/>
      <c r="AJ155" s="200"/>
      <c r="AK155" s="199"/>
      <c r="AL155" s="199"/>
    </row>
    <row r="156" spans="1:38" ht="15.75" customHeight="1" x14ac:dyDescent="0.15">
      <c r="A156" s="199"/>
      <c r="B156" s="199" t="str">
        <f>B155</f>
        <v>×</v>
      </c>
      <c r="C156" s="208">
        <f>J40</f>
        <v>0</v>
      </c>
      <c r="D156" s="199" t="str">
        <f t="shared" si="65"/>
        <v/>
      </c>
      <c r="E156" s="203"/>
      <c r="F156" s="199" t="str">
        <f>IF(F40=""," －",F40)</f>
        <v xml:space="preserve"> －</v>
      </c>
      <c r="G156" s="199"/>
      <c r="H156" s="204"/>
      <c r="I156" s="203"/>
      <c r="J156" s="199"/>
      <c r="K156" s="199"/>
      <c r="L156" s="199"/>
      <c r="M156" s="199"/>
      <c r="N156" s="199">
        <f>D40</f>
        <v>0</v>
      </c>
      <c r="O156" s="199">
        <f>E40</f>
        <v>0</v>
      </c>
      <c r="P156" s="199" t="str">
        <f>G$6</f>
        <v/>
      </c>
      <c r="Q156" s="199">
        <f>G40</f>
        <v>0</v>
      </c>
      <c r="R156" s="199" t="str">
        <f t="shared" si="66"/>
        <v>年</v>
      </c>
      <c r="S156" s="209">
        <f>K40</f>
        <v>0</v>
      </c>
      <c r="T156" s="199"/>
      <c r="U156" s="199"/>
      <c r="V156" s="199"/>
      <c r="W156" s="199"/>
      <c r="X156" s="199"/>
      <c r="Y156" s="199"/>
      <c r="Z156" s="199"/>
      <c r="AA156" s="199"/>
      <c r="AB156" s="199"/>
      <c r="AC156" s="199"/>
      <c r="AD156" s="199"/>
      <c r="AE156" s="199"/>
      <c r="AF156" s="199"/>
      <c r="AG156" s="199"/>
      <c r="AH156" s="199"/>
      <c r="AI156" s="200"/>
      <c r="AJ156" s="200"/>
      <c r="AK156" s="199"/>
      <c r="AL156" s="199"/>
    </row>
    <row r="157" spans="1:38" ht="15.75" customHeight="1" x14ac:dyDescent="0.15">
      <c r="A157" s="199"/>
      <c r="B157" s="199" t="str">
        <f>IF(COUNTA(D41:E41)=0,"×",C41)</f>
        <v>×</v>
      </c>
      <c r="C157" s="208">
        <f>H41</f>
        <v>0</v>
      </c>
      <c r="D157" s="199" t="str">
        <f t="shared" si="65"/>
        <v/>
      </c>
      <c r="E157" s="203"/>
      <c r="F157" s="199" t="str">
        <f>IF(F41=""," －",F41)</f>
        <v xml:space="preserve"> －</v>
      </c>
      <c r="G157" s="199"/>
      <c r="H157" s="204"/>
      <c r="I157" s="203"/>
      <c r="J157" s="199"/>
      <c r="K157" s="199"/>
      <c r="L157" s="199"/>
      <c r="M157" s="199"/>
      <c r="N157" s="199">
        <f>D41</f>
        <v>0</v>
      </c>
      <c r="O157" s="199">
        <f>E41</f>
        <v>0</v>
      </c>
      <c r="P157" s="199" t="str">
        <f t="shared" ref="P157" si="92">G$6</f>
        <v/>
      </c>
      <c r="Q157" s="199">
        <f>G41</f>
        <v>0</v>
      </c>
      <c r="R157" s="199" t="str">
        <f t="shared" si="66"/>
        <v>年</v>
      </c>
      <c r="S157" s="209">
        <f>I41</f>
        <v>0</v>
      </c>
      <c r="T157" s="199"/>
      <c r="U157" s="199"/>
      <c r="V157" s="199"/>
      <c r="W157" s="199"/>
      <c r="X157" s="199"/>
      <c r="Y157" s="199"/>
      <c r="Z157" s="199"/>
      <c r="AA157" s="199"/>
      <c r="AB157" s="199"/>
      <c r="AC157" s="199"/>
      <c r="AD157" s="199"/>
      <c r="AE157" s="199"/>
      <c r="AF157" s="199"/>
      <c r="AG157" s="199"/>
      <c r="AH157" s="199"/>
      <c r="AI157" s="200"/>
      <c r="AJ157" s="200"/>
      <c r="AK157" s="199"/>
      <c r="AL157" s="199"/>
    </row>
    <row r="158" spans="1:38" ht="15.75" customHeight="1" x14ac:dyDescent="0.15">
      <c r="A158" s="199"/>
      <c r="B158" s="199" t="str">
        <f>B157</f>
        <v>×</v>
      </c>
      <c r="C158" s="208">
        <f>J41</f>
        <v>0</v>
      </c>
      <c r="D158" s="199" t="str">
        <f t="shared" si="65"/>
        <v/>
      </c>
      <c r="E158" s="203"/>
      <c r="F158" s="199" t="str">
        <f>IF(F41=""," －",F41)</f>
        <v xml:space="preserve"> －</v>
      </c>
      <c r="G158" s="199"/>
      <c r="H158" s="204"/>
      <c r="I158" s="203"/>
      <c r="J158" s="199"/>
      <c r="K158" s="199"/>
      <c r="L158" s="199"/>
      <c r="M158" s="199"/>
      <c r="N158" s="199">
        <f>D41</f>
        <v>0</v>
      </c>
      <c r="O158" s="199">
        <f>E41</f>
        <v>0</v>
      </c>
      <c r="P158" s="199" t="str">
        <f>G$6</f>
        <v/>
      </c>
      <c r="Q158" s="199">
        <f>G41</f>
        <v>0</v>
      </c>
      <c r="R158" s="199" t="str">
        <f t="shared" si="66"/>
        <v>年</v>
      </c>
      <c r="S158" s="209">
        <f>K41</f>
        <v>0</v>
      </c>
      <c r="T158" s="199"/>
      <c r="U158" s="199"/>
      <c r="V158" s="199"/>
      <c r="W158" s="199"/>
      <c r="X158" s="199"/>
      <c r="Y158" s="199"/>
      <c r="Z158" s="199"/>
      <c r="AA158" s="199"/>
      <c r="AB158" s="199"/>
      <c r="AC158" s="199"/>
      <c r="AD158" s="199"/>
      <c r="AE158" s="199"/>
      <c r="AF158" s="199"/>
      <c r="AG158" s="199"/>
      <c r="AH158" s="199"/>
      <c r="AI158" s="200"/>
      <c r="AJ158" s="200"/>
      <c r="AK158" s="199"/>
      <c r="AL158" s="199"/>
    </row>
    <row r="159" spans="1:38" ht="15.75" customHeight="1" x14ac:dyDescent="0.15">
      <c r="A159" s="199"/>
      <c r="B159" s="199" t="str">
        <f>IF(COUNTA(D42:E42)=0,"×",C42)</f>
        <v>×</v>
      </c>
      <c r="C159" s="208">
        <f>H42</f>
        <v>0</v>
      </c>
      <c r="D159" s="199" t="str">
        <f t="shared" si="65"/>
        <v/>
      </c>
      <c r="E159" s="203"/>
      <c r="F159" s="199" t="str">
        <f>IF(F42=""," －",F42)</f>
        <v xml:space="preserve"> －</v>
      </c>
      <c r="G159" s="199"/>
      <c r="H159" s="204"/>
      <c r="I159" s="203"/>
      <c r="J159" s="199"/>
      <c r="K159" s="199"/>
      <c r="L159" s="199"/>
      <c r="M159" s="199"/>
      <c r="N159" s="199">
        <f>D42</f>
        <v>0</v>
      </c>
      <c r="O159" s="199">
        <f>E42</f>
        <v>0</v>
      </c>
      <c r="P159" s="199" t="str">
        <f t="shared" ref="P159" si="93">G$6</f>
        <v/>
      </c>
      <c r="Q159" s="199">
        <f>G42</f>
        <v>0</v>
      </c>
      <c r="R159" s="199" t="str">
        <f t="shared" si="66"/>
        <v>年</v>
      </c>
      <c r="S159" s="209">
        <f>I42</f>
        <v>0</v>
      </c>
      <c r="T159" s="199"/>
      <c r="U159" s="199"/>
      <c r="V159" s="199"/>
      <c r="W159" s="199"/>
      <c r="X159" s="199"/>
      <c r="Y159" s="199"/>
      <c r="Z159" s="199"/>
      <c r="AA159" s="199"/>
      <c r="AB159" s="199"/>
      <c r="AC159" s="199"/>
      <c r="AD159" s="199"/>
      <c r="AE159" s="199"/>
      <c r="AF159" s="199"/>
      <c r="AG159" s="199"/>
      <c r="AH159" s="199"/>
      <c r="AI159" s="200"/>
      <c r="AJ159" s="200"/>
      <c r="AK159" s="199"/>
      <c r="AL159" s="199"/>
    </row>
    <row r="160" spans="1:38" ht="15.75" customHeight="1" x14ac:dyDescent="0.15">
      <c r="A160" s="199"/>
      <c r="B160" s="199" t="str">
        <f>B159</f>
        <v>×</v>
      </c>
      <c r="C160" s="208">
        <f>J42</f>
        <v>0</v>
      </c>
      <c r="D160" s="199" t="str">
        <f t="shared" si="65"/>
        <v/>
      </c>
      <c r="E160" s="203"/>
      <c r="F160" s="199" t="str">
        <f>IF(F42=""," －",F42)</f>
        <v xml:space="preserve"> －</v>
      </c>
      <c r="G160" s="199"/>
      <c r="H160" s="204"/>
      <c r="I160" s="203"/>
      <c r="J160" s="199"/>
      <c r="K160" s="199"/>
      <c r="L160" s="199"/>
      <c r="M160" s="199"/>
      <c r="N160" s="199">
        <f>D42</f>
        <v>0</v>
      </c>
      <c r="O160" s="199">
        <f>E42</f>
        <v>0</v>
      </c>
      <c r="P160" s="199" t="str">
        <f>G$6</f>
        <v/>
      </c>
      <c r="Q160" s="199">
        <f>G42</f>
        <v>0</v>
      </c>
      <c r="R160" s="199" t="str">
        <f t="shared" si="66"/>
        <v>年</v>
      </c>
      <c r="S160" s="209">
        <f>K42</f>
        <v>0</v>
      </c>
      <c r="T160" s="199"/>
      <c r="U160" s="199"/>
      <c r="V160" s="199"/>
      <c r="W160" s="199"/>
      <c r="X160" s="199"/>
      <c r="Y160" s="199"/>
      <c r="Z160" s="199"/>
      <c r="AA160" s="199"/>
      <c r="AB160" s="199"/>
      <c r="AC160" s="199"/>
      <c r="AD160" s="199"/>
      <c r="AE160" s="199"/>
      <c r="AF160" s="199"/>
      <c r="AG160" s="199"/>
      <c r="AH160" s="199"/>
      <c r="AI160" s="200"/>
      <c r="AJ160" s="200"/>
      <c r="AK160" s="199"/>
      <c r="AL160" s="199"/>
    </row>
    <row r="161" spans="1:38" ht="15.75" customHeight="1" x14ac:dyDescent="0.15">
      <c r="A161" s="199"/>
      <c r="B161" s="199" t="str">
        <f>IF(COUNTA(D43:E43)=0,"×",C43)</f>
        <v>×</v>
      </c>
      <c r="C161" s="208">
        <f>H43</f>
        <v>0</v>
      </c>
      <c r="D161" s="199" t="str">
        <f t="shared" si="65"/>
        <v/>
      </c>
      <c r="E161" s="203"/>
      <c r="F161" s="199" t="str">
        <f>IF(F43=""," －",F43)</f>
        <v xml:space="preserve"> －</v>
      </c>
      <c r="G161" s="199"/>
      <c r="H161" s="204"/>
      <c r="I161" s="203"/>
      <c r="J161" s="199"/>
      <c r="K161" s="199"/>
      <c r="L161" s="199"/>
      <c r="M161" s="199"/>
      <c r="N161" s="199">
        <f>D43</f>
        <v>0</v>
      </c>
      <c r="O161" s="199">
        <f>E43</f>
        <v>0</v>
      </c>
      <c r="P161" s="199" t="str">
        <f t="shared" ref="P161" si="94">G$6</f>
        <v/>
      </c>
      <c r="Q161" s="199">
        <f>G43</f>
        <v>0</v>
      </c>
      <c r="R161" s="199" t="str">
        <f t="shared" si="66"/>
        <v>年</v>
      </c>
      <c r="S161" s="209">
        <f>I43</f>
        <v>0</v>
      </c>
      <c r="T161" s="199"/>
      <c r="U161" s="199"/>
      <c r="V161" s="199"/>
      <c r="W161" s="199"/>
      <c r="X161" s="199"/>
      <c r="Y161" s="199"/>
      <c r="Z161" s="199"/>
      <c r="AA161" s="199"/>
      <c r="AB161" s="199"/>
      <c r="AC161" s="199"/>
      <c r="AD161" s="199"/>
      <c r="AE161" s="199"/>
      <c r="AF161" s="199"/>
      <c r="AG161" s="199"/>
      <c r="AH161" s="199"/>
      <c r="AI161" s="200"/>
      <c r="AJ161" s="200"/>
      <c r="AK161" s="199"/>
      <c r="AL161" s="199"/>
    </row>
    <row r="162" spans="1:38" ht="15.75" customHeight="1" x14ac:dyDescent="0.15">
      <c r="A162" s="199"/>
      <c r="B162" s="199" t="str">
        <f>B161</f>
        <v>×</v>
      </c>
      <c r="C162" s="208">
        <f>J43</f>
        <v>0</v>
      </c>
      <c r="D162" s="199" t="str">
        <f t="shared" si="65"/>
        <v/>
      </c>
      <c r="E162" s="203"/>
      <c r="F162" s="199" t="str">
        <f>IF(F43=""," －",F43)</f>
        <v xml:space="preserve"> －</v>
      </c>
      <c r="G162" s="199"/>
      <c r="H162" s="204"/>
      <c r="I162" s="203"/>
      <c r="J162" s="199"/>
      <c r="K162" s="199"/>
      <c r="L162" s="199"/>
      <c r="M162" s="199"/>
      <c r="N162" s="199">
        <f>D43</f>
        <v>0</v>
      </c>
      <c r="O162" s="199">
        <f>E43</f>
        <v>0</v>
      </c>
      <c r="P162" s="199" t="str">
        <f>G$6</f>
        <v/>
      </c>
      <c r="Q162" s="199">
        <f>G43</f>
        <v>0</v>
      </c>
      <c r="R162" s="199" t="str">
        <f t="shared" si="66"/>
        <v>年</v>
      </c>
      <c r="S162" s="209">
        <f>K43</f>
        <v>0</v>
      </c>
      <c r="T162" s="199"/>
      <c r="U162" s="199"/>
      <c r="V162" s="199"/>
      <c r="W162" s="199"/>
      <c r="X162" s="199"/>
      <c r="Y162" s="199"/>
      <c r="Z162" s="199"/>
      <c r="AA162" s="199"/>
      <c r="AB162" s="199"/>
      <c r="AC162" s="199"/>
      <c r="AD162" s="199"/>
      <c r="AE162" s="199"/>
      <c r="AF162" s="199"/>
      <c r="AG162" s="199"/>
      <c r="AH162" s="199"/>
      <c r="AI162" s="200"/>
      <c r="AJ162" s="200"/>
      <c r="AK162" s="199"/>
      <c r="AL162" s="199"/>
    </row>
    <row r="163" spans="1:38" ht="15.75" customHeight="1" x14ac:dyDescent="0.15">
      <c r="A163" s="199"/>
      <c r="B163" s="199" t="str">
        <f>IF(COUNTA(D44:E44)=0,"×",C44)</f>
        <v>×</v>
      </c>
      <c r="C163" s="208">
        <f>H44</f>
        <v>0</v>
      </c>
      <c r="D163" s="199" t="str">
        <f t="shared" si="65"/>
        <v/>
      </c>
      <c r="E163" s="203"/>
      <c r="F163" s="199" t="str">
        <f>IF(F44=""," －",F44)</f>
        <v xml:space="preserve"> －</v>
      </c>
      <c r="G163" s="199"/>
      <c r="H163" s="204"/>
      <c r="I163" s="203"/>
      <c r="J163" s="199"/>
      <c r="K163" s="199"/>
      <c r="L163" s="199"/>
      <c r="M163" s="199"/>
      <c r="N163" s="199">
        <f>D44</f>
        <v>0</v>
      </c>
      <c r="O163" s="199">
        <f>E44</f>
        <v>0</v>
      </c>
      <c r="P163" s="199" t="str">
        <f t="shared" ref="P163" si="95">G$6</f>
        <v/>
      </c>
      <c r="Q163" s="199">
        <f>G44</f>
        <v>0</v>
      </c>
      <c r="R163" s="199" t="str">
        <f t="shared" si="66"/>
        <v>年</v>
      </c>
      <c r="S163" s="209">
        <f>I44</f>
        <v>0</v>
      </c>
      <c r="T163" s="199"/>
      <c r="U163" s="199"/>
      <c r="V163" s="199"/>
      <c r="W163" s="199"/>
      <c r="X163" s="199"/>
      <c r="Y163" s="199"/>
      <c r="Z163" s="199"/>
      <c r="AA163" s="199"/>
      <c r="AB163" s="199"/>
      <c r="AC163" s="199"/>
      <c r="AD163" s="199"/>
      <c r="AE163" s="199"/>
      <c r="AF163" s="199"/>
      <c r="AG163" s="199"/>
      <c r="AH163" s="199"/>
      <c r="AI163" s="200"/>
      <c r="AJ163" s="200"/>
      <c r="AK163" s="199"/>
      <c r="AL163" s="199"/>
    </row>
    <row r="164" spans="1:38" ht="15.75" customHeight="1" x14ac:dyDescent="0.15">
      <c r="A164" s="199"/>
      <c r="B164" s="199" t="str">
        <f>B163</f>
        <v>×</v>
      </c>
      <c r="C164" s="208">
        <f>J44</f>
        <v>0</v>
      </c>
      <c r="D164" s="199" t="str">
        <f t="shared" si="65"/>
        <v/>
      </c>
      <c r="E164" s="203"/>
      <c r="F164" s="199" t="str">
        <f>IF(F44=""," －",F44)</f>
        <v xml:space="preserve"> －</v>
      </c>
      <c r="G164" s="199"/>
      <c r="H164" s="204"/>
      <c r="I164" s="203"/>
      <c r="J164" s="199"/>
      <c r="K164" s="199"/>
      <c r="L164" s="199"/>
      <c r="M164" s="199"/>
      <c r="N164" s="199">
        <f>D44</f>
        <v>0</v>
      </c>
      <c r="O164" s="199">
        <f>E44</f>
        <v>0</v>
      </c>
      <c r="P164" s="199" t="str">
        <f>G$6</f>
        <v/>
      </c>
      <c r="Q164" s="199">
        <f>G44</f>
        <v>0</v>
      </c>
      <c r="R164" s="199" t="str">
        <f t="shared" si="66"/>
        <v>年</v>
      </c>
      <c r="S164" s="209">
        <f>K44</f>
        <v>0</v>
      </c>
      <c r="T164" s="199"/>
      <c r="U164" s="199"/>
      <c r="V164" s="199"/>
      <c r="W164" s="199"/>
      <c r="X164" s="199"/>
      <c r="Y164" s="199"/>
      <c r="Z164" s="199"/>
      <c r="AA164" s="199"/>
      <c r="AB164" s="199"/>
      <c r="AC164" s="199"/>
      <c r="AD164" s="199"/>
      <c r="AE164" s="199"/>
      <c r="AF164" s="199"/>
      <c r="AG164" s="199"/>
      <c r="AH164" s="199"/>
      <c r="AI164" s="200"/>
      <c r="AJ164" s="200"/>
      <c r="AK164" s="199"/>
      <c r="AL164" s="199"/>
    </row>
    <row r="165" spans="1:38" ht="15.75" customHeight="1" x14ac:dyDescent="0.15">
      <c r="A165" s="199"/>
      <c r="B165" s="199" t="str">
        <f>IF(COUNTA(D45:E45)=0,"×",C45)</f>
        <v>×</v>
      </c>
      <c r="C165" s="208">
        <f>H45</f>
        <v>0</v>
      </c>
      <c r="D165" s="199" t="str">
        <f t="shared" si="65"/>
        <v/>
      </c>
      <c r="E165" s="203"/>
      <c r="F165" s="199" t="str">
        <f>IF(F45=""," －",F45)</f>
        <v xml:space="preserve"> －</v>
      </c>
      <c r="G165" s="199"/>
      <c r="H165" s="204"/>
      <c r="I165" s="203"/>
      <c r="J165" s="199"/>
      <c r="K165" s="199"/>
      <c r="L165" s="199"/>
      <c r="M165" s="199"/>
      <c r="N165" s="199">
        <f>D45</f>
        <v>0</v>
      </c>
      <c r="O165" s="199">
        <f>E45</f>
        <v>0</v>
      </c>
      <c r="P165" s="199" t="str">
        <f t="shared" ref="P165" si="96">G$6</f>
        <v/>
      </c>
      <c r="Q165" s="199">
        <f>G45</f>
        <v>0</v>
      </c>
      <c r="R165" s="199" t="str">
        <f t="shared" si="66"/>
        <v>年</v>
      </c>
      <c r="S165" s="209">
        <f>I45</f>
        <v>0</v>
      </c>
      <c r="T165" s="199"/>
      <c r="U165" s="199"/>
      <c r="V165" s="199"/>
      <c r="W165" s="199"/>
      <c r="X165" s="199"/>
      <c r="Y165" s="199"/>
      <c r="Z165" s="199"/>
      <c r="AA165" s="199"/>
      <c r="AB165" s="199"/>
      <c r="AC165" s="199"/>
      <c r="AD165" s="199"/>
      <c r="AE165" s="199"/>
      <c r="AF165" s="199"/>
      <c r="AG165" s="199"/>
      <c r="AH165" s="199"/>
      <c r="AI165" s="200"/>
      <c r="AJ165" s="200"/>
      <c r="AK165" s="199"/>
      <c r="AL165" s="199"/>
    </row>
    <row r="166" spans="1:38" ht="15.75" customHeight="1" x14ac:dyDescent="0.15">
      <c r="A166" s="199"/>
      <c r="B166" s="199" t="str">
        <f>B165</f>
        <v>×</v>
      </c>
      <c r="C166" s="208">
        <f>J45</f>
        <v>0</v>
      </c>
      <c r="D166" s="199" t="str">
        <f t="shared" ref="D166:D200" si="97">IF(B166="×","",C$6)</f>
        <v/>
      </c>
      <c r="E166" s="203"/>
      <c r="F166" s="199" t="str">
        <f>IF(F45=""," －",F45)</f>
        <v xml:space="preserve"> －</v>
      </c>
      <c r="G166" s="199"/>
      <c r="H166" s="204"/>
      <c r="I166" s="203"/>
      <c r="J166" s="199"/>
      <c r="K166" s="199"/>
      <c r="L166" s="199"/>
      <c r="M166" s="199"/>
      <c r="N166" s="199">
        <f>D45</f>
        <v>0</v>
      </c>
      <c r="O166" s="199">
        <f>E45</f>
        <v>0</v>
      </c>
      <c r="P166" s="199" t="str">
        <f>G$6</f>
        <v/>
      </c>
      <c r="Q166" s="199">
        <f>G45</f>
        <v>0</v>
      </c>
      <c r="R166" s="199" t="str">
        <f t="shared" ref="R166:R200" si="98">IF(Q166&lt;=6,"年","才")</f>
        <v>年</v>
      </c>
      <c r="S166" s="209">
        <f>K45</f>
        <v>0</v>
      </c>
      <c r="T166" s="199"/>
      <c r="U166" s="199"/>
      <c r="V166" s="199"/>
      <c r="W166" s="199"/>
      <c r="X166" s="199"/>
      <c r="Y166" s="199"/>
      <c r="Z166" s="199"/>
      <c r="AA166" s="199"/>
      <c r="AB166" s="199"/>
      <c r="AC166" s="199"/>
      <c r="AD166" s="199"/>
      <c r="AE166" s="199"/>
      <c r="AF166" s="199"/>
      <c r="AG166" s="199"/>
      <c r="AH166" s="199"/>
      <c r="AI166" s="200"/>
      <c r="AJ166" s="200"/>
      <c r="AK166" s="199"/>
      <c r="AL166" s="199"/>
    </row>
    <row r="167" spans="1:38" ht="15.75" customHeight="1" x14ac:dyDescent="0.15">
      <c r="A167" s="199"/>
      <c r="B167" s="199" t="str">
        <f>IF(COUNTA(D46:E46)=0,"×",C46)</f>
        <v>×</v>
      </c>
      <c r="C167" s="208">
        <f>H46</f>
        <v>0</v>
      </c>
      <c r="D167" s="199" t="str">
        <f t="shared" si="97"/>
        <v/>
      </c>
      <c r="E167" s="203"/>
      <c r="F167" s="199" t="str">
        <f>IF(F46=""," －",F46)</f>
        <v xml:space="preserve"> －</v>
      </c>
      <c r="G167" s="199"/>
      <c r="H167" s="204"/>
      <c r="I167" s="203"/>
      <c r="J167" s="199"/>
      <c r="K167" s="199"/>
      <c r="L167" s="199"/>
      <c r="M167" s="199"/>
      <c r="N167" s="199">
        <f>D46</f>
        <v>0</v>
      </c>
      <c r="O167" s="199">
        <f>E46</f>
        <v>0</v>
      </c>
      <c r="P167" s="199" t="str">
        <f t="shared" ref="P167" si="99">G$6</f>
        <v/>
      </c>
      <c r="Q167" s="199">
        <f>G46</f>
        <v>0</v>
      </c>
      <c r="R167" s="199" t="str">
        <f t="shared" si="98"/>
        <v>年</v>
      </c>
      <c r="S167" s="209">
        <f>I46</f>
        <v>0</v>
      </c>
      <c r="T167" s="199"/>
      <c r="U167" s="199"/>
      <c r="V167" s="199"/>
      <c r="W167" s="199"/>
      <c r="X167" s="199"/>
      <c r="Y167" s="199"/>
      <c r="Z167" s="199"/>
      <c r="AA167" s="199"/>
      <c r="AB167" s="199"/>
      <c r="AC167" s="199"/>
      <c r="AD167" s="199"/>
      <c r="AE167" s="199"/>
      <c r="AF167" s="199"/>
      <c r="AG167" s="199"/>
      <c r="AH167" s="199"/>
      <c r="AI167" s="200"/>
      <c r="AJ167" s="200"/>
      <c r="AK167" s="199"/>
      <c r="AL167" s="199"/>
    </row>
    <row r="168" spans="1:38" ht="15.75" customHeight="1" x14ac:dyDescent="0.15">
      <c r="A168" s="199"/>
      <c r="B168" s="199" t="str">
        <f>B167</f>
        <v>×</v>
      </c>
      <c r="C168" s="208">
        <f>J46</f>
        <v>0</v>
      </c>
      <c r="D168" s="199" t="str">
        <f t="shared" si="97"/>
        <v/>
      </c>
      <c r="E168" s="203"/>
      <c r="F168" s="199" t="str">
        <f>IF(F46=""," －",F46)</f>
        <v xml:space="preserve"> －</v>
      </c>
      <c r="G168" s="199"/>
      <c r="H168" s="204"/>
      <c r="I168" s="203"/>
      <c r="J168" s="199"/>
      <c r="K168" s="199"/>
      <c r="L168" s="199"/>
      <c r="M168" s="199"/>
      <c r="N168" s="199">
        <f>D46</f>
        <v>0</v>
      </c>
      <c r="O168" s="199">
        <f>E46</f>
        <v>0</v>
      </c>
      <c r="P168" s="199" t="str">
        <f>G$6</f>
        <v/>
      </c>
      <c r="Q168" s="199">
        <f>G46</f>
        <v>0</v>
      </c>
      <c r="R168" s="199" t="str">
        <f t="shared" si="98"/>
        <v>年</v>
      </c>
      <c r="S168" s="209">
        <f>K46</f>
        <v>0</v>
      </c>
      <c r="T168" s="199"/>
      <c r="U168" s="199"/>
      <c r="V168" s="199"/>
      <c r="W168" s="199"/>
      <c r="X168" s="199"/>
      <c r="Y168" s="199"/>
      <c r="Z168" s="199"/>
      <c r="AA168" s="199"/>
      <c r="AB168" s="199"/>
      <c r="AC168" s="199"/>
      <c r="AD168" s="199"/>
      <c r="AE168" s="199"/>
      <c r="AF168" s="199"/>
      <c r="AG168" s="199"/>
      <c r="AH168" s="199"/>
      <c r="AI168" s="200"/>
      <c r="AJ168" s="200"/>
      <c r="AK168" s="199"/>
      <c r="AL168" s="199"/>
    </row>
    <row r="169" spans="1:38" ht="15.75" customHeight="1" x14ac:dyDescent="0.15">
      <c r="A169" s="199"/>
      <c r="B169" s="199" t="str">
        <f>IF(COUNTA(D47:E47)=0,"×",C47)</f>
        <v>×</v>
      </c>
      <c r="C169" s="208">
        <f>H47</f>
        <v>0</v>
      </c>
      <c r="D169" s="199" t="str">
        <f t="shared" si="97"/>
        <v/>
      </c>
      <c r="E169" s="203"/>
      <c r="F169" s="199" t="str">
        <f>IF(F47=""," －",F47)</f>
        <v xml:space="preserve"> －</v>
      </c>
      <c r="G169" s="199"/>
      <c r="H169" s="204"/>
      <c r="I169" s="203"/>
      <c r="J169" s="199"/>
      <c r="K169" s="199"/>
      <c r="L169" s="199"/>
      <c r="M169" s="199"/>
      <c r="N169" s="199">
        <f>D47</f>
        <v>0</v>
      </c>
      <c r="O169" s="199">
        <f>E47</f>
        <v>0</v>
      </c>
      <c r="P169" s="199" t="str">
        <f t="shared" ref="P169" si="100">G$6</f>
        <v/>
      </c>
      <c r="Q169" s="199">
        <f>G47</f>
        <v>0</v>
      </c>
      <c r="R169" s="199" t="str">
        <f t="shared" si="98"/>
        <v>年</v>
      </c>
      <c r="S169" s="209">
        <f>I47</f>
        <v>0</v>
      </c>
      <c r="T169" s="199"/>
      <c r="U169" s="199"/>
      <c r="V169" s="199"/>
      <c r="W169" s="199"/>
      <c r="X169" s="199"/>
      <c r="Y169" s="199"/>
      <c r="Z169" s="199"/>
      <c r="AA169" s="199"/>
      <c r="AB169" s="199"/>
      <c r="AC169" s="199"/>
      <c r="AD169" s="199"/>
      <c r="AE169" s="199"/>
      <c r="AF169" s="199"/>
      <c r="AG169" s="199"/>
      <c r="AH169" s="199"/>
      <c r="AI169" s="200"/>
      <c r="AJ169" s="200"/>
      <c r="AK169" s="199"/>
      <c r="AL169" s="199"/>
    </row>
    <row r="170" spans="1:38" ht="15.75" customHeight="1" x14ac:dyDescent="0.15">
      <c r="A170" s="199"/>
      <c r="B170" s="199" t="str">
        <f>B169</f>
        <v>×</v>
      </c>
      <c r="C170" s="208">
        <f>J47</f>
        <v>0</v>
      </c>
      <c r="D170" s="199" t="str">
        <f t="shared" si="97"/>
        <v/>
      </c>
      <c r="E170" s="203"/>
      <c r="F170" s="199" t="str">
        <f>IF(F47=""," －",F47)</f>
        <v xml:space="preserve"> －</v>
      </c>
      <c r="G170" s="199"/>
      <c r="H170" s="204"/>
      <c r="I170" s="203"/>
      <c r="J170" s="199"/>
      <c r="K170" s="199"/>
      <c r="L170" s="199"/>
      <c r="M170" s="199"/>
      <c r="N170" s="199">
        <f>D47</f>
        <v>0</v>
      </c>
      <c r="O170" s="199">
        <f>E47</f>
        <v>0</v>
      </c>
      <c r="P170" s="199" t="str">
        <f>G$6</f>
        <v/>
      </c>
      <c r="Q170" s="199">
        <f>G47</f>
        <v>0</v>
      </c>
      <c r="R170" s="199" t="str">
        <f t="shared" si="98"/>
        <v>年</v>
      </c>
      <c r="S170" s="209">
        <f>K47</f>
        <v>0</v>
      </c>
      <c r="T170" s="199"/>
      <c r="U170" s="199"/>
      <c r="V170" s="199"/>
      <c r="W170" s="199"/>
      <c r="X170" s="199"/>
      <c r="Y170" s="199"/>
      <c r="Z170" s="199"/>
      <c r="AA170" s="199"/>
      <c r="AB170" s="199"/>
      <c r="AC170" s="199"/>
      <c r="AD170" s="199"/>
      <c r="AE170" s="199"/>
      <c r="AF170" s="199"/>
      <c r="AG170" s="199"/>
      <c r="AH170" s="199"/>
      <c r="AI170" s="200"/>
      <c r="AJ170" s="200"/>
      <c r="AK170" s="199"/>
      <c r="AL170" s="199"/>
    </row>
    <row r="171" spans="1:38" ht="15.75" customHeight="1" x14ac:dyDescent="0.15">
      <c r="A171" s="199"/>
      <c r="B171" s="199" t="str">
        <f>IF(COUNTA(D48:E48)=0,"×",C48)</f>
        <v>×</v>
      </c>
      <c r="C171" s="208">
        <f>H48</f>
        <v>0</v>
      </c>
      <c r="D171" s="199" t="str">
        <f t="shared" si="97"/>
        <v/>
      </c>
      <c r="E171" s="203"/>
      <c r="F171" s="199" t="str">
        <f>IF(F48=""," －",F48)</f>
        <v xml:space="preserve"> －</v>
      </c>
      <c r="G171" s="199"/>
      <c r="H171" s="204"/>
      <c r="I171" s="203"/>
      <c r="J171" s="199"/>
      <c r="K171" s="199"/>
      <c r="L171" s="199"/>
      <c r="M171" s="199"/>
      <c r="N171" s="199">
        <f>D48</f>
        <v>0</v>
      </c>
      <c r="O171" s="199">
        <f>E48</f>
        <v>0</v>
      </c>
      <c r="P171" s="199" t="str">
        <f t="shared" ref="P171:P200" si="101">G$6</f>
        <v/>
      </c>
      <c r="Q171" s="199">
        <f>G48</f>
        <v>0</v>
      </c>
      <c r="R171" s="199" t="str">
        <f t="shared" si="98"/>
        <v>年</v>
      </c>
      <c r="S171" s="209">
        <f>I48</f>
        <v>0</v>
      </c>
      <c r="T171" s="199"/>
      <c r="U171" s="199"/>
      <c r="V171" s="199"/>
      <c r="W171" s="199"/>
      <c r="X171" s="199"/>
      <c r="Y171" s="199"/>
      <c r="Z171" s="199"/>
      <c r="AA171" s="199"/>
      <c r="AB171" s="199"/>
      <c r="AC171" s="199"/>
      <c r="AD171" s="199"/>
      <c r="AE171" s="199"/>
      <c r="AF171" s="199"/>
      <c r="AG171" s="199"/>
      <c r="AH171" s="199"/>
      <c r="AI171" s="200"/>
      <c r="AJ171" s="200"/>
      <c r="AK171" s="199"/>
      <c r="AL171" s="199"/>
    </row>
    <row r="172" spans="1:38" ht="15.75" customHeight="1" x14ac:dyDescent="0.15">
      <c r="A172" s="199"/>
      <c r="B172" s="199" t="str">
        <f>B171</f>
        <v>×</v>
      </c>
      <c r="C172" s="208">
        <f>J48</f>
        <v>0</v>
      </c>
      <c r="D172" s="199" t="str">
        <f t="shared" si="97"/>
        <v/>
      </c>
      <c r="E172" s="203"/>
      <c r="F172" s="199" t="str">
        <f>IF(F48=""," －",F48)</f>
        <v xml:space="preserve"> －</v>
      </c>
      <c r="G172" s="199"/>
      <c r="H172" s="204"/>
      <c r="I172" s="203"/>
      <c r="J172" s="199"/>
      <c r="K172" s="199"/>
      <c r="L172" s="199"/>
      <c r="M172" s="199"/>
      <c r="N172" s="199">
        <f>D48</f>
        <v>0</v>
      </c>
      <c r="O172" s="199">
        <f>E48</f>
        <v>0</v>
      </c>
      <c r="P172" s="199" t="str">
        <f t="shared" si="101"/>
        <v/>
      </c>
      <c r="Q172" s="199">
        <f>G48</f>
        <v>0</v>
      </c>
      <c r="R172" s="199" t="str">
        <f t="shared" si="98"/>
        <v>年</v>
      </c>
      <c r="S172" s="209">
        <f>K48</f>
        <v>0</v>
      </c>
      <c r="T172" s="199"/>
      <c r="U172" s="199"/>
      <c r="V172" s="199"/>
      <c r="W172" s="199"/>
      <c r="X172" s="199"/>
      <c r="Y172" s="199"/>
      <c r="Z172" s="199"/>
      <c r="AA172" s="199"/>
      <c r="AB172" s="199"/>
      <c r="AC172" s="199"/>
      <c r="AD172" s="199"/>
      <c r="AE172" s="199"/>
      <c r="AF172" s="199"/>
      <c r="AG172" s="199"/>
      <c r="AH172" s="199"/>
      <c r="AI172" s="200"/>
      <c r="AJ172" s="200"/>
      <c r="AK172" s="199"/>
      <c r="AL172" s="199"/>
    </row>
    <row r="173" spans="1:38" ht="15.75" customHeight="1" x14ac:dyDescent="0.15">
      <c r="A173" s="199"/>
      <c r="B173" s="199" t="str">
        <f>IF(COUNTA(D49:E49)=0,"×",C49)</f>
        <v>×</v>
      </c>
      <c r="C173" s="208">
        <f>H49</f>
        <v>0</v>
      </c>
      <c r="D173" s="199" t="str">
        <f t="shared" si="97"/>
        <v/>
      </c>
      <c r="E173" s="203"/>
      <c r="F173" s="199" t="str">
        <f>IF(F49=""," －",F49)</f>
        <v xml:space="preserve"> －</v>
      </c>
      <c r="G173" s="199"/>
      <c r="H173" s="204"/>
      <c r="I173" s="203"/>
      <c r="J173" s="199"/>
      <c r="K173" s="199"/>
      <c r="L173" s="199"/>
      <c r="M173" s="199"/>
      <c r="N173" s="199">
        <f>D49</f>
        <v>0</v>
      </c>
      <c r="O173" s="199">
        <f>E49</f>
        <v>0</v>
      </c>
      <c r="P173" s="199" t="str">
        <f t="shared" si="101"/>
        <v/>
      </c>
      <c r="Q173" s="199">
        <f>G49</f>
        <v>0</v>
      </c>
      <c r="R173" s="199" t="str">
        <f t="shared" si="98"/>
        <v>年</v>
      </c>
      <c r="S173" s="209">
        <f>I49</f>
        <v>0</v>
      </c>
      <c r="T173" s="199"/>
      <c r="U173" s="199"/>
      <c r="V173" s="199"/>
      <c r="W173" s="199"/>
      <c r="X173" s="199"/>
      <c r="Y173" s="199"/>
      <c r="Z173" s="199"/>
      <c r="AA173" s="199"/>
      <c r="AB173" s="199"/>
      <c r="AC173" s="199"/>
      <c r="AD173" s="199"/>
      <c r="AE173" s="199"/>
      <c r="AF173" s="199"/>
      <c r="AG173" s="199"/>
      <c r="AH173" s="199"/>
      <c r="AI173" s="200"/>
      <c r="AJ173" s="200"/>
      <c r="AK173" s="199"/>
      <c r="AL173" s="199"/>
    </row>
    <row r="174" spans="1:38" ht="15.75" customHeight="1" x14ac:dyDescent="0.15">
      <c r="A174" s="199"/>
      <c r="B174" s="199" t="str">
        <f>B173</f>
        <v>×</v>
      </c>
      <c r="C174" s="208">
        <f>J49</f>
        <v>0</v>
      </c>
      <c r="D174" s="199" t="str">
        <f t="shared" si="97"/>
        <v/>
      </c>
      <c r="E174" s="203"/>
      <c r="F174" s="199" t="str">
        <f>IF(F49=""," －",F49)</f>
        <v xml:space="preserve"> －</v>
      </c>
      <c r="G174" s="199"/>
      <c r="H174" s="204"/>
      <c r="I174" s="203"/>
      <c r="J174" s="199"/>
      <c r="K174" s="199"/>
      <c r="L174" s="199"/>
      <c r="M174" s="199"/>
      <c r="N174" s="199">
        <f>D49</f>
        <v>0</v>
      </c>
      <c r="O174" s="199">
        <f>E49</f>
        <v>0</v>
      </c>
      <c r="P174" s="199" t="str">
        <f t="shared" si="101"/>
        <v/>
      </c>
      <c r="Q174" s="199">
        <f>G49</f>
        <v>0</v>
      </c>
      <c r="R174" s="199" t="str">
        <f t="shared" si="98"/>
        <v>年</v>
      </c>
      <c r="S174" s="209">
        <f>K49</f>
        <v>0</v>
      </c>
      <c r="T174" s="199"/>
      <c r="U174" s="199"/>
      <c r="V174" s="199"/>
      <c r="W174" s="199"/>
      <c r="X174" s="199"/>
      <c r="Y174" s="199"/>
      <c r="Z174" s="199"/>
      <c r="AA174" s="199"/>
      <c r="AB174" s="199"/>
      <c r="AC174" s="199"/>
      <c r="AD174" s="199"/>
      <c r="AE174" s="199"/>
      <c r="AF174" s="199"/>
      <c r="AG174" s="199"/>
      <c r="AH174" s="199"/>
      <c r="AI174" s="200"/>
      <c r="AJ174" s="200"/>
      <c r="AK174" s="199"/>
      <c r="AL174" s="199"/>
    </row>
    <row r="175" spans="1:38" ht="15.75" customHeight="1" x14ac:dyDescent="0.15">
      <c r="A175" s="199"/>
      <c r="B175" s="199" t="str">
        <f>IF(COUNTA(D50:E50)=0,"×",C50)</f>
        <v>×</v>
      </c>
      <c r="C175" s="208">
        <f>H50</f>
        <v>0</v>
      </c>
      <c r="D175" s="199" t="str">
        <f t="shared" si="97"/>
        <v/>
      </c>
      <c r="E175" s="203"/>
      <c r="F175" s="199" t="str">
        <f>IF(F50=""," －",F50)</f>
        <v xml:space="preserve"> －</v>
      </c>
      <c r="G175" s="199"/>
      <c r="H175" s="204"/>
      <c r="I175" s="203"/>
      <c r="J175" s="199"/>
      <c r="K175" s="199"/>
      <c r="L175" s="199"/>
      <c r="M175" s="199"/>
      <c r="N175" s="199">
        <f>D50</f>
        <v>0</v>
      </c>
      <c r="O175" s="199">
        <f>E50</f>
        <v>0</v>
      </c>
      <c r="P175" s="199" t="str">
        <f t="shared" si="101"/>
        <v/>
      </c>
      <c r="Q175" s="199">
        <f>G50</f>
        <v>0</v>
      </c>
      <c r="R175" s="199" t="str">
        <f t="shared" si="98"/>
        <v>年</v>
      </c>
      <c r="S175" s="209">
        <f>I50</f>
        <v>0</v>
      </c>
      <c r="T175" s="199"/>
      <c r="U175" s="199"/>
      <c r="V175" s="199"/>
      <c r="W175" s="199"/>
      <c r="X175" s="199"/>
      <c r="Y175" s="199"/>
      <c r="Z175" s="199"/>
      <c r="AA175" s="199"/>
      <c r="AB175" s="199"/>
      <c r="AC175" s="199"/>
      <c r="AD175" s="199"/>
      <c r="AE175" s="199"/>
      <c r="AF175" s="199"/>
      <c r="AG175" s="199"/>
      <c r="AH175" s="199"/>
      <c r="AI175" s="200"/>
      <c r="AJ175" s="200"/>
      <c r="AK175" s="199"/>
      <c r="AL175" s="199"/>
    </row>
    <row r="176" spans="1:38" ht="15.75" customHeight="1" x14ac:dyDescent="0.15">
      <c r="A176" s="199"/>
      <c r="B176" s="199" t="str">
        <f>B175</f>
        <v>×</v>
      </c>
      <c r="C176" s="208">
        <f>J50</f>
        <v>0</v>
      </c>
      <c r="D176" s="199" t="str">
        <f t="shared" si="97"/>
        <v/>
      </c>
      <c r="E176" s="203"/>
      <c r="F176" s="199" t="str">
        <f>IF(F50=""," －",F50)</f>
        <v xml:space="preserve"> －</v>
      </c>
      <c r="G176" s="199"/>
      <c r="H176" s="204"/>
      <c r="I176" s="203"/>
      <c r="J176" s="199"/>
      <c r="K176" s="199"/>
      <c r="L176" s="199"/>
      <c r="M176" s="199"/>
      <c r="N176" s="199">
        <f>D50</f>
        <v>0</v>
      </c>
      <c r="O176" s="199">
        <f>E50</f>
        <v>0</v>
      </c>
      <c r="P176" s="199" t="str">
        <f t="shared" si="101"/>
        <v/>
      </c>
      <c r="Q176" s="199">
        <f>G50</f>
        <v>0</v>
      </c>
      <c r="R176" s="199" t="str">
        <f t="shared" si="98"/>
        <v>年</v>
      </c>
      <c r="S176" s="209">
        <f>K50</f>
        <v>0</v>
      </c>
      <c r="T176" s="199"/>
      <c r="U176" s="199"/>
      <c r="V176" s="199"/>
      <c r="W176" s="199"/>
      <c r="X176" s="199"/>
      <c r="Y176" s="199"/>
      <c r="Z176" s="199"/>
      <c r="AA176" s="199"/>
      <c r="AB176" s="199"/>
      <c r="AC176" s="199"/>
      <c r="AD176" s="199"/>
      <c r="AE176" s="199"/>
      <c r="AF176" s="199"/>
      <c r="AG176" s="199"/>
      <c r="AH176" s="199"/>
      <c r="AI176" s="200"/>
      <c r="AJ176" s="200"/>
      <c r="AK176" s="199"/>
      <c r="AL176" s="199"/>
    </row>
    <row r="177" spans="1:38" ht="15.75" customHeight="1" x14ac:dyDescent="0.15">
      <c r="A177" s="199"/>
      <c r="B177" s="199" t="str">
        <f>IF(COUNTA(D51:E51)=0,"×",C51)</f>
        <v>×</v>
      </c>
      <c r="C177" s="208">
        <f>H51</f>
        <v>0</v>
      </c>
      <c r="D177" s="199" t="str">
        <f t="shared" si="97"/>
        <v/>
      </c>
      <c r="E177" s="203"/>
      <c r="F177" s="199" t="str">
        <f>IF(F51=""," －",F51)</f>
        <v xml:space="preserve"> －</v>
      </c>
      <c r="G177" s="199"/>
      <c r="H177" s="204"/>
      <c r="I177" s="203"/>
      <c r="J177" s="199"/>
      <c r="K177" s="199"/>
      <c r="L177" s="199"/>
      <c r="M177" s="199"/>
      <c r="N177" s="199">
        <f>D51</f>
        <v>0</v>
      </c>
      <c r="O177" s="199">
        <f>E51</f>
        <v>0</v>
      </c>
      <c r="P177" s="199" t="str">
        <f t="shared" si="101"/>
        <v/>
      </c>
      <c r="Q177" s="199">
        <f>G51</f>
        <v>0</v>
      </c>
      <c r="R177" s="199" t="str">
        <f t="shared" si="98"/>
        <v>年</v>
      </c>
      <c r="S177" s="209">
        <f>I51</f>
        <v>0</v>
      </c>
      <c r="T177" s="199"/>
      <c r="U177" s="199"/>
      <c r="V177" s="199"/>
      <c r="W177" s="199"/>
      <c r="X177" s="199"/>
      <c r="Y177" s="199"/>
      <c r="Z177" s="199"/>
      <c r="AA177" s="199"/>
      <c r="AB177" s="199"/>
      <c r="AC177" s="199"/>
      <c r="AD177" s="199"/>
      <c r="AE177" s="199"/>
      <c r="AF177" s="199"/>
      <c r="AG177" s="199"/>
      <c r="AH177" s="199"/>
      <c r="AI177" s="200"/>
      <c r="AJ177" s="200"/>
      <c r="AK177" s="199"/>
      <c r="AL177" s="199"/>
    </row>
    <row r="178" spans="1:38" ht="15.75" customHeight="1" x14ac:dyDescent="0.15">
      <c r="A178" s="199"/>
      <c r="B178" s="199" t="str">
        <f>B177</f>
        <v>×</v>
      </c>
      <c r="C178" s="208">
        <f>J51</f>
        <v>0</v>
      </c>
      <c r="D178" s="199" t="str">
        <f t="shared" si="97"/>
        <v/>
      </c>
      <c r="E178" s="203"/>
      <c r="F178" s="199" t="str">
        <f>IF(F51=""," －",F51)</f>
        <v xml:space="preserve"> －</v>
      </c>
      <c r="G178" s="199"/>
      <c r="H178" s="204"/>
      <c r="I178" s="203"/>
      <c r="J178" s="199"/>
      <c r="K178" s="199"/>
      <c r="L178" s="199"/>
      <c r="M178" s="199"/>
      <c r="N178" s="199">
        <f>D51</f>
        <v>0</v>
      </c>
      <c r="O178" s="199">
        <f>E51</f>
        <v>0</v>
      </c>
      <c r="P178" s="199" t="str">
        <f t="shared" si="101"/>
        <v/>
      </c>
      <c r="Q178" s="199">
        <f>G51</f>
        <v>0</v>
      </c>
      <c r="R178" s="199" t="str">
        <f t="shared" si="98"/>
        <v>年</v>
      </c>
      <c r="S178" s="209">
        <f>K51</f>
        <v>0</v>
      </c>
      <c r="T178" s="199"/>
      <c r="U178" s="199"/>
      <c r="V178" s="199"/>
      <c r="W178" s="199"/>
      <c r="X178" s="199"/>
      <c r="Y178" s="199"/>
      <c r="Z178" s="199"/>
      <c r="AA178" s="199"/>
      <c r="AB178" s="199"/>
      <c r="AC178" s="199"/>
      <c r="AD178" s="199"/>
      <c r="AE178" s="199"/>
      <c r="AF178" s="199"/>
      <c r="AG178" s="199"/>
      <c r="AH178" s="199"/>
      <c r="AI178" s="200"/>
      <c r="AJ178" s="200"/>
      <c r="AK178" s="199"/>
      <c r="AL178" s="199"/>
    </row>
    <row r="179" spans="1:38" ht="15.75" customHeight="1" x14ac:dyDescent="0.15">
      <c r="A179" s="199"/>
      <c r="B179" s="199" t="str">
        <f>IF(COUNTA(D52:E52)=0,"×",C52)</f>
        <v>×</v>
      </c>
      <c r="C179" s="208">
        <f>H52</f>
        <v>0</v>
      </c>
      <c r="D179" s="199" t="str">
        <f t="shared" si="97"/>
        <v/>
      </c>
      <c r="E179" s="203"/>
      <c r="F179" s="199" t="str">
        <f>IF(F52=""," －",F52)</f>
        <v xml:space="preserve"> －</v>
      </c>
      <c r="G179" s="199"/>
      <c r="H179" s="204"/>
      <c r="I179" s="203"/>
      <c r="J179" s="199"/>
      <c r="K179" s="199"/>
      <c r="L179" s="199"/>
      <c r="M179" s="199"/>
      <c r="N179" s="199">
        <f>D52</f>
        <v>0</v>
      </c>
      <c r="O179" s="199">
        <f>E52</f>
        <v>0</v>
      </c>
      <c r="P179" s="199" t="str">
        <f t="shared" si="101"/>
        <v/>
      </c>
      <c r="Q179" s="199">
        <f>G52</f>
        <v>0</v>
      </c>
      <c r="R179" s="199" t="str">
        <f t="shared" si="98"/>
        <v>年</v>
      </c>
      <c r="S179" s="209">
        <f>I52</f>
        <v>0</v>
      </c>
      <c r="T179" s="199"/>
      <c r="U179" s="199"/>
      <c r="V179" s="199"/>
      <c r="W179" s="199"/>
      <c r="X179" s="199"/>
      <c r="Y179" s="199"/>
      <c r="Z179" s="199"/>
      <c r="AA179" s="199"/>
      <c r="AB179" s="199"/>
      <c r="AC179" s="199"/>
      <c r="AD179" s="199"/>
      <c r="AE179" s="199"/>
      <c r="AF179" s="199"/>
      <c r="AG179" s="199"/>
      <c r="AH179" s="199"/>
      <c r="AI179" s="200"/>
      <c r="AJ179" s="200"/>
      <c r="AK179" s="199"/>
      <c r="AL179" s="199"/>
    </row>
    <row r="180" spans="1:38" ht="15.75" customHeight="1" x14ac:dyDescent="0.15">
      <c r="A180" s="199"/>
      <c r="B180" s="199" t="str">
        <f>B179</f>
        <v>×</v>
      </c>
      <c r="C180" s="208">
        <f>J52</f>
        <v>0</v>
      </c>
      <c r="D180" s="199" t="str">
        <f t="shared" si="97"/>
        <v/>
      </c>
      <c r="E180" s="203"/>
      <c r="F180" s="199" t="str">
        <f>IF(F52=""," －",F52)</f>
        <v xml:space="preserve"> －</v>
      </c>
      <c r="G180" s="199"/>
      <c r="H180" s="204"/>
      <c r="I180" s="203"/>
      <c r="J180" s="199"/>
      <c r="K180" s="199"/>
      <c r="L180" s="199"/>
      <c r="M180" s="199"/>
      <c r="N180" s="199">
        <f>D52</f>
        <v>0</v>
      </c>
      <c r="O180" s="199">
        <f>E52</f>
        <v>0</v>
      </c>
      <c r="P180" s="199" t="str">
        <f t="shared" si="101"/>
        <v/>
      </c>
      <c r="Q180" s="199">
        <f>G52</f>
        <v>0</v>
      </c>
      <c r="R180" s="199" t="str">
        <f t="shared" si="98"/>
        <v>年</v>
      </c>
      <c r="S180" s="209">
        <f>K52</f>
        <v>0</v>
      </c>
      <c r="T180" s="199"/>
      <c r="U180" s="199"/>
      <c r="V180" s="199"/>
      <c r="W180" s="199"/>
      <c r="X180" s="199"/>
      <c r="Y180" s="199"/>
      <c r="Z180" s="199"/>
      <c r="AA180" s="199"/>
      <c r="AB180" s="199"/>
      <c r="AC180" s="199"/>
      <c r="AD180" s="199"/>
      <c r="AE180" s="199"/>
      <c r="AF180" s="199"/>
      <c r="AG180" s="199"/>
      <c r="AH180" s="199"/>
      <c r="AI180" s="200"/>
      <c r="AJ180" s="200"/>
      <c r="AK180" s="199"/>
      <c r="AL180" s="199"/>
    </row>
    <row r="181" spans="1:38" ht="15.75" customHeight="1" x14ac:dyDescent="0.15">
      <c r="A181" s="199"/>
      <c r="B181" s="199" t="str">
        <f>IF(COUNTA(D53:E53)=0,"×",C53)</f>
        <v>×</v>
      </c>
      <c r="C181" s="208">
        <f>H53</f>
        <v>0</v>
      </c>
      <c r="D181" s="199" t="str">
        <f t="shared" si="97"/>
        <v/>
      </c>
      <c r="E181" s="203"/>
      <c r="F181" s="199" t="str">
        <f>IF(F53=""," －",F53)</f>
        <v xml:space="preserve"> －</v>
      </c>
      <c r="G181" s="199"/>
      <c r="H181" s="204"/>
      <c r="I181" s="203"/>
      <c r="J181" s="199"/>
      <c r="K181" s="199"/>
      <c r="L181" s="199"/>
      <c r="M181" s="199"/>
      <c r="N181" s="199">
        <f>D53</f>
        <v>0</v>
      </c>
      <c r="O181" s="199">
        <f>E53</f>
        <v>0</v>
      </c>
      <c r="P181" s="199" t="str">
        <f t="shared" si="101"/>
        <v/>
      </c>
      <c r="Q181" s="199">
        <f>G53</f>
        <v>0</v>
      </c>
      <c r="R181" s="199" t="str">
        <f t="shared" si="98"/>
        <v>年</v>
      </c>
      <c r="S181" s="209">
        <f>I53</f>
        <v>0</v>
      </c>
      <c r="T181" s="199"/>
      <c r="U181" s="199"/>
      <c r="V181" s="199"/>
      <c r="W181" s="199"/>
      <c r="X181" s="199"/>
      <c r="Y181" s="199"/>
      <c r="Z181" s="199"/>
      <c r="AA181" s="199"/>
      <c r="AB181" s="199"/>
      <c r="AC181" s="199"/>
      <c r="AD181" s="199"/>
      <c r="AE181" s="199"/>
      <c r="AF181" s="199"/>
      <c r="AG181" s="199"/>
      <c r="AH181" s="199"/>
      <c r="AI181" s="200"/>
      <c r="AJ181" s="200"/>
      <c r="AK181" s="199"/>
      <c r="AL181" s="199"/>
    </row>
    <row r="182" spans="1:38" ht="15.75" customHeight="1" x14ac:dyDescent="0.15">
      <c r="A182" s="199"/>
      <c r="B182" s="199" t="str">
        <f>B181</f>
        <v>×</v>
      </c>
      <c r="C182" s="208">
        <f>J53</f>
        <v>0</v>
      </c>
      <c r="D182" s="199" t="str">
        <f t="shared" si="97"/>
        <v/>
      </c>
      <c r="E182" s="203"/>
      <c r="F182" s="199" t="str">
        <f>IF(F53=""," －",F53)</f>
        <v xml:space="preserve"> －</v>
      </c>
      <c r="G182" s="199"/>
      <c r="H182" s="204"/>
      <c r="I182" s="203"/>
      <c r="J182" s="199"/>
      <c r="K182" s="199"/>
      <c r="L182" s="199"/>
      <c r="M182" s="199"/>
      <c r="N182" s="199">
        <f>D53</f>
        <v>0</v>
      </c>
      <c r="O182" s="199">
        <f>E53</f>
        <v>0</v>
      </c>
      <c r="P182" s="199" t="str">
        <f t="shared" si="101"/>
        <v/>
      </c>
      <c r="Q182" s="199">
        <f>G53</f>
        <v>0</v>
      </c>
      <c r="R182" s="199" t="str">
        <f t="shared" si="98"/>
        <v>年</v>
      </c>
      <c r="S182" s="209">
        <f>K53</f>
        <v>0</v>
      </c>
      <c r="T182" s="199"/>
      <c r="U182" s="199"/>
      <c r="V182" s="199"/>
      <c r="W182" s="199"/>
      <c r="X182" s="199"/>
      <c r="Y182" s="199"/>
      <c r="Z182" s="199"/>
      <c r="AA182" s="199"/>
      <c r="AB182" s="199"/>
      <c r="AC182" s="199"/>
      <c r="AD182" s="199"/>
      <c r="AE182" s="199"/>
      <c r="AF182" s="199"/>
      <c r="AG182" s="199"/>
      <c r="AH182" s="199"/>
      <c r="AI182" s="200"/>
      <c r="AJ182" s="200"/>
      <c r="AK182" s="199"/>
      <c r="AL182" s="199"/>
    </row>
    <row r="183" spans="1:38" ht="15.75" customHeight="1" x14ac:dyDescent="0.15">
      <c r="A183" s="199"/>
      <c r="B183" s="199" t="str">
        <f>IF(COUNTA(D54:E54)=0,"×",C54)</f>
        <v>×</v>
      </c>
      <c r="C183" s="208">
        <f>H54</f>
        <v>0</v>
      </c>
      <c r="D183" s="199" t="str">
        <f t="shared" si="97"/>
        <v/>
      </c>
      <c r="E183" s="203"/>
      <c r="F183" s="199" t="str">
        <f>IF(F54=""," －",F54)</f>
        <v xml:space="preserve"> －</v>
      </c>
      <c r="G183" s="199"/>
      <c r="H183" s="204"/>
      <c r="I183" s="203"/>
      <c r="J183" s="199"/>
      <c r="K183" s="199"/>
      <c r="L183" s="199"/>
      <c r="M183" s="199"/>
      <c r="N183" s="199">
        <f>D54</f>
        <v>0</v>
      </c>
      <c r="O183" s="199">
        <f>E54</f>
        <v>0</v>
      </c>
      <c r="P183" s="199" t="str">
        <f t="shared" si="101"/>
        <v/>
      </c>
      <c r="Q183" s="199">
        <f>G54</f>
        <v>0</v>
      </c>
      <c r="R183" s="199" t="str">
        <f t="shared" si="98"/>
        <v>年</v>
      </c>
      <c r="S183" s="209">
        <f>I54</f>
        <v>0</v>
      </c>
      <c r="T183" s="199"/>
      <c r="U183" s="199"/>
      <c r="V183" s="199"/>
      <c r="W183" s="199"/>
      <c r="X183" s="199"/>
      <c r="Y183" s="199"/>
      <c r="Z183" s="199"/>
      <c r="AA183" s="199"/>
      <c r="AB183" s="199"/>
      <c r="AC183" s="199"/>
      <c r="AD183" s="199"/>
      <c r="AE183" s="199"/>
      <c r="AF183" s="199"/>
      <c r="AG183" s="199"/>
      <c r="AH183" s="199"/>
      <c r="AI183" s="200"/>
      <c r="AJ183" s="200"/>
      <c r="AK183" s="199"/>
      <c r="AL183" s="199"/>
    </row>
    <row r="184" spans="1:38" ht="15.75" customHeight="1" x14ac:dyDescent="0.15">
      <c r="A184" s="199"/>
      <c r="B184" s="199" t="str">
        <f>B183</f>
        <v>×</v>
      </c>
      <c r="C184" s="208">
        <f>J54</f>
        <v>0</v>
      </c>
      <c r="D184" s="199" t="str">
        <f t="shared" si="97"/>
        <v/>
      </c>
      <c r="E184" s="203"/>
      <c r="F184" s="199" t="str">
        <f>IF(F54=""," －",F54)</f>
        <v xml:space="preserve"> －</v>
      </c>
      <c r="G184" s="199"/>
      <c r="H184" s="204"/>
      <c r="I184" s="203"/>
      <c r="J184" s="199"/>
      <c r="K184" s="199"/>
      <c r="L184" s="199"/>
      <c r="M184" s="199"/>
      <c r="N184" s="199">
        <f>D54</f>
        <v>0</v>
      </c>
      <c r="O184" s="199">
        <f>E54</f>
        <v>0</v>
      </c>
      <c r="P184" s="199" t="str">
        <f t="shared" si="101"/>
        <v/>
      </c>
      <c r="Q184" s="199">
        <f>G54</f>
        <v>0</v>
      </c>
      <c r="R184" s="199" t="str">
        <f t="shared" si="98"/>
        <v>年</v>
      </c>
      <c r="S184" s="209">
        <f>K54</f>
        <v>0</v>
      </c>
      <c r="T184" s="199"/>
      <c r="U184" s="199"/>
      <c r="V184" s="199"/>
      <c r="W184" s="199"/>
      <c r="X184" s="199"/>
      <c r="Y184" s="199"/>
      <c r="Z184" s="199"/>
      <c r="AA184" s="199"/>
      <c r="AB184" s="199"/>
      <c r="AC184" s="199"/>
      <c r="AD184" s="199"/>
      <c r="AE184" s="199"/>
      <c r="AF184" s="199"/>
      <c r="AG184" s="199"/>
      <c r="AH184" s="199"/>
      <c r="AI184" s="200"/>
      <c r="AJ184" s="200"/>
      <c r="AK184" s="199"/>
      <c r="AL184" s="199"/>
    </row>
    <row r="185" spans="1:38" ht="15.75" customHeight="1" x14ac:dyDescent="0.15">
      <c r="A185" s="199"/>
      <c r="B185" s="199" t="str">
        <f>IF(COUNTA(D55:E55)=0,"×",C55)</f>
        <v>×</v>
      </c>
      <c r="C185" s="208">
        <f>H55</f>
        <v>0</v>
      </c>
      <c r="D185" s="199" t="str">
        <f t="shared" si="97"/>
        <v/>
      </c>
      <c r="E185" s="203"/>
      <c r="F185" s="199" t="str">
        <f>IF(F55=""," －",F55)</f>
        <v xml:space="preserve"> －</v>
      </c>
      <c r="G185" s="199"/>
      <c r="H185" s="204"/>
      <c r="I185" s="203"/>
      <c r="J185" s="199"/>
      <c r="K185" s="199"/>
      <c r="L185" s="199"/>
      <c r="M185" s="199"/>
      <c r="N185" s="199">
        <f>D55</f>
        <v>0</v>
      </c>
      <c r="O185" s="199">
        <f>E55</f>
        <v>0</v>
      </c>
      <c r="P185" s="199" t="str">
        <f t="shared" si="101"/>
        <v/>
      </c>
      <c r="Q185" s="199">
        <f>G55</f>
        <v>0</v>
      </c>
      <c r="R185" s="199" t="str">
        <f t="shared" si="98"/>
        <v>年</v>
      </c>
      <c r="S185" s="209">
        <f>I55</f>
        <v>0</v>
      </c>
      <c r="T185" s="199"/>
      <c r="U185" s="199"/>
      <c r="V185" s="199"/>
      <c r="W185" s="199"/>
      <c r="X185" s="199"/>
      <c r="Y185" s="199"/>
      <c r="Z185" s="199"/>
      <c r="AA185" s="199"/>
      <c r="AB185" s="199"/>
      <c r="AC185" s="199"/>
      <c r="AD185" s="199"/>
      <c r="AE185" s="199"/>
      <c r="AF185" s="199"/>
      <c r="AG185" s="199"/>
      <c r="AH185" s="199"/>
      <c r="AI185" s="200"/>
      <c r="AJ185" s="200"/>
      <c r="AK185" s="199"/>
      <c r="AL185" s="199"/>
    </row>
    <row r="186" spans="1:38" ht="15.75" customHeight="1" x14ac:dyDescent="0.15">
      <c r="A186" s="199"/>
      <c r="B186" s="199" t="str">
        <f>B185</f>
        <v>×</v>
      </c>
      <c r="C186" s="208">
        <f>J55</f>
        <v>0</v>
      </c>
      <c r="D186" s="199" t="str">
        <f t="shared" si="97"/>
        <v/>
      </c>
      <c r="E186" s="203"/>
      <c r="F186" s="199" t="str">
        <f>IF(F55=""," －",F55)</f>
        <v xml:space="preserve"> －</v>
      </c>
      <c r="G186" s="199"/>
      <c r="H186" s="204"/>
      <c r="I186" s="203"/>
      <c r="J186" s="199"/>
      <c r="K186" s="199"/>
      <c r="L186" s="199"/>
      <c r="M186" s="199"/>
      <c r="N186" s="199">
        <f>D55</f>
        <v>0</v>
      </c>
      <c r="O186" s="199">
        <f>E55</f>
        <v>0</v>
      </c>
      <c r="P186" s="199" t="str">
        <f t="shared" si="101"/>
        <v/>
      </c>
      <c r="Q186" s="199">
        <f>G55</f>
        <v>0</v>
      </c>
      <c r="R186" s="199" t="str">
        <f t="shared" si="98"/>
        <v>年</v>
      </c>
      <c r="S186" s="209">
        <f>K55</f>
        <v>0</v>
      </c>
      <c r="T186" s="199"/>
      <c r="U186" s="199"/>
      <c r="V186" s="199"/>
      <c r="W186" s="199"/>
      <c r="X186" s="199"/>
      <c r="Y186" s="199"/>
      <c r="Z186" s="199"/>
      <c r="AA186" s="199"/>
      <c r="AB186" s="199"/>
      <c r="AC186" s="199"/>
      <c r="AD186" s="199"/>
      <c r="AE186" s="199"/>
      <c r="AF186" s="199"/>
      <c r="AG186" s="199"/>
      <c r="AH186" s="199"/>
      <c r="AI186" s="200"/>
      <c r="AJ186" s="200"/>
      <c r="AK186" s="199"/>
      <c r="AL186" s="199"/>
    </row>
    <row r="187" spans="1:38" ht="15.75" customHeight="1" x14ac:dyDescent="0.15">
      <c r="A187" s="199"/>
      <c r="B187" s="199" t="str">
        <f>IF(COUNTA(D56:E56)=0,"×",C56)</f>
        <v>×</v>
      </c>
      <c r="C187" s="208">
        <f>H56</f>
        <v>0</v>
      </c>
      <c r="D187" s="199" t="str">
        <f t="shared" si="97"/>
        <v/>
      </c>
      <c r="E187" s="203"/>
      <c r="F187" s="199" t="str">
        <f>IF(F56=""," －",F56)</f>
        <v xml:space="preserve"> －</v>
      </c>
      <c r="G187" s="199"/>
      <c r="H187" s="204"/>
      <c r="I187" s="203"/>
      <c r="J187" s="199"/>
      <c r="K187" s="199"/>
      <c r="L187" s="199"/>
      <c r="M187" s="199"/>
      <c r="N187" s="199">
        <f>D56</f>
        <v>0</v>
      </c>
      <c r="O187" s="199">
        <f>E56</f>
        <v>0</v>
      </c>
      <c r="P187" s="199" t="str">
        <f t="shared" si="101"/>
        <v/>
      </c>
      <c r="Q187" s="199">
        <f>G56</f>
        <v>0</v>
      </c>
      <c r="R187" s="199" t="str">
        <f t="shared" si="98"/>
        <v>年</v>
      </c>
      <c r="S187" s="209">
        <f>I56</f>
        <v>0</v>
      </c>
      <c r="T187" s="199"/>
      <c r="U187" s="199"/>
      <c r="V187" s="199"/>
      <c r="W187" s="199"/>
      <c r="X187" s="199"/>
      <c r="Y187" s="199"/>
      <c r="Z187" s="199"/>
      <c r="AA187" s="199"/>
      <c r="AB187" s="199"/>
      <c r="AC187" s="199"/>
      <c r="AD187" s="199"/>
      <c r="AE187" s="199"/>
      <c r="AF187" s="199"/>
      <c r="AG187" s="199"/>
      <c r="AH187" s="199"/>
      <c r="AI187" s="200"/>
      <c r="AJ187" s="200"/>
      <c r="AK187" s="199"/>
      <c r="AL187" s="199"/>
    </row>
    <row r="188" spans="1:38" ht="15.75" customHeight="1" x14ac:dyDescent="0.15">
      <c r="A188" s="199"/>
      <c r="B188" s="199" t="str">
        <f>B187</f>
        <v>×</v>
      </c>
      <c r="C188" s="208">
        <f>J56</f>
        <v>0</v>
      </c>
      <c r="D188" s="199" t="str">
        <f t="shared" si="97"/>
        <v/>
      </c>
      <c r="E188" s="203"/>
      <c r="F188" s="199" t="str">
        <f>IF(F56=""," －",F56)</f>
        <v xml:space="preserve"> －</v>
      </c>
      <c r="G188" s="199"/>
      <c r="H188" s="204"/>
      <c r="I188" s="203"/>
      <c r="J188" s="199"/>
      <c r="K188" s="199"/>
      <c r="L188" s="199"/>
      <c r="M188" s="199"/>
      <c r="N188" s="199">
        <f>D56</f>
        <v>0</v>
      </c>
      <c r="O188" s="199">
        <f>E56</f>
        <v>0</v>
      </c>
      <c r="P188" s="199" t="str">
        <f t="shared" si="101"/>
        <v/>
      </c>
      <c r="Q188" s="199">
        <f>G56</f>
        <v>0</v>
      </c>
      <c r="R188" s="199" t="str">
        <f t="shared" si="98"/>
        <v>年</v>
      </c>
      <c r="S188" s="209">
        <f>K56</f>
        <v>0</v>
      </c>
      <c r="T188" s="199"/>
      <c r="U188" s="199"/>
      <c r="V188" s="199"/>
      <c r="W188" s="199"/>
      <c r="X188" s="199"/>
      <c r="Y188" s="199"/>
      <c r="Z188" s="199"/>
      <c r="AA188" s="199"/>
      <c r="AB188" s="199"/>
      <c r="AC188" s="199"/>
      <c r="AD188" s="199"/>
      <c r="AE188" s="199"/>
      <c r="AF188" s="199"/>
      <c r="AG188" s="199"/>
      <c r="AH188" s="199"/>
      <c r="AI188" s="200"/>
      <c r="AJ188" s="200"/>
      <c r="AK188" s="199"/>
      <c r="AL188" s="199"/>
    </row>
    <row r="189" spans="1:38" ht="15.75" customHeight="1" x14ac:dyDescent="0.15">
      <c r="A189" s="199"/>
      <c r="B189" s="199" t="str">
        <f>IF(COUNTA(D57:E57)=0,"×",C57)</f>
        <v>×</v>
      </c>
      <c r="C189" s="208">
        <f>H57</f>
        <v>0</v>
      </c>
      <c r="D189" s="199" t="str">
        <f t="shared" si="97"/>
        <v/>
      </c>
      <c r="E189" s="203"/>
      <c r="F189" s="199" t="str">
        <f>IF(F57=""," －",F57)</f>
        <v xml:space="preserve"> －</v>
      </c>
      <c r="G189" s="199"/>
      <c r="H189" s="204"/>
      <c r="I189" s="203"/>
      <c r="J189" s="199"/>
      <c r="K189" s="199"/>
      <c r="L189" s="199"/>
      <c r="M189" s="199"/>
      <c r="N189" s="199">
        <f>D57</f>
        <v>0</v>
      </c>
      <c r="O189" s="199">
        <f>E57</f>
        <v>0</v>
      </c>
      <c r="P189" s="199" t="str">
        <f t="shared" si="101"/>
        <v/>
      </c>
      <c r="Q189" s="199">
        <f>G57</f>
        <v>0</v>
      </c>
      <c r="R189" s="199" t="str">
        <f t="shared" si="98"/>
        <v>年</v>
      </c>
      <c r="S189" s="209">
        <f>I57</f>
        <v>0</v>
      </c>
      <c r="T189" s="199"/>
      <c r="U189" s="199"/>
      <c r="V189" s="199"/>
      <c r="W189" s="199"/>
      <c r="X189" s="199"/>
      <c r="Y189" s="199"/>
      <c r="Z189" s="199"/>
      <c r="AA189" s="199"/>
      <c r="AB189" s="199"/>
      <c r="AC189" s="199"/>
      <c r="AD189" s="199"/>
      <c r="AE189" s="199"/>
      <c r="AF189" s="199"/>
      <c r="AG189" s="199"/>
      <c r="AH189" s="199"/>
      <c r="AI189" s="200"/>
      <c r="AJ189" s="200"/>
      <c r="AK189" s="199"/>
      <c r="AL189" s="199"/>
    </row>
    <row r="190" spans="1:38" ht="15.75" customHeight="1" x14ac:dyDescent="0.15">
      <c r="A190" s="199"/>
      <c r="B190" s="199" t="str">
        <f>B189</f>
        <v>×</v>
      </c>
      <c r="C190" s="208">
        <f>J57</f>
        <v>0</v>
      </c>
      <c r="D190" s="199" t="str">
        <f t="shared" si="97"/>
        <v/>
      </c>
      <c r="E190" s="203"/>
      <c r="F190" s="199" t="str">
        <f>IF(F57=""," －",F57)</f>
        <v xml:space="preserve"> －</v>
      </c>
      <c r="G190" s="199"/>
      <c r="H190" s="204"/>
      <c r="I190" s="203"/>
      <c r="J190" s="199"/>
      <c r="K190" s="199"/>
      <c r="L190" s="199"/>
      <c r="M190" s="199"/>
      <c r="N190" s="199">
        <f>D57</f>
        <v>0</v>
      </c>
      <c r="O190" s="199">
        <f>E57</f>
        <v>0</v>
      </c>
      <c r="P190" s="199" t="str">
        <f t="shared" si="101"/>
        <v/>
      </c>
      <c r="Q190" s="199">
        <f>G57</f>
        <v>0</v>
      </c>
      <c r="R190" s="199" t="str">
        <f t="shared" si="98"/>
        <v>年</v>
      </c>
      <c r="S190" s="209">
        <f>K57</f>
        <v>0</v>
      </c>
      <c r="T190" s="199"/>
      <c r="U190" s="199"/>
      <c r="V190" s="199"/>
      <c r="W190" s="199"/>
      <c r="X190" s="199"/>
      <c r="Y190" s="199"/>
      <c r="Z190" s="199"/>
      <c r="AA190" s="199"/>
      <c r="AB190" s="199"/>
      <c r="AC190" s="199"/>
      <c r="AD190" s="199"/>
      <c r="AE190" s="199"/>
      <c r="AF190" s="199"/>
      <c r="AG190" s="199"/>
      <c r="AH190" s="199"/>
      <c r="AI190" s="200"/>
      <c r="AJ190" s="200"/>
      <c r="AK190" s="199"/>
      <c r="AL190" s="199"/>
    </row>
    <row r="191" spans="1:38" ht="15.75" customHeight="1" x14ac:dyDescent="0.15">
      <c r="A191" s="199"/>
      <c r="B191" s="199" t="str">
        <f>IF(COUNTA(D58:E58)=0,"×",C58)</f>
        <v>×</v>
      </c>
      <c r="C191" s="208">
        <f>H58</f>
        <v>0</v>
      </c>
      <c r="D191" s="199" t="str">
        <f t="shared" si="97"/>
        <v/>
      </c>
      <c r="E191" s="203"/>
      <c r="F191" s="199" t="str">
        <f>IF(F58=""," －",F58)</f>
        <v xml:space="preserve"> －</v>
      </c>
      <c r="G191" s="199"/>
      <c r="H191" s="204"/>
      <c r="I191" s="203"/>
      <c r="J191" s="199"/>
      <c r="K191" s="199"/>
      <c r="L191" s="199"/>
      <c r="M191" s="199"/>
      <c r="N191" s="199">
        <f>D58</f>
        <v>0</v>
      </c>
      <c r="O191" s="199">
        <f>E58</f>
        <v>0</v>
      </c>
      <c r="P191" s="199" t="str">
        <f t="shared" si="101"/>
        <v/>
      </c>
      <c r="Q191" s="199">
        <f>G58</f>
        <v>0</v>
      </c>
      <c r="R191" s="199" t="str">
        <f t="shared" si="98"/>
        <v>年</v>
      </c>
      <c r="S191" s="209">
        <f>I58</f>
        <v>0</v>
      </c>
      <c r="T191" s="199"/>
      <c r="U191" s="199"/>
      <c r="V191" s="199"/>
      <c r="W191" s="199"/>
      <c r="X191" s="199"/>
      <c r="Y191" s="199"/>
      <c r="Z191" s="199"/>
      <c r="AA191" s="199"/>
      <c r="AB191" s="199"/>
      <c r="AC191" s="199"/>
      <c r="AD191" s="199"/>
      <c r="AE191" s="199"/>
      <c r="AF191" s="199"/>
      <c r="AG191" s="199"/>
      <c r="AH191" s="199"/>
      <c r="AI191" s="200"/>
      <c r="AJ191" s="200"/>
      <c r="AK191" s="199"/>
      <c r="AL191" s="199"/>
    </row>
    <row r="192" spans="1:38" ht="15.75" customHeight="1" x14ac:dyDescent="0.15">
      <c r="A192" s="199"/>
      <c r="B192" s="199" t="str">
        <f>B191</f>
        <v>×</v>
      </c>
      <c r="C192" s="208">
        <f>J58</f>
        <v>0</v>
      </c>
      <c r="D192" s="199" t="str">
        <f t="shared" si="97"/>
        <v/>
      </c>
      <c r="E192" s="203"/>
      <c r="F192" s="199" t="str">
        <f>IF(F58=""," －",F58)</f>
        <v xml:space="preserve"> －</v>
      </c>
      <c r="G192" s="199"/>
      <c r="H192" s="204"/>
      <c r="I192" s="203"/>
      <c r="J192" s="199"/>
      <c r="K192" s="199"/>
      <c r="L192" s="199"/>
      <c r="M192" s="199"/>
      <c r="N192" s="199">
        <f>D58</f>
        <v>0</v>
      </c>
      <c r="O192" s="199">
        <f>E58</f>
        <v>0</v>
      </c>
      <c r="P192" s="199" t="str">
        <f t="shared" si="101"/>
        <v/>
      </c>
      <c r="Q192" s="199">
        <f>G58</f>
        <v>0</v>
      </c>
      <c r="R192" s="199" t="str">
        <f t="shared" si="98"/>
        <v>年</v>
      </c>
      <c r="S192" s="209">
        <f>K58</f>
        <v>0</v>
      </c>
      <c r="T192" s="199"/>
      <c r="U192" s="199"/>
      <c r="V192" s="199"/>
      <c r="W192" s="199"/>
      <c r="X192" s="199"/>
      <c r="Y192" s="199"/>
      <c r="Z192" s="199"/>
      <c r="AA192" s="199"/>
      <c r="AB192" s="199"/>
      <c r="AC192" s="199"/>
      <c r="AD192" s="199"/>
      <c r="AE192" s="199"/>
      <c r="AF192" s="199"/>
      <c r="AG192" s="199"/>
      <c r="AH192" s="199"/>
      <c r="AI192" s="200"/>
      <c r="AJ192" s="200"/>
      <c r="AK192" s="199"/>
      <c r="AL192" s="199"/>
    </row>
    <row r="193" spans="1:38" ht="15.75" customHeight="1" x14ac:dyDescent="0.15">
      <c r="A193" s="199"/>
      <c r="B193" s="199" t="str">
        <f>IF(COUNTA(D59:E59)=0,"×",C59)</f>
        <v>×</v>
      </c>
      <c r="C193" s="208">
        <f>H59</f>
        <v>0</v>
      </c>
      <c r="D193" s="199" t="str">
        <f t="shared" si="97"/>
        <v/>
      </c>
      <c r="E193" s="203"/>
      <c r="F193" s="199" t="str">
        <f>IF(F59=""," －",F59)</f>
        <v xml:space="preserve"> －</v>
      </c>
      <c r="G193" s="199"/>
      <c r="H193" s="204"/>
      <c r="I193" s="203"/>
      <c r="J193" s="199"/>
      <c r="K193" s="199"/>
      <c r="L193" s="199"/>
      <c r="M193" s="199"/>
      <c r="N193" s="199">
        <f>D59</f>
        <v>0</v>
      </c>
      <c r="O193" s="199">
        <f>E59</f>
        <v>0</v>
      </c>
      <c r="P193" s="199" t="str">
        <f t="shared" si="101"/>
        <v/>
      </c>
      <c r="Q193" s="199">
        <f>G59</f>
        <v>0</v>
      </c>
      <c r="R193" s="199" t="str">
        <f t="shared" si="98"/>
        <v>年</v>
      </c>
      <c r="S193" s="209">
        <f>I59</f>
        <v>0</v>
      </c>
      <c r="T193" s="199"/>
      <c r="U193" s="199"/>
      <c r="V193" s="199"/>
      <c r="W193" s="199"/>
      <c r="X193" s="199"/>
      <c r="Y193" s="199"/>
      <c r="Z193" s="199"/>
      <c r="AA193" s="199"/>
      <c r="AB193" s="199"/>
      <c r="AC193" s="199"/>
      <c r="AD193" s="199"/>
      <c r="AE193" s="199"/>
      <c r="AF193" s="199"/>
      <c r="AG193" s="199"/>
      <c r="AH193" s="199"/>
      <c r="AI193" s="200"/>
      <c r="AJ193" s="200"/>
      <c r="AK193" s="199"/>
      <c r="AL193" s="199"/>
    </row>
    <row r="194" spans="1:38" ht="15.75" customHeight="1" x14ac:dyDescent="0.15">
      <c r="A194" s="199"/>
      <c r="B194" s="199" t="str">
        <f>B193</f>
        <v>×</v>
      </c>
      <c r="C194" s="208">
        <f>J59</f>
        <v>0</v>
      </c>
      <c r="D194" s="199" t="str">
        <f t="shared" si="97"/>
        <v/>
      </c>
      <c r="E194" s="203"/>
      <c r="F194" s="199" t="str">
        <f>IF(F59=""," －",F59)</f>
        <v xml:space="preserve"> －</v>
      </c>
      <c r="G194" s="199"/>
      <c r="H194" s="204"/>
      <c r="I194" s="203"/>
      <c r="J194" s="199"/>
      <c r="K194" s="199"/>
      <c r="L194" s="199"/>
      <c r="M194" s="199"/>
      <c r="N194" s="199">
        <f>D59</f>
        <v>0</v>
      </c>
      <c r="O194" s="199">
        <f>E59</f>
        <v>0</v>
      </c>
      <c r="P194" s="199" t="str">
        <f t="shared" si="101"/>
        <v/>
      </c>
      <c r="Q194" s="199">
        <f>G59</f>
        <v>0</v>
      </c>
      <c r="R194" s="199" t="str">
        <f t="shared" si="98"/>
        <v>年</v>
      </c>
      <c r="S194" s="209">
        <f>K59</f>
        <v>0</v>
      </c>
      <c r="T194" s="199"/>
      <c r="U194" s="199"/>
      <c r="V194" s="199"/>
      <c r="W194" s="199"/>
      <c r="X194" s="199"/>
      <c r="Y194" s="199"/>
      <c r="Z194" s="199"/>
      <c r="AA194" s="199"/>
      <c r="AB194" s="199"/>
      <c r="AC194" s="199"/>
      <c r="AD194" s="199"/>
      <c r="AE194" s="199"/>
      <c r="AF194" s="199"/>
      <c r="AG194" s="199"/>
      <c r="AH194" s="199"/>
      <c r="AI194" s="200"/>
      <c r="AJ194" s="200"/>
      <c r="AK194" s="199"/>
      <c r="AL194" s="199"/>
    </row>
    <row r="195" spans="1:38" ht="15.75" customHeight="1" x14ac:dyDescent="0.15">
      <c r="A195" s="199"/>
      <c r="B195" s="199" t="str">
        <f>IF(COUNTA(D60:E60)=0,"×",C60)</f>
        <v>×</v>
      </c>
      <c r="C195" s="208">
        <f>H60</f>
        <v>0</v>
      </c>
      <c r="D195" s="199" t="str">
        <f t="shared" si="97"/>
        <v/>
      </c>
      <c r="E195" s="203"/>
      <c r="F195" s="199" t="str">
        <f>IF(F60=""," －",F60)</f>
        <v xml:space="preserve"> －</v>
      </c>
      <c r="G195" s="199"/>
      <c r="H195" s="204"/>
      <c r="I195" s="203"/>
      <c r="J195" s="199"/>
      <c r="K195" s="199"/>
      <c r="L195" s="199"/>
      <c r="M195" s="199"/>
      <c r="N195" s="199">
        <f>D60</f>
        <v>0</v>
      </c>
      <c r="O195" s="199">
        <f>E60</f>
        <v>0</v>
      </c>
      <c r="P195" s="199" t="str">
        <f t="shared" si="101"/>
        <v/>
      </c>
      <c r="Q195" s="199">
        <f>G60</f>
        <v>0</v>
      </c>
      <c r="R195" s="199" t="str">
        <f t="shared" si="98"/>
        <v>年</v>
      </c>
      <c r="S195" s="209">
        <f>I60</f>
        <v>0</v>
      </c>
      <c r="T195" s="199"/>
      <c r="U195" s="199"/>
      <c r="V195" s="199"/>
      <c r="W195" s="199"/>
      <c r="X195" s="199"/>
      <c r="Y195" s="199"/>
      <c r="Z195" s="199"/>
      <c r="AA195" s="199"/>
      <c r="AB195" s="199"/>
      <c r="AC195" s="199"/>
      <c r="AD195" s="199"/>
      <c r="AE195" s="199"/>
      <c r="AF195" s="199"/>
      <c r="AG195" s="199"/>
      <c r="AH195" s="199"/>
      <c r="AI195" s="200"/>
      <c r="AJ195" s="200"/>
      <c r="AK195" s="199"/>
      <c r="AL195" s="199"/>
    </row>
    <row r="196" spans="1:38" ht="15.75" customHeight="1" x14ac:dyDescent="0.15">
      <c r="A196" s="199"/>
      <c r="B196" s="199" t="str">
        <f>B195</f>
        <v>×</v>
      </c>
      <c r="C196" s="208">
        <f>J60</f>
        <v>0</v>
      </c>
      <c r="D196" s="199" t="str">
        <f t="shared" si="97"/>
        <v/>
      </c>
      <c r="E196" s="203"/>
      <c r="F196" s="199" t="str">
        <f>IF(F60=""," －",F60)</f>
        <v xml:space="preserve"> －</v>
      </c>
      <c r="G196" s="199"/>
      <c r="H196" s="204"/>
      <c r="I196" s="203"/>
      <c r="J196" s="199"/>
      <c r="K196" s="199"/>
      <c r="L196" s="199"/>
      <c r="M196" s="199"/>
      <c r="N196" s="199">
        <f>D60</f>
        <v>0</v>
      </c>
      <c r="O196" s="199">
        <f>E60</f>
        <v>0</v>
      </c>
      <c r="P196" s="199" t="str">
        <f t="shared" si="101"/>
        <v/>
      </c>
      <c r="Q196" s="199">
        <f>G60</f>
        <v>0</v>
      </c>
      <c r="R196" s="199" t="str">
        <f t="shared" si="98"/>
        <v>年</v>
      </c>
      <c r="S196" s="209">
        <f>K60</f>
        <v>0</v>
      </c>
      <c r="T196" s="199"/>
      <c r="U196" s="199"/>
      <c r="V196" s="199"/>
      <c r="W196" s="199"/>
      <c r="X196" s="199"/>
      <c r="Y196" s="199"/>
      <c r="Z196" s="199"/>
      <c r="AA196" s="199"/>
      <c r="AB196" s="199"/>
      <c r="AC196" s="199"/>
      <c r="AD196" s="199"/>
      <c r="AE196" s="199"/>
      <c r="AF196" s="199"/>
      <c r="AG196" s="199"/>
      <c r="AH196" s="199"/>
      <c r="AI196" s="200"/>
      <c r="AJ196" s="200"/>
      <c r="AK196" s="199"/>
      <c r="AL196" s="199"/>
    </row>
    <row r="197" spans="1:38" ht="15.75" customHeight="1" x14ac:dyDescent="0.15">
      <c r="A197" s="199"/>
      <c r="B197" s="199" t="str">
        <f>IF(COUNTA(D61:E61)=0,"×",C61)</f>
        <v>×</v>
      </c>
      <c r="C197" s="208">
        <f>H61</f>
        <v>0</v>
      </c>
      <c r="D197" s="199" t="str">
        <f t="shared" si="97"/>
        <v/>
      </c>
      <c r="E197" s="203"/>
      <c r="F197" s="199" t="str">
        <f>IF(F61=""," －",F61)</f>
        <v xml:space="preserve"> －</v>
      </c>
      <c r="G197" s="199"/>
      <c r="H197" s="204"/>
      <c r="I197" s="203"/>
      <c r="J197" s="199"/>
      <c r="K197" s="199"/>
      <c r="L197" s="199"/>
      <c r="M197" s="199"/>
      <c r="N197" s="199">
        <f>D61</f>
        <v>0</v>
      </c>
      <c r="O197" s="199">
        <f>E61</f>
        <v>0</v>
      </c>
      <c r="P197" s="199" t="str">
        <f t="shared" si="101"/>
        <v/>
      </c>
      <c r="Q197" s="199">
        <f>G61</f>
        <v>0</v>
      </c>
      <c r="R197" s="199" t="str">
        <f t="shared" si="98"/>
        <v>年</v>
      </c>
      <c r="S197" s="209">
        <f>I61</f>
        <v>0</v>
      </c>
      <c r="T197" s="199"/>
      <c r="U197" s="199"/>
      <c r="V197" s="199"/>
      <c r="W197" s="199"/>
      <c r="X197" s="199"/>
      <c r="Y197" s="199"/>
      <c r="Z197" s="199"/>
      <c r="AA197" s="199"/>
      <c r="AB197" s="199"/>
      <c r="AC197" s="199"/>
      <c r="AD197" s="199"/>
      <c r="AE197" s="199"/>
      <c r="AF197" s="199"/>
      <c r="AG197" s="199"/>
      <c r="AH197" s="199"/>
      <c r="AI197" s="200"/>
      <c r="AJ197" s="200"/>
      <c r="AK197" s="199"/>
      <c r="AL197" s="199"/>
    </row>
    <row r="198" spans="1:38" ht="15.75" customHeight="1" x14ac:dyDescent="0.15">
      <c r="A198" s="199"/>
      <c r="B198" s="199" t="str">
        <f>B197</f>
        <v>×</v>
      </c>
      <c r="C198" s="208">
        <f>J61</f>
        <v>0</v>
      </c>
      <c r="D198" s="199" t="str">
        <f t="shared" si="97"/>
        <v/>
      </c>
      <c r="E198" s="203"/>
      <c r="F198" s="199" t="str">
        <f>IF(F61=""," －",F61)</f>
        <v xml:space="preserve"> －</v>
      </c>
      <c r="G198" s="199"/>
      <c r="H198" s="204"/>
      <c r="I198" s="203"/>
      <c r="J198" s="199"/>
      <c r="K198" s="199"/>
      <c r="L198" s="199"/>
      <c r="M198" s="199"/>
      <c r="N198" s="199">
        <f>D61</f>
        <v>0</v>
      </c>
      <c r="O198" s="199">
        <f>E61</f>
        <v>0</v>
      </c>
      <c r="P198" s="199" t="str">
        <f t="shared" si="101"/>
        <v/>
      </c>
      <c r="Q198" s="199">
        <f>G61</f>
        <v>0</v>
      </c>
      <c r="R198" s="199" t="str">
        <f t="shared" si="98"/>
        <v>年</v>
      </c>
      <c r="S198" s="209">
        <f>K61</f>
        <v>0</v>
      </c>
      <c r="T198" s="199"/>
      <c r="U198" s="199"/>
      <c r="V198" s="199"/>
      <c r="W198" s="199"/>
      <c r="X198" s="199"/>
      <c r="Y198" s="199"/>
      <c r="Z198" s="199"/>
      <c r="AA198" s="199"/>
      <c r="AB198" s="199"/>
      <c r="AC198" s="199"/>
      <c r="AD198" s="199"/>
      <c r="AE198" s="199"/>
      <c r="AF198" s="199"/>
      <c r="AG198" s="199"/>
      <c r="AH198" s="199"/>
      <c r="AI198" s="200"/>
      <c r="AJ198" s="200"/>
      <c r="AK198" s="199"/>
      <c r="AL198" s="199"/>
    </row>
    <row r="199" spans="1:38" ht="15.75" customHeight="1" x14ac:dyDescent="0.15">
      <c r="A199" s="199"/>
      <c r="B199" s="199" t="str">
        <f>IF(COUNTA(D62:E62)=0,"×",C62)</f>
        <v>×</v>
      </c>
      <c r="C199" s="208">
        <f>H62</f>
        <v>0</v>
      </c>
      <c r="D199" s="199" t="str">
        <f t="shared" si="97"/>
        <v/>
      </c>
      <c r="E199" s="203"/>
      <c r="F199" s="199" t="str">
        <f>IF(F62=""," －",F62)</f>
        <v xml:space="preserve"> －</v>
      </c>
      <c r="G199" s="199"/>
      <c r="H199" s="204"/>
      <c r="I199" s="203"/>
      <c r="J199" s="199"/>
      <c r="K199" s="199"/>
      <c r="L199" s="199"/>
      <c r="M199" s="199"/>
      <c r="N199" s="199">
        <f>D62</f>
        <v>0</v>
      </c>
      <c r="O199" s="199">
        <f>E62</f>
        <v>0</v>
      </c>
      <c r="P199" s="199" t="str">
        <f t="shared" si="101"/>
        <v/>
      </c>
      <c r="Q199" s="199">
        <f>G62</f>
        <v>0</v>
      </c>
      <c r="R199" s="199" t="str">
        <f t="shared" si="98"/>
        <v>年</v>
      </c>
      <c r="S199" s="209">
        <f>I62</f>
        <v>0</v>
      </c>
      <c r="T199" s="199"/>
      <c r="U199" s="199"/>
      <c r="V199" s="199"/>
      <c r="W199" s="199"/>
      <c r="X199" s="199"/>
      <c r="Y199" s="199"/>
      <c r="Z199" s="199"/>
      <c r="AA199" s="199"/>
      <c r="AB199" s="199"/>
      <c r="AC199" s="199"/>
      <c r="AD199" s="199"/>
      <c r="AE199" s="199"/>
      <c r="AF199" s="199"/>
      <c r="AG199" s="199"/>
      <c r="AH199" s="199"/>
      <c r="AI199" s="200"/>
      <c r="AJ199" s="200"/>
      <c r="AK199" s="199"/>
      <c r="AL199" s="199"/>
    </row>
    <row r="200" spans="1:38" ht="15.75" customHeight="1" x14ac:dyDescent="0.15">
      <c r="A200" s="199"/>
      <c r="B200" s="199" t="str">
        <f>B199</f>
        <v>×</v>
      </c>
      <c r="C200" s="210">
        <f>J62</f>
        <v>0</v>
      </c>
      <c r="D200" s="211" t="str">
        <f t="shared" si="97"/>
        <v/>
      </c>
      <c r="E200" s="203"/>
      <c r="F200" s="199" t="str">
        <f>IF(F62=""," －",F62)</f>
        <v xml:space="preserve"> －</v>
      </c>
      <c r="G200" s="199"/>
      <c r="H200" s="204"/>
      <c r="I200" s="212"/>
      <c r="J200" s="213"/>
      <c r="K200" s="213"/>
      <c r="L200" s="213"/>
      <c r="M200" s="213"/>
      <c r="N200" s="213">
        <f>D62</f>
        <v>0</v>
      </c>
      <c r="O200" s="213">
        <f>E62</f>
        <v>0</v>
      </c>
      <c r="P200" s="213" t="str">
        <f t="shared" si="101"/>
        <v/>
      </c>
      <c r="Q200" s="213">
        <f>G62</f>
        <v>0</v>
      </c>
      <c r="R200" s="213" t="str">
        <f t="shared" si="98"/>
        <v>年</v>
      </c>
      <c r="S200" s="214">
        <f>K62</f>
        <v>0</v>
      </c>
      <c r="T200" s="213"/>
      <c r="U200" s="213"/>
      <c r="V200" s="213"/>
      <c r="W200" s="213"/>
      <c r="X200" s="213"/>
      <c r="Y200" s="213"/>
      <c r="Z200" s="213"/>
      <c r="AA200" s="213"/>
      <c r="AB200" s="213"/>
      <c r="AC200" s="213"/>
      <c r="AD200" s="213"/>
      <c r="AE200" s="213"/>
      <c r="AF200" s="213"/>
      <c r="AG200" s="213"/>
      <c r="AH200" s="213"/>
      <c r="AI200" s="215"/>
      <c r="AJ200" s="215"/>
      <c r="AK200" s="199"/>
      <c r="AL200" s="199"/>
    </row>
    <row r="201" spans="1:38" ht="15.75" customHeight="1" x14ac:dyDescent="0.15">
      <c r="A201" s="42"/>
      <c r="B201" s="42"/>
      <c r="C201" s="42"/>
      <c r="D201" s="42"/>
      <c r="E201" s="42"/>
      <c r="F201" s="42"/>
      <c r="G201" s="42"/>
      <c r="H201" s="42"/>
      <c r="I201" s="42"/>
      <c r="J201" s="42"/>
      <c r="K201" s="42"/>
      <c r="L201" s="42"/>
      <c r="M201" s="42"/>
      <c r="N201" s="42"/>
      <c r="O201" s="42"/>
      <c r="P201" s="42"/>
      <c r="Q201" s="42"/>
      <c r="R201" s="42"/>
      <c r="S201" s="42"/>
      <c r="T201" s="199"/>
      <c r="U201" s="42"/>
      <c r="V201" s="42"/>
      <c r="W201" s="42"/>
      <c r="X201" s="42"/>
      <c r="Y201" s="42"/>
      <c r="Z201" s="42"/>
      <c r="AA201" s="42"/>
      <c r="AB201" s="42"/>
      <c r="AC201" s="42"/>
      <c r="AD201" s="42"/>
      <c r="AE201" s="42"/>
      <c r="AF201" s="42"/>
      <c r="AG201" s="42"/>
      <c r="AH201" s="42"/>
      <c r="AI201" s="216"/>
      <c r="AJ201" s="216"/>
      <c r="AK201" s="42"/>
      <c r="AL201" s="42"/>
    </row>
    <row r="202" spans="1:38" ht="15.75" customHeight="1" x14ac:dyDescent="0.15">
      <c r="A202" s="42"/>
      <c r="B202" s="42"/>
      <c r="C202" s="42"/>
      <c r="D202" s="42"/>
      <c r="E202" s="42"/>
      <c r="F202" s="42"/>
      <c r="G202" s="42"/>
      <c r="H202" s="42"/>
      <c r="I202" s="42"/>
      <c r="J202" s="42"/>
      <c r="K202" s="42"/>
      <c r="L202" s="42"/>
      <c r="M202" s="42"/>
      <c r="N202" s="42"/>
      <c r="O202" s="42"/>
      <c r="P202" s="42"/>
      <c r="Q202" s="42"/>
      <c r="R202" s="42"/>
      <c r="S202" s="42"/>
      <c r="T202" s="199"/>
      <c r="U202" s="42"/>
      <c r="V202" s="42"/>
      <c r="W202" s="42"/>
      <c r="X202" s="42"/>
      <c r="Y202" s="42"/>
      <c r="Z202" s="42"/>
      <c r="AA202" s="42"/>
      <c r="AB202" s="42"/>
      <c r="AC202" s="42"/>
      <c r="AD202" s="42"/>
      <c r="AE202" s="42"/>
      <c r="AF202" s="42"/>
      <c r="AG202" s="42"/>
      <c r="AH202" s="42"/>
      <c r="AI202" s="216"/>
      <c r="AJ202" s="216"/>
      <c r="AK202" s="42"/>
      <c r="AL202" s="42"/>
    </row>
    <row r="203" spans="1:38" ht="15.75" customHeight="1" x14ac:dyDescent="0.15">
      <c r="A203" s="217" t="s">
        <v>339</v>
      </c>
      <c r="B203" s="217" t="s">
        <v>339</v>
      </c>
      <c r="C203" s="217" t="s">
        <v>339</v>
      </c>
      <c r="D203" s="217" t="s">
        <v>339</v>
      </c>
      <c r="E203" s="217" t="s">
        <v>339</v>
      </c>
      <c r="F203" s="217" t="s">
        <v>339</v>
      </c>
      <c r="G203" s="217" t="s">
        <v>339</v>
      </c>
      <c r="H203" s="217" t="s">
        <v>339</v>
      </c>
      <c r="I203" s="217" t="s">
        <v>339</v>
      </c>
      <c r="J203" s="217" t="s">
        <v>339</v>
      </c>
      <c r="K203" s="217" t="s">
        <v>339</v>
      </c>
      <c r="L203" s="217" t="s">
        <v>339</v>
      </c>
      <c r="M203" s="217" t="s">
        <v>339</v>
      </c>
      <c r="N203" s="217" t="s">
        <v>339</v>
      </c>
      <c r="O203" s="217" t="s">
        <v>339</v>
      </c>
      <c r="P203" s="217" t="s">
        <v>339</v>
      </c>
      <c r="Q203" s="217" t="s">
        <v>339</v>
      </c>
      <c r="R203" s="217" t="s">
        <v>339</v>
      </c>
      <c r="S203" s="217" t="s">
        <v>339</v>
      </c>
      <c r="T203" s="217" t="s">
        <v>339</v>
      </c>
      <c r="U203" s="217" t="s">
        <v>339</v>
      </c>
      <c r="V203" s="217" t="s">
        <v>339</v>
      </c>
      <c r="W203" s="217" t="s">
        <v>339</v>
      </c>
      <c r="X203" s="217" t="s">
        <v>339</v>
      </c>
      <c r="Y203" s="217" t="s">
        <v>339</v>
      </c>
      <c r="Z203" s="217" t="s">
        <v>339</v>
      </c>
      <c r="AA203" s="217" t="s">
        <v>339</v>
      </c>
      <c r="AB203" s="217" t="s">
        <v>339</v>
      </c>
      <c r="AC203" s="217" t="s">
        <v>339</v>
      </c>
      <c r="AD203" s="217" t="s">
        <v>339</v>
      </c>
      <c r="AE203" s="217" t="s">
        <v>339</v>
      </c>
      <c r="AF203" s="217" t="s">
        <v>339</v>
      </c>
      <c r="AG203" s="217" t="s">
        <v>339</v>
      </c>
      <c r="AH203" s="217" t="s">
        <v>339</v>
      </c>
      <c r="AI203" s="217" t="s">
        <v>339</v>
      </c>
      <c r="AJ203" s="217" t="s">
        <v>339</v>
      </c>
      <c r="AK203" s="217" t="s">
        <v>339</v>
      </c>
      <c r="AL203" s="217" t="s">
        <v>339</v>
      </c>
    </row>
  </sheetData>
  <sheetProtection algorithmName="SHA-512" hashValue="ZkwD/OT+yGXQqFxdsFI1DfBOC64eZdtkKyLfwkBa6TmOgriIOyycOH6aOJIGRdiSa0d6fk2WQbsDwB0rg8D1gA==" saltValue="nQ3EonGOh63R8w+r5SoqDA==" spinCount="100000" sheet="1" objects="1" scenarios="1"/>
  <mergeCells count="10">
    <mergeCell ref="L6:N6"/>
    <mergeCell ref="C6:C7"/>
    <mergeCell ref="G10:G11"/>
    <mergeCell ref="H10:I10"/>
    <mergeCell ref="J10:K10"/>
    <mergeCell ref="L10:M10"/>
    <mergeCell ref="C10:C11"/>
    <mergeCell ref="D10:D11"/>
    <mergeCell ref="E10:E11"/>
    <mergeCell ref="G6:I6"/>
  </mergeCells>
  <phoneticPr fontId="1"/>
  <conditionalFormatting sqref="I13:I62 K13:K62">
    <cfRule type="cellIs" dxfId="77" priority="3" operator="notEqual">
      <formula>0</formula>
    </cfRule>
  </conditionalFormatting>
  <conditionalFormatting sqref="I13:I62">
    <cfRule type="cellIs" dxfId="76" priority="2" operator="equal">
      <formula>0</formula>
    </cfRule>
  </conditionalFormatting>
  <conditionalFormatting sqref="K13:K62">
    <cfRule type="cellIs" dxfId="75" priority="1" operator="equal">
      <formula>0</formula>
    </cfRule>
  </conditionalFormatting>
  <dataValidations count="4">
    <dataValidation type="list" allowBlank="1" showInputMessage="1" showErrorMessage="1" sqref="L13:L62" xr:uid="{00000000-0002-0000-0200-000001000000}">
      <formula1>$U$8:$U$22</formula1>
    </dataValidation>
    <dataValidation type="list" allowBlank="1" showInputMessage="1" showErrorMessage="1" sqref="M13:M62" xr:uid="{00000000-0002-0000-0200-000002000000}">
      <formula1>$W$8:$W$13</formula1>
    </dataValidation>
    <dataValidation type="list" allowBlank="1" showInputMessage="1" showErrorMessage="1" sqref="F13:F62" xr:uid="{00000000-0002-0000-0200-000003000000}">
      <formula1>$Y$8:$Y$13</formula1>
    </dataValidation>
    <dataValidation type="list" allowBlank="1" showInputMessage="1" showErrorMessage="1" sqref="H13:H62 J13:J62" xr:uid="{E67906C0-B22B-4307-BCF0-50156C8D6737}">
      <formula1>$S$8:$S$13</formula1>
    </dataValidation>
  </dataValidations>
  <pageMargins left="0.39370078740157483" right="0.39370078740157483" top="0.39370078740157483" bottom="0.19685039370078741" header="0.31496062992125984" footer="0"/>
  <pageSetup paperSize="9"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66FF"/>
  </sheetPr>
  <dimension ref="A1:BS203"/>
  <sheetViews>
    <sheetView showGridLines="0" view="pageBreakPreview" zoomScaleNormal="100" zoomScaleSheetLayoutView="100" workbookViewId="0"/>
  </sheetViews>
  <sheetFormatPr defaultColWidth="3.625" defaultRowHeight="17.25" customHeight="1" x14ac:dyDescent="0.15"/>
  <cols>
    <col min="1" max="2" width="3.625" style="1"/>
    <col min="3" max="3" width="6.375" style="1" customWidth="1"/>
    <col min="4" max="4" width="11.125" style="1" customWidth="1"/>
    <col min="5" max="5" width="15.625" style="1" customWidth="1"/>
    <col min="6" max="6" width="3.625" style="1"/>
    <col min="7" max="7" width="5.375" style="1" bestFit="1" customWidth="1"/>
    <col min="8" max="8" width="7.375" style="1" bestFit="1" customWidth="1"/>
    <col min="9" max="9" width="9.375" style="1" bestFit="1" customWidth="1"/>
    <col min="10" max="10" width="7.375" style="1" bestFit="1" customWidth="1"/>
    <col min="11" max="11" width="9.375" style="1" bestFit="1" customWidth="1"/>
    <col min="12" max="12" width="7.375" style="1" bestFit="1" customWidth="1"/>
    <col min="13" max="13" width="9.375" style="1" bestFit="1" customWidth="1"/>
    <col min="14" max="27" width="3.625" style="1"/>
    <col min="28" max="28" width="6.625" style="1" customWidth="1"/>
    <col min="29" max="30" width="15.625" style="1" customWidth="1"/>
    <col min="31" max="47" width="10.625" style="1" customWidth="1"/>
    <col min="48" max="16384" width="3.625" style="1"/>
  </cols>
  <sheetData>
    <row r="1" spans="2:49" ht="6" customHeight="1" x14ac:dyDescent="0.15"/>
    <row r="2" spans="2:49" ht="6" customHeight="1" x14ac:dyDescent="0.15"/>
    <row r="3" spans="2:49" ht="6" customHeight="1" x14ac:dyDescent="0.15"/>
    <row r="4" spans="2:49" ht="15" customHeight="1" x14ac:dyDescent="0.15">
      <c r="B4" s="1" t="str">
        <f>"  "&amp;団体!C4&amp;" 申込"</f>
        <v xml:space="preserve">  令和 ４年度 第２４回 「谷口睦生」記念陸上記録会 申込</v>
      </c>
    </row>
    <row r="5" spans="2:49" ht="15" customHeight="1" thickBot="1" x14ac:dyDescent="0.2">
      <c r="D5" s="2"/>
    </row>
    <row r="6" spans="2:49" ht="15" customHeight="1" thickTop="1" thickBot="1" x14ac:dyDescent="0.2">
      <c r="C6" s="352" t="s">
        <v>11</v>
      </c>
      <c r="D6" s="2"/>
      <c r="F6" s="3" t="s">
        <v>32</v>
      </c>
      <c r="G6" s="345" t="str">
        <f>IF(団体!I12="","",団体!I12)</f>
        <v/>
      </c>
      <c r="H6" s="346"/>
      <c r="I6" s="347"/>
      <c r="K6" s="3" t="s">
        <v>33</v>
      </c>
      <c r="L6" s="330" t="str">
        <f>IF(団体!I18="","",団体!I18)</f>
        <v/>
      </c>
      <c r="M6" s="331"/>
      <c r="N6" s="332"/>
      <c r="R6" s="4" t="s">
        <v>41</v>
      </c>
      <c r="Z6" s="1" t="s">
        <v>353</v>
      </c>
    </row>
    <row r="7" spans="2:49" ht="15" customHeight="1" thickTop="1" x14ac:dyDescent="0.15">
      <c r="C7" s="352"/>
      <c r="D7" s="5"/>
      <c r="E7" s="5"/>
      <c r="G7" s="6"/>
    </row>
    <row r="8" spans="2:49" ht="15" customHeight="1" x14ac:dyDescent="0.15">
      <c r="D8" s="40"/>
      <c r="E8" s="5"/>
      <c r="G8" s="5"/>
      <c r="M8" s="6"/>
      <c r="S8" s="4" t="s">
        <v>40</v>
      </c>
      <c r="U8" s="4" t="s">
        <v>39</v>
      </c>
      <c r="W8" s="4" t="s">
        <v>56</v>
      </c>
      <c r="Y8" s="4" t="s">
        <v>114</v>
      </c>
      <c r="AA8" s="1" t="str">
        <f>IF(OR(RIGHT(G6,1)=Y8,RIGHT(G6,1)=Y9,RIGHT(G6,1)=Y10),RIGHT(G6,1),"")</f>
        <v/>
      </c>
    </row>
    <row r="9" spans="2:49" ht="15" customHeight="1" thickBot="1" x14ac:dyDescent="0.2">
      <c r="D9" s="40" t="s">
        <v>74</v>
      </c>
      <c r="E9" s="5"/>
      <c r="G9" s="5"/>
      <c r="H9" s="5"/>
      <c r="M9" s="6" t="s">
        <v>66</v>
      </c>
      <c r="S9" s="4" t="s">
        <v>406</v>
      </c>
      <c r="U9" s="4" t="s">
        <v>45</v>
      </c>
      <c r="W9" s="4" t="s">
        <v>57</v>
      </c>
      <c r="Y9" s="4" t="s">
        <v>37</v>
      </c>
    </row>
    <row r="10" spans="2:49" ht="15" customHeight="1" x14ac:dyDescent="0.15">
      <c r="C10" s="353" t="s">
        <v>34</v>
      </c>
      <c r="D10" s="355" t="s">
        <v>35</v>
      </c>
      <c r="E10" s="357" t="s">
        <v>21</v>
      </c>
      <c r="F10" s="24" t="s">
        <v>26</v>
      </c>
      <c r="G10" s="359" t="s">
        <v>25</v>
      </c>
      <c r="H10" s="348" t="s">
        <v>22</v>
      </c>
      <c r="I10" s="349"/>
      <c r="J10" s="348" t="s">
        <v>24</v>
      </c>
      <c r="K10" s="349"/>
      <c r="L10" s="350" t="s">
        <v>29</v>
      </c>
      <c r="M10" s="351"/>
      <c r="N10" s="360" t="s">
        <v>65</v>
      </c>
      <c r="O10" s="361"/>
      <c r="S10" s="4" t="s">
        <v>38</v>
      </c>
      <c r="U10" s="4" t="s">
        <v>46</v>
      </c>
      <c r="W10" s="4" t="s">
        <v>58</v>
      </c>
      <c r="Y10" s="4" t="s">
        <v>115</v>
      </c>
      <c r="AE10" s="67" t="s">
        <v>148</v>
      </c>
      <c r="AF10" s="67"/>
      <c r="AG10" s="67"/>
      <c r="AH10" s="67"/>
      <c r="AI10" s="67"/>
    </row>
    <row r="11" spans="2:49" ht="15" customHeight="1" thickBot="1" x14ac:dyDescent="0.2">
      <c r="C11" s="354"/>
      <c r="D11" s="356"/>
      <c r="E11" s="358"/>
      <c r="F11" s="25" t="s">
        <v>27</v>
      </c>
      <c r="G11" s="356"/>
      <c r="H11" s="26" t="s">
        <v>28</v>
      </c>
      <c r="I11" s="27" t="s">
        <v>23</v>
      </c>
      <c r="J11" s="26" t="s">
        <v>28</v>
      </c>
      <c r="K11" s="27" t="s">
        <v>23</v>
      </c>
      <c r="L11" s="28" t="s">
        <v>30</v>
      </c>
      <c r="M11" s="29" t="s">
        <v>31</v>
      </c>
      <c r="N11" s="362"/>
      <c r="O11" s="361"/>
      <c r="S11" s="4" t="s">
        <v>43</v>
      </c>
      <c r="U11" s="4" t="s">
        <v>47</v>
      </c>
      <c r="W11" s="4" t="s">
        <v>59</v>
      </c>
      <c r="Y11" s="4" t="s">
        <v>116</v>
      </c>
      <c r="AE11" s="67" t="s">
        <v>38</v>
      </c>
      <c r="AF11" s="67" t="s">
        <v>42</v>
      </c>
      <c r="AG11" s="67" t="s">
        <v>145</v>
      </c>
      <c r="AH11" s="67" t="s">
        <v>146</v>
      </c>
      <c r="AI11" s="67" t="s">
        <v>147</v>
      </c>
      <c r="AJ11" s="67" t="s">
        <v>297</v>
      </c>
      <c r="AM11" s="142"/>
      <c r="AN11" s="142"/>
      <c r="AO11" s="142"/>
      <c r="AP11" s="142"/>
      <c r="AQ11" s="142"/>
      <c r="AR11" s="142"/>
      <c r="AS11" s="142" t="s">
        <v>69</v>
      </c>
      <c r="AT11" s="142"/>
      <c r="AU11" s="142" t="s">
        <v>70</v>
      </c>
      <c r="AV11" s="142"/>
      <c r="AW11" s="142"/>
    </row>
    <row r="12" spans="2:49" ht="15" customHeight="1" thickBot="1" x14ac:dyDescent="0.2">
      <c r="C12" s="30" t="s">
        <v>36</v>
      </c>
      <c r="D12" s="31" t="s">
        <v>63</v>
      </c>
      <c r="E12" s="32" t="s">
        <v>64</v>
      </c>
      <c r="F12" s="33" t="s">
        <v>37</v>
      </c>
      <c r="G12" s="33">
        <v>2</v>
      </c>
      <c r="H12" s="34" t="s">
        <v>38</v>
      </c>
      <c r="I12" s="35">
        <v>14.5</v>
      </c>
      <c r="J12" s="34" t="s">
        <v>40</v>
      </c>
      <c r="K12" s="35">
        <v>5.33</v>
      </c>
      <c r="L12" s="36" t="s">
        <v>39</v>
      </c>
      <c r="M12" s="37" t="s">
        <v>60</v>
      </c>
      <c r="N12" s="362"/>
      <c r="O12" s="361"/>
      <c r="S12" s="4" t="s">
        <v>42</v>
      </c>
      <c r="U12" s="4" t="s">
        <v>48</v>
      </c>
      <c r="W12" s="4" t="s">
        <v>386</v>
      </c>
      <c r="Y12" s="4" t="s">
        <v>117</v>
      </c>
      <c r="AE12" s="67"/>
      <c r="AF12" s="67"/>
      <c r="AG12" s="67"/>
      <c r="AH12" s="67"/>
      <c r="AI12" s="67"/>
      <c r="AM12" s="142" t="s">
        <v>399</v>
      </c>
      <c r="AN12" s="142"/>
      <c r="AO12" s="142"/>
      <c r="AP12" s="142"/>
      <c r="AQ12" s="142"/>
      <c r="AR12" s="142"/>
      <c r="AS12" s="142" t="str">
        <f>IF(COUNTA(女子!H13:H62)=COUNTA(女子!I13:I62),"",-1)</f>
        <v/>
      </c>
      <c r="AT12" s="142"/>
      <c r="AU12" s="144" t="str">
        <f>IF(AS12=-1,"女子１種目に自己記録の未入力があります","")</f>
        <v/>
      </c>
      <c r="AV12" s="142"/>
      <c r="AW12" s="142"/>
    </row>
    <row r="13" spans="2:49" ht="15" customHeight="1" thickTop="1" x14ac:dyDescent="0.15">
      <c r="C13" s="21">
        <v>1</v>
      </c>
      <c r="D13" s="149"/>
      <c r="E13" s="150"/>
      <c r="F13" s="151" t="str">
        <f>IF(D13="","",AA$8)</f>
        <v/>
      </c>
      <c r="G13" s="151"/>
      <c r="H13" s="152"/>
      <c r="I13" s="153"/>
      <c r="J13" s="152"/>
      <c r="K13" s="153"/>
      <c r="L13" s="154"/>
      <c r="M13" s="155"/>
      <c r="N13" s="225"/>
      <c r="O13" s="226"/>
      <c r="S13" s="4" t="s">
        <v>44</v>
      </c>
      <c r="U13" s="4" t="s">
        <v>49</v>
      </c>
      <c r="W13" s="4" t="s">
        <v>387</v>
      </c>
      <c r="Y13" s="4" t="str">
        <f>""</f>
        <v/>
      </c>
      <c r="AD13" s="239" t="str">
        <f>IF(D13="","未入力",SUBSTITUTE(SUBSTITUTE(D13,"　","")," ",""))</f>
        <v>未入力</v>
      </c>
      <c r="AE13" s="184"/>
      <c r="AF13" s="66"/>
      <c r="AG13" s="66"/>
      <c r="AH13" s="66"/>
      <c r="AI13" s="66"/>
      <c r="AJ13" s="192" t="str">
        <f>IF(AND(L13="",M13=""),"",L13&amp;M13)</f>
        <v/>
      </c>
      <c r="AK13" s="67">
        <f>C13</f>
        <v>1</v>
      </c>
      <c r="AM13" s="142" t="s">
        <v>400</v>
      </c>
      <c r="AN13" s="142"/>
      <c r="AO13" s="142"/>
      <c r="AP13" s="142"/>
      <c r="AQ13" s="142"/>
      <c r="AR13" s="142"/>
      <c r="AS13" s="142" t="str">
        <f>IF(COUNTA(女子!J13:J62)=COUNTA(女子!K13:K62),"",-1)</f>
        <v/>
      </c>
      <c r="AT13" s="142"/>
      <c r="AU13" s="144" t="str">
        <f>IF(AS13=-1,"女子２種目に自己記録の未入力があります","")</f>
        <v/>
      </c>
      <c r="AV13" s="142"/>
      <c r="AW13" s="142"/>
    </row>
    <row r="14" spans="2:49" ht="15" customHeight="1" x14ac:dyDescent="0.15">
      <c r="C14" s="22">
        <v>2</v>
      </c>
      <c r="D14" s="156"/>
      <c r="E14" s="157"/>
      <c r="F14" s="158" t="str">
        <f t="shared" ref="F14:F25" si="0">IF(D14="","",AA$8)</f>
        <v/>
      </c>
      <c r="G14" s="158"/>
      <c r="H14" s="159"/>
      <c r="I14" s="160"/>
      <c r="J14" s="159"/>
      <c r="K14" s="160"/>
      <c r="L14" s="161"/>
      <c r="M14" s="162"/>
      <c r="N14" s="225"/>
      <c r="O14" s="227"/>
      <c r="U14" s="4" t="s">
        <v>50</v>
      </c>
      <c r="W14" s="4"/>
      <c r="Y14" s="1" t="str">
        <f>""</f>
        <v/>
      </c>
      <c r="AD14" s="239" t="str">
        <f t="shared" ref="AD14:AD62" si="1">IF(D14="","未入力",SUBSTITUTE(SUBSTITUTE(D14,"　","")," ",""))</f>
        <v>未入力</v>
      </c>
      <c r="AE14" s="184"/>
      <c r="AF14" s="66"/>
      <c r="AG14" s="66"/>
      <c r="AH14" s="66"/>
      <c r="AI14" s="66"/>
      <c r="AJ14" s="192" t="str">
        <f t="shared" ref="AJ14:AJ62" si="2">IF(AND(L14="",M14=""),"",L14&amp;M14)</f>
        <v/>
      </c>
      <c r="AK14" s="67">
        <f t="shared" ref="AK14:AK62" si="3">C14</f>
        <v>2</v>
      </c>
      <c r="AM14" s="142"/>
      <c r="AN14" s="142"/>
      <c r="AO14" s="142"/>
      <c r="AP14" s="142"/>
      <c r="AQ14" s="142"/>
      <c r="AR14" s="142"/>
      <c r="AS14" s="142"/>
      <c r="AT14" s="142"/>
      <c r="AU14" s="142"/>
      <c r="AV14" s="142"/>
      <c r="AW14" s="142"/>
    </row>
    <row r="15" spans="2:49" ht="15" customHeight="1" x14ac:dyDescent="0.15">
      <c r="C15" s="22">
        <v>3</v>
      </c>
      <c r="D15" s="156"/>
      <c r="E15" s="157"/>
      <c r="F15" s="158" t="str">
        <f t="shared" si="0"/>
        <v/>
      </c>
      <c r="G15" s="158"/>
      <c r="H15" s="159"/>
      <c r="I15" s="160"/>
      <c r="J15" s="159"/>
      <c r="K15" s="160"/>
      <c r="L15" s="161"/>
      <c r="M15" s="162"/>
      <c r="N15" s="225"/>
      <c r="O15" s="227"/>
      <c r="U15" s="4" t="s">
        <v>51</v>
      </c>
      <c r="W15" s="4"/>
      <c r="AD15" s="239" t="str">
        <f t="shared" si="1"/>
        <v>未入力</v>
      </c>
      <c r="AE15" s="184"/>
      <c r="AF15" s="66"/>
      <c r="AG15" s="66"/>
      <c r="AH15" s="66"/>
      <c r="AI15" s="66"/>
      <c r="AJ15" s="192" t="str">
        <f t="shared" si="2"/>
        <v/>
      </c>
      <c r="AK15" s="67">
        <f t="shared" si="3"/>
        <v>3</v>
      </c>
      <c r="AM15" s="142"/>
      <c r="AN15" s="142"/>
      <c r="AO15" s="142"/>
      <c r="AP15" s="142"/>
      <c r="AQ15" s="142"/>
      <c r="AR15" s="142"/>
      <c r="AS15" s="142"/>
      <c r="AT15" s="142"/>
      <c r="AU15" s="144"/>
      <c r="AV15" s="142"/>
      <c r="AW15" s="142"/>
    </row>
    <row r="16" spans="2:49" ht="15" customHeight="1" x14ac:dyDescent="0.15">
      <c r="C16" s="22">
        <v>4</v>
      </c>
      <c r="D16" s="156"/>
      <c r="E16" s="157"/>
      <c r="F16" s="158" t="str">
        <f t="shared" si="0"/>
        <v/>
      </c>
      <c r="G16" s="158"/>
      <c r="H16" s="159"/>
      <c r="I16" s="160"/>
      <c r="J16" s="159"/>
      <c r="K16" s="160"/>
      <c r="L16" s="161"/>
      <c r="M16" s="162"/>
      <c r="N16" s="225"/>
      <c r="O16" s="227"/>
      <c r="U16" s="4" t="s">
        <v>52</v>
      </c>
      <c r="W16" s="4"/>
      <c r="AD16" s="239" t="str">
        <f t="shared" si="1"/>
        <v>未入力</v>
      </c>
      <c r="AE16" s="184"/>
      <c r="AF16" s="66"/>
      <c r="AG16" s="66"/>
      <c r="AH16" s="66"/>
      <c r="AI16" s="66"/>
      <c r="AJ16" s="192" t="str">
        <f t="shared" si="2"/>
        <v/>
      </c>
      <c r="AK16" s="67">
        <f t="shared" si="3"/>
        <v>4</v>
      </c>
      <c r="AM16" s="142"/>
      <c r="AN16" s="142"/>
      <c r="AO16" s="142"/>
      <c r="AP16" s="142"/>
      <c r="AQ16" s="142"/>
      <c r="AR16" s="142"/>
      <c r="AS16" s="142"/>
      <c r="AT16" s="142"/>
      <c r="AU16" s="144"/>
      <c r="AV16" s="142"/>
      <c r="AW16" s="142"/>
    </row>
    <row r="17" spans="3:37" ht="15" customHeight="1" x14ac:dyDescent="0.15">
      <c r="C17" s="22">
        <v>5</v>
      </c>
      <c r="D17" s="156"/>
      <c r="E17" s="157"/>
      <c r="F17" s="158" t="str">
        <f t="shared" si="0"/>
        <v/>
      </c>
      <c r="G17" s="158"/>
      <c r="H17" s="159"/>
      <c r="I17" s="160"/>
      <c r="J17" s="159"/>
      <c r="K17" s="160"/>
      <c r="L17" s="161"/>
      <c r="M17" s="162"/>
      <c r="N17" s="225"/>
      <c r="O17" s="227"/>
      <c r="U17" s="4" t="s">
        <v>53</v>
      </c>
      <c r="W17" s="4"/>
      <c r="AD17" s="239" t="str">
        <f t="shared" si="1"/>
        <v>未入力</v>
      </c>
      <c r="AE17" s="184"/>
      <c r="AF17" s="66"/>
      <c r="AG17" s="66"/>
      <c r="AH17" s="66"/>
      <c r="AI17" s="66"/>
      <c r="AJ17" s="192" t="str">
        <f t="shared" si="2"/>
        <v/>
      </c>
      <c r="AK17" s="67">
        <f t="shared" si="3"/>
        <v>5</v>
      </c>
    </row>
    <row r="18" spans="3:37" ht="15" customHeight="1" x14ac:dyDescent="0.15">
      <c r="C18" s="22">
        <v>6</v>
      </c>
      <c r="D18" s="156"/>
      <c r="E18" s="157"/>
      <c r="F18" s="158" t="str">
        <f t="shared" si="0"/>
        <v/>
      </c>
      <c r="G18" s="158"/>
      <c r="H18" s="159"/>
      <c r="I18" s="160"/>
      <c r="J18" s="159"/>
      <c r="K18" s="160"/>
      <c r="L18" s="161"/>
      <c r="M18" s="162"/>
      <c r="N18" s="225"/>
      <c r="O18" s="227"/>
      <c r="U18" s="4" t="s">
        <v>54</v>
      </c>
      <c r="W18" s="4"/>
      <c r="AD18" s="239" t="str">
        <f t="shared" si="1"/>
        <v>未入力</v>
      </c>
      <c r="AE18" s="184"/>
      <c r="AF18" s="66"/>
      <c r="AG18" s="66"/>
      <c r="AH18" s="66"/>
      <c r="AI18" s="66"/>
      <c r="AJ18" s="192" t="str">
        <f t="shared" si="2"/>
        <v/>
      </c>
      <c r="AK18" s="67">
        <f t="shared" si="3"/>
        <v>6</v>
      </c>
    </row>
    <row r="19" spans="3:37" ht="15" customHeight="1" x14ac:dyDescent="0.15">
      <c r="C19" s="22">
        <v>7</v>
      </c>
      <c r="D19" s="156"/>
      <c r="E19" s="157"/>
      <c r="F19" s="158" t="str">
        <f t="shared" si="0"/>
        <v/>
      </c>
      <c r="G19" s="158"/>
      <c r="H19" s="159"/>
      <c r="I19" s="160"/>
      <c r="J19" s="159"/>
      <c r="K19" s="160"/>
      <c r="L19" s="161"/>
      <c r="M19" s="162"/>
      <c r="N19" s="225"/>
      <c r="O19" s="227"/>
      <c r="U19" s="4" t="s">
        <v>55</v>
      </c>
      <c r="W19" s="4"/>
      <c r="AD19" s="239" t="str">
        <f t="shared" si="1"/>
        <v>未入力</v>
      </c>
      <c r="AE19" s="184"/>
      <c r="AF19" s="66"/>
      <c r="AG19" s="66"/>
      <c r="AH19" s="66"/>
      <c r="AI19" s="66"/>
      <c r="AJ19" s="192" t="str">
        <f t="shared" si="2"/>
        <v/>
      </c>
      <c r="AK19" s="67">
        <f t="shared" si="3"/>
        <v>7</v>
      </c>
    </row>
    <row r="20" spans="3:37" ht="15" customHeight="1" x14ac:dyDescent="0.15">
      <c r="C20" s="22">
        <v>8</v>
      </c>
      <c r="D20" s="156"/>
      <c r="E20" s="157"/>
      <c r="F20" s="158" t="str">
        <f t="shared" si="0"/>
        <v/>
      </c>
      <c r="G20" s="158"/>
      <c r="H20" s="159"/>
      <c r="I20" s="160"/>
      <c r="J20" s="159"/>
      <c r="K20" s="160"/>
      <c r="L20" s="161"/>
      <c r="M20" s="162"/>
      <c r="N20" s="225"/>
      <c r="O20" s="227"/>
      <c r="U20" s="4"/>
      <c r="W20" s="4"/>
      <c r="AD20" s="239" t="str">
        <f t="shared" si="1"/>
        <v>未入力</v>
      </c>
      <c r="AE20" s="184"/>
      <c r="AF20" s="66"/>
      <c r="AG20" s="66"/>
      <c r="AH20" s="66"/>
      <c r="AI20" s="66"/>
      <c r="AJ20" s="192" t="str">
        <f t="shared" si="2"/>
        <v/>
      </c>
      <c r="AK20" s="67">
        <f t="shared" si="3"/>
        <v>8</v>
      </c>
    </row>
    <row r="21" spans="3:37" ht="15" customHeight="1" x14ac:dyDescent="0.15">
      <c r="C21" s="22">
        <v>9</v>
      </c>
      <c r="D21" s="156"/>
      <c r="E21" s="157"/>
      <c r="F21" s="158" t="str">
        <f t="shared" si="0"/>
        <v/>
      </c>
      <c r="G21" s="158"/>
      <c r="H21" s="159"/>
      <c r="I21" s="160"/>
      <c r="J21" s="159"/>
      <c r="K21" s="160"/>
      <c r="L21" s="161"/>
      <c r="M21" s="162"/>
      <c r="N21" s="225"/>
      <c r="O21" s="227"/>
      <c r="U21" s="4"/>
      <c r="W21" s="4"/>
      <c r="AD21" s="239" t="str">
        <f t="shared" si="1"/>
        <v>未入力</v>
      </c>
      <c r="AE21" s="184"/>
      <c r="AF21" s="66"/>
      <c r="AG21" s="66"/>
      <c r="AH21" s="66"/>
      <c r="AI21" s="66"/>
      <c r="AJ21" s="192" t="str">
        <f t="shared" si="2"/>
        <v/>
      </c>
      <c r="AK21" s="67">
        <f t="shared" si="3"/>
        <v>9</v>
      </c>
    </row>
    <row r="22" spans="3:37" ht="15" customHeight="1" x14ac:dyDescent="0.15">
      <c r="C22" s="22">
        <v>10</v>
      </c>
      <c r="D22" s="156"/>
      <c r="E22" s="157"/>
      <c r="F22" s="158" t="str">
        <f t="shared" si="0"/>
        <v/>
      </c>
      <c r="G22" s="158"/>
      <c r="H22" s="159"/>
      <c r="I22" s="160"/>
      <c r="J22" s="159"/>
      <c r="K22" s="160"/>
      <c r="L22" s="161"/>
      <c r="M22" s="162"/>
      <c r="N22" s="225"/>
      <c r="O22" s="227"/>
      <c r="U22" s="4"/>
      <c r="W22" s="4"/>
      <c r="AD22" s="239" t="str">
        <f t="shared" si="1"/>
        <v>未入力</v>
      </c>
      <c r="AE22" s="184"/>
      <c r="AF22" s="66"/>
      <c r="AG22" s="66"/>
      <c r="AH22" s="66"/>
      <c r="AI22" s="66"/>
      <c r="AJ22" s="192" t="str">
        <f t="shared" si="2"/>
        <v/>
      </c>
      <c r="AK22" s="67">
        <f t="shared" si="3"/>
        <v>10</v>
      </c>
    </row>
    <row r="23" spans="3:37" ht="15" customHeight="1" x14ac:dyDescent="0.15">
      <c r="C23" s="22">
        <v>11</v>
      </c>
      <c r="D23" s="156"/>
      <c r="E23" s="157"/>
      <c r="F23" s="158" t="str">
        <f t="shared" si="0"/>
        <v/>
      </c>
      <c r="G23" s="158"/>
      <c r="H23" s="159"/>
      <c r="I23" s="160"/>
      <c r="J23" s="159"/>
      <c r="K23" s="160"/>
      <c r="L23" s="161"/>
      <c r="M23" s="162"/>
      <c r="N23" s="225"/>
      <c r="O23" s="227"/>
      <c r="W23" s="4"/>
      <c r="AD23" s="239" t="str">
        <f t="shared" si="1"/>
        <v>未入力</v>
      </c>
      <c r="AE23" s="184"/>
      <c r="AF23" s="66"/>
      <c r="AG23" s="66"/>
      <c r="AH23" s="66"/>
      <c r="AI23" s="66"/>
      <c r="AJ23" s="192" t="str">
        <f t="shared" si="2"/>
        <v/>
      </c>
      <c r="AK23" s="67">
        <f t="shared" si="3"/>
        <v>11</v>
      </c>
    </row>
    <row r="24" spans="3:37" ht="15" customHeight="1" x14ac:dyDescent="0.15">
      <c r="C24" s="22">
        <v>12</v>
      </c>
      <c r="D24" s="156"/>
      <c r="E24" s="157"/>
      <c r="F24" s="158" t="str">
        <f t="shared" si="0"/>
        <v/>
      </c>
      <c r="G24" s="158"/>
      <c r="H24" s="159"/>
      <c r="I24" s="160"/>
      <c r="J24" s="159"/>
      <c r="K24" s="160"/>
      <c r="L24" s="161"/>
      <c r="M24" s="162"/>
      <c r="N24" s="225"/>
      <c r="O24" s="227"/>
      <c r="W24" s="4"/>
      <c r="AD24" s="239" t="str">
        <f t="shared" si="1"/>
        <v>未入力</v>
      </c>
      <c r="AE24" s="184"/>
      <c r="AF24" s="66"/>
      <c r="AG24" s="66"/>
      <c r="AH24" s="66"/>
      <c r="AI24" s="66"/>
      <c r="AJ24" s="192" t="str">
        <f t="shared" si="2"/>
        <v/>
      </c>
      <c r="AK24" s="67">
        <f t="shared" si="3"/>
        <v>12</v>
      </c>
    </row>
    <row r="25" spans="3:37" ht="15" customHeight="1" x14ac:dyDescent="0.15">
      <c r="C25" s="22">
        <v>13</v>
      </c>
      <c r="D25" s="156"/>
      <c r="E25" s="157"/>
      <c r="F25" s="158" t="str">
        <f t="shared" si="0"/>
        <v/>
      </c>
      <c r="G25" s="158"/>
      <c r="H25" s="159"/>
      <c r="I25" s="160"/>
      <c r="J25" s="159"/>
      <c r="K25" s="160"/>
      <c r="L25" s="161"/>
      <c r="M25" s="162"/>
      <c r="N25" s="225"/>
      <c r="O25" s="227"/>
      <c r="W25" s="4"/>
      <c r="AD25" s="239" t="str">
        <f t="shared" si="1"/>
        <v>未入力</v>
      </c>
      <c r="AE25" s="184"/>
      <c r="AF25" s="66"/>
      <c r="AG25" s="66"/>
      <c r="AH25" s="66"/>
      <c r="AI25" s="66"/>
      <c r="AJ25" s="192" t="str">
        <f t="shared" si="2"/>
        <v/>
      </c>
      <c r="AK25" s="67">
        <f t="shared" si="3"/>
        <v>13</v>
      </c>
    </row>
    <row r="26" spans="3:37" ht="15" customHeight="1" x14ac:dyDescent="0.15">
      <c r="C26" s="22">
        <v>14</v>
      </c>
      <c r="D26" s="156"/>
      <c r="E26" s="157"/>
      <c r="F26" s="158" t="str">
        <f>IF(D26="","",AA$8)</f>
        <v/>
      </c>
      <c r="G26" s="158"/>
      <c r="H26" s="159"/>
      <c r="I26" s="160"/>
      <c r="J26" s="159"/>
      <c r="K26" s="160"/>
      <c r="L26" s="161"/>
      <c r="M26" s="162"/>
      <c r="N26" s="225"/>
      <c r="O26" s="227"/>
      <c r="W26" s="4"/>
      <c r="AD26" s="239" t="str">
        <f t="shared" si="1"/>
        <v>未入力</v>
      </c>
      <c r="AE26" s="184"/>
      <c r="AF26" s="66"/>
      <c r="AG26" s="66"/>
      <c r="AH26" s="66"/>
      <c r="AI26" s="66"/>
      <c r="AJ26" s="192" t="str">
        <f t="shared" si="2"/>
        <v/>
      </c>
      <c r="AK26" s="67">
        <f t="shared" si="3"/>
        <v>14</v>
      </c>
    </row>
    <row r="27" spans="3:37" ht="15" customHeight="1" x14ac:dyDescent="0.15">
      <c r="C27" s="22">
        <v>15</v>
      </c>
      <c r="D27" s="156"/>
      <c r="E27" s="157"/>
      <c r="F27" s="158" t="str">
        <f t="shared" ref="F27:F62" si="4">IF(D27="","",AA$8)</f>
        <v/>
      </c>
      <c r="G27" s="158"/>
      <c r="H27" s="159"/>
      <c r="I27" s="160"/>
      <c r="J27" s="159"/>
      <c r="K27" s="160"/>
      <c r="L27" s="161"/>
      <c r="M27" s="162"/>
      <c r="N27" s="225"/>
      <c r="O27" s="227"/>
      <c r="W27" s="4"/>
      <c r="AD27" s="239" t="str">
        <f t="shared" si="1"/>
        <v>未入力</v>
      </c>
      <c r="AE27" s="184"/>
      <c r="AF27" s="66"/>
      <c r="AG27" s="66"/>
      <c r="AH27" s="66"/>
      <c r="AI27" s="66"/>
      <c r="AJ27" s="192" t="str">
        <f t="shared" si="2"/>
        <v/>
      </c>
      <c r="AK27" s="67">
        <f t="shared" si="3"/>
        <v>15</v>
      </c>
    </row>
    <row r="28" spans="3:37" ht="15" customHeight="1" x14ac:dyDescent="0.15">
      <c r="C28" s="22">
        <v>16</v>
      </c>
      <c r="D28" s="156"/>
      <c r="E28" s="157"/>
      <c r="F28" s="158" t="str">
        <f t="shared" si="4"/>
        <v/>
      </c>
      <c r="G28" s="158"/>
      <c r="H28" s="159"/>
      <c r="I28" s="160"/>
      <c r="J28" s="159"/>
      <c r="K28" s="160"/>
      <c r="L28" s="161"/>
      <c r="M28" s="162"/>
      <c r="N28" s="225"/>
      <c r="O28" s="227"/>
      <c r="W28" s="4"/>
      <c r="AD28" s="239" t="str">
        <f t="shared" si="1"/>
        <v>未入力</v>
      </c>
      <c r="AE28" s="184"/>
      <c r="AF28" s="66"/>
      <c r="AG28" s="66"/>
      <c r="AH28" s="66"/>
      <c r="AI28" s="66"/>
      <c r="AJ28" s="192" t="str">
        <f t="shared" si="2"/>
        <v/>
      </c>
      <c r="AK28" s="67">
        <f t="shared" si="3"/>
        <v>16</v>
      </c>
    </row>
    <row r="29" spans="3:37" ht="15" customHeight="1" x14ac:dyDescent="0.15">
      <c r="C29" s="22">
        <v>17</v>
      </c>
      <c r="D29" s="156"/>
      <c r="E29" s="157"/>
      <c r="F29" s="158" t="str">
        <f t="shared" si="4"/>
        <v/>
      </c>
      <c r="G29" s="158"/>
      <c r="H29" s="159"/>
      <c r="I29" s="160"/>
      <c r="J29" s="159"/>
      <c r="K29" s="160"/>
      <c r="L29" s="161"/>
      <c r="M29" s="162"/>
      <c r="N29" s="225"/>
      <c r="O29" s="227"/>
      <c r="W29" s="4"/>
      <c r="AD29" s="239" t="str">
        <f t="shared" si="1"/>
        <v>未入力</v>
      </c>
      <c r="AE29" s="184"/>
      <c r="AF29" s="66"/>
      <c r="AG29" s="66"/>
      <c r="AH29" s="66"/>
      <c r="AI29" s="66"/>
      <c r="AJ29" s="192" t="str">
        <f t="shared" si="2"/>
        <v/>
      </c>
      <c r="AK29" s="67">
        <f t="shared" si="3"/>
        <v>17</v>
      </c>
    </row>
    <row r="30" spans="3:37" ht="15" customHeight="1" x14ac:dyDescent="0.15">
      <c r="C30" s="22">
        <v>18</v>
      </c>
      <c r="D30" s="156"/>
      <c r="E30" s="157"/>
      <c r="F30" s="158" t="str">
        <f t="shared" si="4"/>
        <v/>
      </c>
      <c r="G30" s="158"/>
      <c r="H30" s="159"/>
      <c r="I30" s="160"/>
      <c r="J30" s="159"/>
      <c r="K30" s="160"/>
      <c r="L30" s="161"/>
      <c r="M30" s="162"/>
      <c r="N30" s="225"/>
      <c r="O30" s="227"/>
      <c r="W30" s="4"/>
      <c r="AD30" s="239" t="str">
        <f t="shared" si="1"/>
        <v>未入力</v>
      </c>
      <c r="AE30" s="184"/>
      <c r="AF30" s="66"/>
      <c r="AG30" s="66"/>
      <c r="AH30" s="66"/>
      <c r="AI30" s="66"/>
      <c r="AJ30" s="192" t="str">
        <f t="shared" si="2"/>
        <v/>
      </c>
      <c r="AK30" s="67">
        <f t="shared" si="3"/>
        <v>18</v>
      </c>
    </row>
    <row r="31" spans="3:37" ht="15" customHeight="1" x14ac:dyDescent="0.15">
      <c r="C31" s="22">
        <v>19</v>
      </c>
      <c r="D31" s="156"/>
      <c r="E31" s="157"/>
      <c r="F31" s="158" t="str">
        <f t="shared" si="4"/>
        <v/>
      </c>
      <c r="G31" s="158"/>
      <c r="H31" s="159"/>
      <c r="I31" s="160"/>
      <c r="J31" s="159"/>
      <c r="K31" s="160"/>
      <c r="L31" s="161"/>
      <c r="M31" s="162"/>
      <c r="N31" s="225"/>
      <c r="O31" s="227"/>
      <c r="W31" s="4"/>
      <c r="AD31" s="239" t="str">
        <f t="shared" si="1"/>
        <v>未入力</v>
      </c>
      <c r="AE31" s="184"/>
      <c r="AF31" s="66"/>
      <c r="AG31" s="66"/>
      <c r="AH31" s="66"/>
      <c r="AI31" s="66"/>
      <c r="AJ31" s="192" t="str">
        <f t="shared" si="2"/>
        <v/>
      </c>
      <c r="AK31" s="67">
        <f t="shared" si="3"/>
        <v>19</v>
      </c>
    </row>
    <row r="32" spans="3:37" ht="15" customHeight="1" x14ac:dyDescent="0.15">
      <c r="C32" s="22">
        <v>20</v>
      </c>
      <c r="D32" s="156"/>
      <c r="E32" s="157"/>
      <c r="F32" s="158" t="str">
        <f t="shared" si="4"/>
        <v/>
      </c>
      <c r="G32" s="158"/>
      <c r="H32" s="159"/>
      <c r="I32" s="160"/>
      <c r="J32" s="159"/>
      <c r="K32" s="160"/>
      <c r="L32" s="161"/>
      <c r="M32" s="162"/>
      <c r="N32" s="225"/>
      <c r="O32" s="227"/>
      <c r="W32" s="4"/>
      <c r="AD32" s="239" t="str">
        <f t="shared" si="1"/>
        <v>未入力</v>
      </c>
      <c r="AE32" s="184"/>
      <c r="AF32" s="66"/>
      <c r="AG32" s="66"/>
      <c r="AH32" s="66"/>
      <c r="AI32" s="66"/>
      <c r="AJ32" s="192" t="str">
        <f t="shared" si="2"/>
        <v/>
      </c>
      <c r="AK32" s="67">
        <f t="shared" si="3"/>
        <v>20</v>
      </c>
    </row>
    <row r="33" spans="3:37" ht="15" customHeight="1" x14ac:dyDescent="0.15">
      <c r="C33" s="22">
        <v>21</v>
      </c>
      <c r="D33" s="156"/>
      <c r="E33" s="157"/>
      <c r="F33" s="158" t="str">
        <f t="shared" si="4"/>
        <v/>
      </c>
      <c r="G33" s="158"/>
      <c r="H33" s="159"/>
      <c r="I33" s="160"/>
      <c r="J33" s="159"/>
      <c r="K33" s="160"/>
      <c r="L33" s="161"/>
      <c r="M33" s="162"/>
      <c r="N33" s="225"/>
      <c r="O33" s="227"/>
      <c r="W33" s="4"/>
      <c r="AD33" s="239" t="str">
        <f t="shared" si="1"/>
        <v>未入力</v>
      </c>
      <c r="AE33" s="184"/>
      <c r="AF33" s="66"/>
      <c r="AG33" s="66"/>
      <c r="AH33" s="66"/>
      <c r="AI33" s="66"/>
      <c r="AJ33" s="192" t="str">
        <f t="shared" si="2"/>
        <v/>
      </c>
      <c r="AK33" s="67">
        <f t="shared" si="3"/>
        <v>21</v>
      </c>
    </row>
    <row r="34" spans="3:37" ht="15" customHeight="1" x14ac:dyDescent="0.15">
      <c r="C34" s="22">
        <v>22</v>
      </c>
      <c r="D34" s="156"/>
      <c r="E34" s="157"/>
      <c r="F34" s="158" t="str">
        <f t="shared" si="4"/>
        <v/>
      </c>
      <c r="G34" s="158"/>
      <c r="H34" s="159"/>
      <c r="I34" s="160"/>
      <c r="J34" s="159"/>
      <c r="K34" s="160"/>
      <c r="L34" s="161"/>
      <c r="M34" s="162"/>
      <c r="N34" s="225"/>
      <c r="O34" s="227"/>
      <c r="W34" s="4"/>
      <c r="AD34" s="239" t="str">
        <f t="shared" si="1"/>
        <v>未入力</v>
      </c>
      <c r="AE34" s="184"/>
      <c r="AF34" s="66"/>
      <c r="AG34" s="66"/>
      <c r="AH34" s="66"/>
      <c r="AI34" s="66"/>
      <c r="AJ34" s="192" t="str">
        <f t="shared" si="2"/>
        <v/>
      </c>
      <c r="AK34" s="67">
        <f t="shared" si="3"/>
        <v>22</v>
      </c>
    </row>
    <row r="35" spans="3:37" ht="15" customHeight="1" x14ac:dyDescent="0.15">
      <c r="C35" s="22">
        <v>23</v>
      </c>
      <c r="D35" s="156"/>
      <c r="E35" s="157"/>
      <c r="F35" s="158" t="str">
        <f t="shared" si="4"/>
        <v/>
      </c>
      <c r="G35" s="158"/>
      <c r="H35" s="159"/>
      <c r="I35" s="160"/>
      <c r="J35" s="159"/>
      <c r="K35" s="160"/>
      <c r="L35" s="161"/>
      <c r="M35" s="162"/>
      <c r="N35" s="225"/>
      <c r="O35" s="227"/>
      <c r="W35" s="4"/>
      <c r="AD35" s="239" t="str">
        <f t="shared" si="1"/>
        <v>未入力</v>
      </c>
      <c r="AE35" s="184"/>
      <c r="AF35" s="66"/>
      <c r="AG35" s="66"/>
      <c r="AH35" s="66"/>
      <c r="AI35" s="66"/>
      <c r="AJ35" s="192" t="str">
        <f t="shared" si="2"/>
        <v/>
      </c>
      <c r="AK35" s="67">
        <f t="shared" si="3"/>
        <v>23</v>
      </c>
    </row>
    <row r="36" spans="3:37" ht="15" customHeight="1" x14ac:dyDescent="0.15">
      <c r="C36" s="22">
        <v>24</v>
      </c>
      <c r="D36" s="156"/>
      <c r="E36" s="157"/>
      <c r="F36" s="158" t="str">
        <f t="shared" si="4"/>
        <v/>
      </c>
      <c r="G36" s="158"/>
      <c r="H36" s="159"/>
      <c r="I36" s="160"/>
      <c r="J36" s="159"/>
      <c r="K36" s="160"/>
      <c r="L36" s="161"/>
      <c r="M36" s="162"/>
      <c r="N36" s="225"/>
      <c r="O36" s="227"/>
      <c r="W36" s="4"/>
      <c r="AD36" s="239" t="str">
        <f t="shared" si="1"/>
        <v>未入力</v>
      </c>
      <c r="AE36" s="184"/>
      <c r="AF36" s="66"/>
      <c r="AG36" s="66"/>
      <c r="AH36" s="66"/>
      <c r="AI36" s="66"/>
      <c r="AJ36" s="192" t="str">
        <f t="shared" si="2"/>
        <v/>
      </c>
      <c r="AK36" s="67">
        <f t="shared" si="3"/>
        <v>24</v>
      </c>
    </row>
    <row r="37" spans="3:37" ht="15" customHeight="1" x14ac:dyDescent="0.15">
      <c r="C37" s="22">
        <v>25</v>
      </c>
      <c r="D37" s="156"/>
      <c r="E37" s="157"/>
      <c r="F37" s="158" t="str">
        <f t="shared" si="4"/>
        <v/>
      </c>
      <c r="G37" s="158"/>
      <c r="H37" s="159"/>
      <c r="I37" s="160"/>
      <c r="J37" s="159"/>
      <c r="K37" s="160"/>
      <c r="L37" s="161"/>
      <c r="M37" s="162"/>
      <c r="N37" s="225"/>
      <c r="O37" s="227"/>
      <c r="W37" s="4"/>
      <c r="AD37" s="239" t="str">
        <f t="shared" si="1"/>
        <v>未入力</v>
      </c>
      <c r="AE37" s="184"/>
      <c r="AF37" s="66"/>
      <c r="AG37" s="66"/>
      <c r="AH37" s="66"/>
      <c r="AI37" s="66"/>
      <c r="AJ37" s="192" t="str">
        <f t="shared" si="2"/>
        <v/>
      </c>
      <c r="AK37" s="67">
        <f t="shared" si="3"/>
        <v>25</v>
      </c>
    </row>
    <row r="38" spans="3:37" ht="15" customHeight="1" x14ac:dyDescent="0.15">
      <c r="C38" s="22">
        <v>26</v>
      </c>
      <c r="D38" s="156"/>
      <c r="E38" s="157"/>
      <c r="F38" s="158" t="str">
        <f t="shared" si="4"/>
        <v/>
      </c>
      <c r="G38" s="158"/>
      <c r="H38" s="159"/>
      <c r="I38" s="160"/>
      <c r="J38" s="159"/>
      <c r="K38" s="160"/>
      <c r="L38" s="161"/>
      <c r="M38" s="162"/>
      <c r="N38" s="225"/>
      <c r="O38" s="227"/>
      <c r="W38" s="4"/>
      <c r="AD38" s="239" t="str">
        <f t="shared" si="1"/>
        <v>未入力</v>
      </c>
      <c r="AE38" s="184"/>
      <c r="AF38" s="66"/>
      <c r="AG38" s="66"/>
      <c r="AH38" s="66"/>
      <c r="AI38" s="66"/>
      <c r="AJ38" s="192" t="str">
        <f t="shared" si="2"/>
        <v/>
      </c>
      <c r="AK38" s="67">
        <f t="shared" si="3"/>
        <v>26</v>
      </c>
    </row>
    <row r="39" spans="3:37" ht="15" customHeight="1" x14ac:dyDescent="0.15">
      <c r="C39" s="22">
        <v>27</v>
      </c>
      <c r="D39" s="156"/>
      <c r="E39" s="157"/>
      <c r="F39" s="158" t="str">
        <f t="shared" si="4"/>
        <v/>
      </c>
      <c r="G39" s="158"/>
      <c r="H39" s="159"/>
      <c r="I39" s="160"/>
      <c r="J39" s="159"/>
      <c r="K39" s="160"/>
      <c r="L39" s="161"/>
      <c r="M39" s="162"/>
      <c r="N39" s="225"/>
      <c r="O39" s="227"/>
      <c r="W39" s="4"/>
      <c r="AD39" s="239" t="str">
        <f t="shared" si="1"/>
        <v>未入力</v>
      </c>
      <c r="AE39" s="184"/>
      <c r="AF39" s="66"/>
      <c r="AG39" s="66"/>
      <c r="AH39" s="66"/>
      <c r="AI39" s="66"/>
      <c r="AJ39" s="192" t="str">
        <f t="shared" si="2"/>
        <v/>
      </c>
      <c r="AK39" s="67">
        <f t="shared" si="3"/>
        <v>27</v>
      </c>
    </row>
    <row r="40" spans="3:37" ht="15" customHeight="1" x14ac:dyDescent="0.15">
      <c r="C40" s="22">
        <v>28</v>
      </c>
      <c r="D40" s="156"/>
      <c r="E40" s="157"/>
      <c r="F40" s="158" t="str">
        <f t="shared" si="4"/>
        <v/>
      </c>
      <c r="G40" s="158"/>
      <c r="H40" s="159"/>
      <c r="I40" s="160"/>
      <c r="J40" s="159"/>
      <c r="K40" s="160"/>
      <c r="L40" s="161"/>
      <c r="M40" s="162"/>
      <c r="N40" s="225"/>
      <c r="O40" s="227"/>
      <c r="W40" s="4"/>
      <c r="AD40" s="239" t="str">
        <f t="shared" si="1"/>
        <v>未入力</v>
      </c>
      <c r="AE40" s="184"/>
      <c r="AF40" s="66"/>
      <c r="AG40" s="66"/>
      <c r="AH40" s="66"/>
      <c r="AI40" s="66"/>
      <c r="AJ40" s="192" t="str">
        <f t="shared" si="2"/>
        <v/>
      </c>
      <c r="AK40" s="67">
        <f t="shared" si="3"/>
        <v>28</v>
      </c>
    </row>
    <row r="41" spans="3:37" ht="15" customHeight="1" x14ac:dyDescent="0.15">
      <c r="C41" s="22">
        <v>29</v>
      </c>
      <c r="D41" s="156"/>
      <c r="E41" s="157"/>
      <c r="F41" s="158" t="str">
        <f t="shared" si="4"/>
        <v/>
      </c>
      <c r="G41" s="158"/>
      <c r="H41" s="159"/>
      <c r="I41" s="160"/>
      <c r="J41" s="159"/>
      <c r="K41" s="160"/>
      <c r="L41" s="161"/>
      <c r="M41" s="162"/>
      <c r="N41" s="225"/>
      <c r="O41" s="227"/>
      <c r="W41" s="4"/>
      <c r="AD41" s="239" t="str">
        <f t="shared" si="1"/>
        <v>未入力</v>
      </c>
      <c r="AE41" s="184"/>
      <c r="AF41" s="66"/>
      <c r="AG41" s="66"/>
      <c r="AH41" s="66"/>
      <c r="AI41" s="66"/>
      <c r="AJ41" s="192" t="str">
        <f t="shared" si="2"/>
        <v/>
      </c>
      <c r="AK41" s="67">
        <f t="shared" si="3"/>
        <v>29</v>
      </c>
    </row>
    <row r="42" spans="3:37" ht="15" customHeight="1" x14ac:dyDescent="0.15">
      <c r="C42" s="22">
        <v>30</v>
      </c>
      <c r="D42" s="156"/>
      <c r="E42" s="157"/>
      <c r="F42" s="158" t="str">
        <f t="shared" si="4"/>
        <v/>
      </c>
      <c r="G42" s="158"/>
      <c r="H42" s="159"/>
      <c r="I42" s="160"/>
      <c r="J42" s="159"/>
      <c r="K42" s="160"/>
      <c r="L42" s="161"/>
      <c r="M42" s="162"/>
      <c r="N42" s="225"/>
      <c r="O42" s="227"/>
      <c r="W42" s="4"/>
      <c r="AD42" s="239" t="str">
        <f t="shared" si="1"/>
        <v>未入力</v>
      </c>
      <c r="AE42" s="184"/>
      <c r="AF42" s="66"/>
      <c r="AG42" s="66"/>
      <c r="AH42" s="66"/>
      <c r="AI42" s="66"/>
      <c r="AJ42" s="192" t="str">
        <f t="shared" si="2"/>
        <v/>
      </c>
      <c r="AK42" s="67">
        <f t="shared" si="3"/>
        <v>30</v>
      </c>
    </row>
    <row r="43" spans="3:37" ht="15" customHeight="1" x14ac:dyDescent="0.15">
      <c r="C43" s="22">
        <v>31</v>
      </c>
      <c r="D43" s="156"/>
      <c r="E43" s="157"/>
      <c r="F43" s="158" t="str">
        <f t="shared" si="4"/>
        <v/>
      </c>
      <c r="G43" s="158"/>
      <c r="H43" s="159"/>
      <c r="I43" s="160"/>
      <c r="J43" s="159"/>
      <c r="K43" s="160"/>
      <c r="L43" s="161"/>
      <c r="M43" s="162"/>
      <c r="N43" s="225"/>
      <c r="O43" s="227"/>
      <c r="W43" s="4"/>
      <c r="AD43" s="239" t="str">
        <f t="shared" si="1"/>
        <v>未入力</v>
      </c>
      <c r="AE43" s="184"/>
      <c r="AF43" s="66"/>
      <c r="AG43" s="66"/>
      <c r="AH43" s="66"/>
      <c r="AI43" s="66"/>
      <c r="AJ43" s="192" t="str">
        <f t="shared" si="2"/>
        <v/>
      </c>
      <c r="AK43" s="67">
        <f t="shared" si="3"/>
        <v>31</v>
      </c>
    </row>
    <row r="44" spans="3:37" ht="15" customHeight="1" x14ac:dyDescent="0.15">
      <c r="C44" s="22">
        <v>32</v>
      </c>
      <c r="D44" s="156"/>
      <c r="E44" s="157"/>
      <c r="F44" s="158" t="str">
        <f t="shared" si="4"/>
        <v/>
      </c>
      <c r="G44" s="158"/>
      <c r="H44" s="159"/>
      <c r="I44" s="160"/>
      <c r="J44" s="159"/>
      <c r="K44" s="160"/>
      <c r="L44" s="161"/>
      <c r="M44" s="162"/>
      <c r="N44" s="225"/>
      <c r="O44" s="227"/>
      <c r="W44" s="4"/>
      <c r="AD44" s="239" t="str">
        <f t="shared" si="1"/>
        <v>未入力</v>
      </c>
      <c r="AE44" s="184"/>
      <c r="AF44" s="66"/>
      <c r="AG44" s="66"/>
      <c r="AH44" s="66"/>
      <c r="AI44" s="66"/>
      <c r="AJ44" s="192" t="str">
        <f t="shared" si="2"/>
        <v/>
      </c>
      <c r="AK44" s="67">
        <f t="shared" si="3"/>
        <v>32</v>
      </c>
    </row>
    <row r="45" spans="3:37" ht="15" customHeight="1" x14ac:dyDescent="0.15">
      <c r="C45" s="22">
        <v>33</v>
      </c>
      <c r="D45" s="156"/>
      <c r="E45" s="157"/>
      <c r="F45" s="158" t="str">
        <f t="shared" si="4"/>
        <v/>
      </c>
      <c r="G45" s="158"/>
      <c r="H45" s="159"/>
      <c r="I45" s="160"/>
      <c r="J45" s="159"/>
      <c r="K45" s="160"/>
      <c r="L45" s="161"/>
      <c r="M45" s="162"/>
      <c r="N45" s="225"/>
      <c r="O45" s="227"/>
      <c r="W45" s="4"/>
      <c r="AD45" s="239" t="str">
        <f t="shared" si="1"/>
        <v>未入力</v>
      </c>
      <c r="AE45" s="184"/>
      <c r="AF45" s="66"/>
      <c r="AG45" s="66"/>
      <c r="AH45" s="66"/>
      <c r="AI45" s="66"/>
      <c r="AJ45" s="192" t="str">
        <f t="shared" si="2"/>
        <v/>
      </c>
      <c r="AK45" s="67">
        <f t="shared" si="3"/>
        <v>33</v>
      </c>
    </row>
    <row r="46" spans="3:37" ht="15" customHeight="1" x14ac:dyDescent="0.15">
      <c r="C46" s="22">
        <v>34</v>
      </c>
      <c r="D46" s="156"/>
      <c r="E46" s="157"/>
      <c r="F46" s="158" t="str">
        <f t="shared" si="4"/>
        <v/>
      </c>
      <c r="G46" s="158"/>
      <c r="H46" s="159"/>
      <c r="I46" s="160"/>
      <c r="J46" s="159"/>
      <c r="K46" s="160"/>
      <c r="L46" s="161"/>
      <c r="M46" s="162"/>
      <c r="N46" s="225"/>
      <c r="O46" s="227"/>
      <c r="W46" s="4"/>
      <c r="AD46" s="239" t="str">
        <f t="shared" si="1"/>
        <v>未入力</v>
      </c>
      <c r="AE46" s="184"/>
      <c r="AF46" s="66"/>
      <c r="AG46" s="66"/>
      <c r="AH46" s="66"/>
      <c r="AI46" s="66"/>
      <c r="AJ46" s="192" t="str">
        <f t="shared" si="2"/>
        <v/>
      </c>
      <c r="AK46" s="67">
        <f t="shared" si="3"/>
        <v>34</v>
      </c>
    </row>
    <row r="47" spans="3:37" ht="15" customHeight="1" x14ac:dyDescent="0.15">
      <c r="C47" s="22">
        <v>35</v>
      </c>
      <c r="D47" s="156"/>
      <c r="E47" s="157"/>
      <c r="F47" s="158" t="str">
        <f t="shared" si="4"/>
        <v/>
      </c>
      <c r="G47" s="158"/>
      <c r="H47" s="159"/>
      <c r="I47" s="160"/>
      <c r="J47" s="159"/>
      <c r="K47" s="160"/>
      <c r="L47" s="161"/>
      <c r="M47" s="162"/>
      <c r="N47" s="225"/>
      <c r="O47" s="227"/>
      <c r="W47" s="4"/>
      <c r="AD47" s="239" t="str">
        <f t="shared" si="1"/>
        <v>未入力</v>
      </c>
      <c r="AE47" s="184"/>
      <c r="AF47" s="66"/>
      <c r="AG47" s="66"/>
      <c r="AH47" s="66"/>
      <c r="AI47" s="66"/>
      <c r="AJ47" s="192" t="str">
        <f t="shared" si="2"/>
        <v/>
      </c>
      <c r="AK47" s="67">
        <f t="shared" si="3"/>
        <v>35</v>
      </c>
    </row>
    <row r="48" spans="3:37" ht="15" customHeight="1" x14ac:dyDescent="0.15">
      <c r="C48" s="22">
        <v>36</v>
      </c>
      <c r="D48" s="156"/>
      <c r="E48" s="157"/>
      <c r="F48" s="158" t="str">
        <f t="shared" si="4"/>
        <v/>
      </c>
      <c r="G48" s="158"/>
      <c r="H48" s="159"/>
      <c r="I48" s="160"/>
      <c r="J48" s="159"/>
      <c r="K48" s="160"/>
      <c r="L48" s="161"/>
      <c r="M48" s="162"/>
      <c r="N48" s="225"/>
      <c r="O48" s="227"/>
      <c r="W48" s="4"/>
      <c r="AD48" s="239" t="str">
        <f t="shared" si="1"/>
        <v>未入力</v>
      </c>
      <c r="AE48" s="184"/>
      <c r="AF48" s="66"/>
      <c r="AG48" s="66"/>
      <c r="AH48" s="66"/>
      <c r="AI48" s="66"/>
      <c r="AJ48" s="192" t="str">
        <f t="shared" si="2"/>
        <v/>
      </c>
      <c r="AK48" s="67">
        <f t="shared" si="3"/>
        <v>36</v>
      </c>
    </row>
    <row r="49" spans="3:37" ht="15" customHeight="1" x14ac:dyDescent="0.15">
      <c r="C49" s="22">
        <v>37</v>
      </c>
      <c r="D49" s="156"/>
      <c r="E49" s="157"/>
      <c r="F49" s="158" t="str">
        <f t="shared" si="4"/>
        <v/>
      </c>
      <c r="G49" s="158"/>
      <c r="H49" s="159"/>
      <c r="I49" s="160"/>
      <c r="J49" s="159"/>
      <c r="K49" s="160"/>
      <c r="L49" s="161"/>
      <c r="M49" s="162"/>
      <c r="N49" s="225"/>
      <c r="O49" s="227"/>
      <c r="W49" s="4"/>
      <c r="AD49" s="239" t="str">
        <f t="shared" si="1"/>
        <v>未入力</v>
      </c>
      <c r="AE49" s="184"/>
      <c r="AF49" s="66"/>
      <c r="AG49" s="66"/>
      <c r="AH49" s="66"/>
      <c r="AI49" s="66"/>
      <c r="AJ49" s="192" t="str">
        <f t="shared" si="2"/>
        <v/>
      </c>
      <c r="AK49" s="67">
        <f t="shared" si="3"/>
        <v>37</v>
      </c>
    </row>
    <row r="50" spans="3:37" ht="15" customHeight="1" x14ac:dyDescent="0.15">
      <c r="C50" s="22">
        <v>38</v>
      </c>
      <c r="D50" s="156"/>
      <c r="E50" s="157"/>
      <c r="F50" s="158" t="str">
        <f t="shared" si="4"/>
        <v/>
      </c>
      <c r="G50" s="158"/>
      <c r="H50" s="159"/>
      <c r="I50" s="160"/>
      <c r="J50" s="159"/>
      <c r="K50" s="160"/>
      <c r="L50" s="161"/>
      <c r="M50" s="162"/>
      <c r="N50" s="225"/>
      <c r="O50" s="227"/>
      <c r="W50" s="4"/>
      <c r="AD50" s="239" t="str">
        <f t="shared" si="1"/>
        <v>未入力</v>
      </c>
      <c r="AE50" s="184"/>
      <c r="AF50" s="66"/>
      <c r="AG50" s="66"/>
      <c r="AH50" s="66"/>
      <c r="AI50" s="66"/>
      <c r="AJ50" s="192" t="str">
        <f t="shared" si="2"/>
        <v/>
      </c>
      <c r="AK50" s="67">
        <f t="shared" si="3"/>
        <v>38</v>
      </c>
    </row>
    <row r="51" spans="3:37" ht="15" customHeight="1" x14ac:dyDescent="0.15">
      <c r="C51" s="22">
        <v>39</v>
      </c>
      <c r="D51" s="156"/>
      <c r="E51" s="157"/>
      <c r="F51" s="158" t="str">
        <f t="shared" si="4"/>
        <v/>
      </c>
      <c r="G51" s="158"/>
      <c r="H51" s="159"/>
      <c r="I51" s="160"/>
      <c r="J51" s="159"/>
      <c r="K51" s="160"/>
      <c r="L51" s="161"/>
      <c r="M51" s="162"/>
      <c r="N51" s="225"/>
      <c r="O51" s="227"/>
      <c r="W51" s="4"/>
      <c r="AD51" s="239" t="str">
        <f t="shared" si="1"/>
        <v>未入力</v>
      </c>
      <c r="AE51" s="184"/>
      <c r="AF51" s="66"/>
      <c r="AG51" s="66"/>
      <c r="AH51" s="66"/>
      <c r="AI51" s="66"/>
      <c r="AJ51" s="192" t="str">
        <f t="shared" si="2"/>
        <v/>
      </c>
      <c r="AK51" s="67">
        <f t="shared" si="3"/>
        <v>39</v>
      </c>
    </row>
    <row r="52" spans="3:37" ht="15" customHeight="1" x14ac:dyDescent="0.15">
      <c r="C52" s="22">
        <v>40</v>
      </c>
      <c r="D52" s="156"/>
      <c r="E52" s="157"/>
      <c r="F52" s="158" t="str">
        <f t="shared" si="4"/>
        <v/>
      </c>
      <c r="G52" s="158"/>
      <c r="H52" s="159"/>
      <c r="I52" s="160"/>
      <c r="J52" s="159"/>
      <c r="K52" s="160"/>
      <c r="L52" s="161"/>
      <c r="M52" s="162"/>
      <c r="N52" s="225"/>
      <c r="O52" s="227"/>
      <c r="W52" s="4"/>
      <c r="AD52" s="239" t="str">
        <f t="shared" si="1"/>
        <v>未入力</v>
      </c>
      <c r="AE52" s="184"/>
      <c r="AF52" s="66"/>
      <c r="AG52" s="66"/>
      <c r="AH52" s="66"/>
      <c r="AI52" s="66"/>
      <c r="AJ52" s="192" t="str">
        <f t="shared" si="2"/>
        <v/>
      </c>
      <c r="AK52" s="67">
        <f t="shared" si="3"/>
        <v>40</v>
      </c>
    </row>
    <row r="53" spans="3:37" ht="15" customHeight="1" x14ac:dyDescent="0.15">
      <c r="C53" s="22">
        <v>41</v>
      </c>
      <c r="D53" s="156"/>
      <c r="E53" s="157"/>
      <c r="F53" s="158" t="str">
        <f t="shared" si="4"/>
        <v/>
      </c>
      <c r="G53" s="158"/>
      <c r="H53" s="159"/>
      <c r="I53" s="160"/>
      <c r="J53" s="159"/>
      <c r="K53" s="160"/>
      <c r="L53" s="161"/>
      <c r="M53" s="162"/>
      <c r="N53" s="225"/>
      <c r="O53" s="227"/>
      <c r="W53" s="4"/>
      <c r="AD53" s="239" t="str">
        <f t="shared" si="1"/>
        <v>未入力</v>
      </c>
      <c r="AE53" s="184"/>
      <c r="AF53" s="66"/>
      <c r="AG53" s="66"/>
      <c r="AH53" s="66"/>
      <c r="AI53" s="66"/>
      <c r="AJ53" s="192" t="str">
        <f t="shared" si="2"/>
        <v/>
      </c>
      <c r="AK53" s="67">
        <f t="shared" si="3"/>
        <v>41</v>
      </c>
    </row>
    <row r="54" spans="3:37" ht="15" customHeight="1" x14ac:dyDescent="0.15">
      <c r="C54" s="22">
        <v>42</v>
      </c>
      <c r="D54" s="156"/>
      <c r="E54" s="157"/>
      <c r="F54" s="158" t="str">
        <f t="shared" si="4"/>
        <v/>
      </c>
      <c r="G54" s="158"/>
      <c r="H54" s="159"/>
      <c r="I54" s="160"/>
      <c r="J54" s="159"/>
      <c r="K54" s="160"/>
      <c r="L54" s="161"/>
      <c r="M54" s="162"/>
      <c r="N54" s="225"/>
      <c r="O54" s="227"/>
      <c r="W54" s="4"/>
      <c r="AD54" s="239" t="str">
        <f t="shared" si="1"/>
        <v>未入力</v>
      </c>
      <c r="AE54" s="184"/>
      <c r="AF54" s="66"/>
      <c r="AG54" s="66"/>
      <c r="AH54" s="66"/>
      <c r="AI54" s="66"/>
      <c r="AJ54" s="192" t="str">
        <f t="shared" si="2"/>
        <v/>
      </c>
      <c r="AK54" s="67">
        <f t="shared" si="3"/>
        <v>42</v>
      </c>
    </row>
    <row r="55" spans="3:37" ht="15" customHeight="1" x14ac:dyDescent="0.15">
      <c r="C55" s="22">
        <v>43</v>
      </c>
      <c r="D55" s="156"/>
      <c r="E55" s="157"/>
      <c r="F55" s="158" t="str">
        <f t="shared" si="4"/>
        <v/>
      </c>
      <c r="G55" s="158"/>
      <c r="H55" s="159"/>
      <c r="I55" s="160"/>
      <c r="J55" s="159"/>
      <c r="K55" s="160"/>
      <c r="L55" s="161"/>
      <c r="M55" s="162"/>
      <c r="N55" s="225"/>
      <c r="O55" s="227"/>
      <c r="W55" s="4"/>
      <c r="AD55" s="239" t="str">
        <f t="shared" si="1"/>
        <v>未入力</v>
      </c>
      <c r="AE55" s="184"/>
      <c r="AF55" s="66"/>
      <c r="AG55" s="66"/>
      <c r="AH55" s="66"/>
      <c r="AI55" s="66"/>
      <c r="AJ55" s="192" t="str">
        <f t="shared" si="2"/>
        <v/>
      </c>
      <c r="AK55" s="67">
        <f t="shared" si="3"/>
        <v>43</v>
      </c>
    </row>
    <row r="56" spans="3:37" ht="15" customHeight="1" x14ac:dyDescent="0.15">
      <c r="C56" s="22">
        <v>44</v>
      </c>
      <c r="D56" s="156"/>
      <c r="E56" s="157"/>
      <c r="F56" s="158" t="str">
        <f t="shared" si="4"/>
        <v/>
      </c>
      <c r="G56" s="158"/>
      <c r="H56" s="159"/>
      <c r="I56" s="160"/>
      <c r="J56" s="159"/>
      <c r="K56" s="160"/>
      <c r="L56" s="161"/>
      <c r="M56" s="162"/>
      <c r="N56" s="225"/>
      <c r="O56" s="227"/>
      <c r="W56" s="4"/>
      <c r="AD56" s="239" t="str">
        <f t="shared" si="1"/>
        <v>未入力</v>
      </c>
      <c r="AE56" s="184"/>
      <c r="AF56" s="66"/>
      <c r="AG56" s="66"/>
      <c r="AH56" s="66"/>
      <c r="AI56" s="66"/>
      <c r="AJ56" s="192" t="str">
        <f t="shared" si="2"/>
        <v/>
      </c>
      <c r="AK56" s="67">
        <f t="shared" si="3"/>
        <v>44</v>
      </c>
    </row>
    <row r="57" spans="3:37" ht="15" customHeight="1" x14ac:dyDescent="0.15">
      <c r="C57" s="22">
        <v>45</v>
      </c>
      <c r="D57" s="156"/>
      <c r="E57" s="157"/>
      <c r="F57" s="158" t="str">
        <f t="shared" si="4"/>
        <v/>
      </c>
      <c r="G57" s="158"/>
      <c r="H57" s="159"/>
      <c r="I57" s="160"/>
      <c r="J57" s="159"/>
      <c r="K57" s="160"/>
      <c r="L57" s="161"/>
      <c r="M57" s="162"/>
      <c r="N57" s="225"/>
      <c r="O57" s="227"/>
      <c r="W57" s="4"/>
      <c r="AD57" s="239" t="str">
        <f t="shared" si="1"/>
        <v>未入力</v>
      </c>
      <c r="AE57" s="184"/>
      <c r="AF57" s="66"/>
      <c r="AG57" s="66"/>
      <c r="AH57" s="66"/>
      <c r="AI57" s="66"/>
      <c r="AJ57" s="192" t="str">
        <f t="shared" si="2"/>
        <v/>
      </c>
      <c r="AK57" s="67">
        <f t="shared" si="3"/>
        <v>45</v>
      </c>
    </row>
    <row r="58" spans="3:37" ht="15" customHeight="1" x14ac:dyDescent="0.15">
      <c r="C58" s="22">
        <v>46</v>
      </c>
      <c r="D58" s="156"/>
      <c r="E58" s="157"/>
      <c r="F58" s="158" t="str">
        <f t="shared" si="4"/>
        <v/>
      </c>
      <c r="G58" s="158"/>
      <c r="H58" s="159"/>
      <c r="I58" s="160"/>
      <c r="J58" s="159"/>
      <c r="K58" s="160"/>
      <c r="L58" s="161"/>
      <c r="M58" s="162"/>
      <c r="N58" s="225"/>
      <c r="O58" s="227"/>
      <c r="W58" s="4"/>
      <c r="AD58" s="239" t="str">
        <f t="shared" si="1"/>
        <v>未入力</v>
      </c>
      <c r="AE58" s="184"/>
      <c r="AF58" s="66"/>
      <c r="AG58" s="66"/>
      <c r="AH58" s="66"/>
      <c r="AI58" s="66"/>
      <c r="AJ58" s="192" t="str">
        <f t="shared" si="2"/>
        <v/>
      </c>
      <c r="AK58" s="67">
        <f t="shared" si="3"/>
        <v>46</v>
      </c>
    </row>
    <row r="59" spans="3:37" ht="15" customHeight="1" x14ac:dyDescent="0.15">
      <c r="C59" s="22">
        <v>47</v>
      </c>
      <c r="D59" s="156"/>
      <c r="E59" s="157"/>
      <c r="F59" s="158" t="str">
        <f t="shared" si="4"/>
        <v/>
      </c>
      <c r="G59" s="158"/>
      <c r="H59" s="159"/>
      <c r="I59" s="160"/>
      <c r="J59" s="159"/>
      <c r="K59" s="160"/>
      <c r="L59" s="161"/>
      <c r="M59" s="162"/>
      <c r="N59" s="225"/>
      <c r="O59" s="227"/>
      <c r="W59" s="4"/>
      <c r="AD59" s="239" t="str">
        <f t="shared" si="1"/>
        <v>未入力</v>
      </c>
      <c r="AE59" s="184"/>
      <c r="AF59" s="66"/>
      <c r="AG59" s="66"/>
      <c r="AH59" s="66"/>
      <c r="AI59" s="66"/>
      <c r="AJ59" s="192" t="str">
        <f t="shared" si="2"/>
        <v/>
      </c>
      <c r="AK59" s="67">
        <f t="shared" si="3"/>
        <v>47</v>
      </c>
    </row>
    <row r="60" spans="3:37" ht="15" customHeight="1" x14ac:dyDescent="0.15">
      <c r="C60" s="22">
        <v>48</v>
      </c>
      <c r="D60" s="156"/>
      <c r="E60" s="157"/>
      <c r="F60" s="158" t="str">
        <f t="shared" si="4"/>
        <v/>
      </c>
      <c r="G60" s="158"/>
      <c r="H60" s="159"/>
      <c r="I60" s="160"/>
      <c r="J60" s="159"/>
      <c r="K60" s="160"/>
      <c r="L60" s="161"/>
      <c r="M60" s="162"/>
      <c r="N60" s="225"/>
      <c r="O60" s="227"/>
      <c r="W60" s="4"/>
      <c r="AD60" s="239" t="str">
        <f t="shared" si="1"/>
        <v>未入力</v>
      </c>
      <c r="AE60" s="184"/>
      <c r="AF60" s="66"/>
      <c r="AG60" s="66"/>
      <c r="AH60" s="66"/>
      <c r="AI60" s="66"/>
      <c r="AJ60" s="192" t="str">
        <f t="shared" si="2"/>
        <v/>
      </c>
      <c r="AK60" s="67">
        <f t="shared" si="3"/>
        <v>48</v>
      </c>
    </row>
    <row r="61" spans="3:37" ht="15" customHeight="1" x14ac:dyDescent="0.15">
      <c r="C61" s="22">
        <v>49</v>
      </c>
      <c r="D61" s="156"/>
      <c r="E61" s="157"/>
      <c r="F61" s="158" t="str">
        <f t="shared" si="4"/>
        <v/>
      </c>
      <c r="G61" s="158"/>
      <c r="H61" s="159"/>
      <c r="I61" s="160"/>
      <c r="J61" s="159"/>
      <c r="K61" s="160"/>
      <c r="L61" s="161"/>
      <c r="M61" s="162"/>
      <c r="N61" s="225"/>
      <c r="O61" s="227"/>
      <c r="W61" s="4"/>
      <c r="AD61" s="239" t="str">
        <f t="shared" si="1"/>
        <v>未入力</v>
      </c>
      <c r="AE61" s="184"/>
      <c r="AF61" s="66"/>
      <c r="AG61" s="66"/>
      <c r="AH61" s="66"/>
      <c r="AI61" s="66"/>
      <c r="AJ61" s="192" t="str">
        <f t="shared" si="2"/>
        <v/>
      </c>
      <c r="AK61" s="67">
        <f t="shared" si="3"/>
        <v>49</v>
      </c>
    </row>
    <row r="62" spans="3:37" ht="15" customHeight="1" thickBot="1" x14ac:dyDescent="0.2">
      <c r="C62" s="23">
        <v>50</v>
      </c>
      <c r="D62" s="163"/>
      <c r="E62" s="164"/>
      <c r="F62" s="165" t="str">
        <f t="shared" si="4"/>
        <v/>
      </c>
      <c r="G62" s="165"/>
      <c r="H62" s="166"/>
      <c r="I62" s="167"/>
      <c r="J62" s="166"/>
      <c r="K62" s="167"/>
      <c r="L62" s="168"/>
      <c r="M62" s="169"/>
      <c r="N62" s="225"/>
      <c r="O62" s="227"/>
      <c r="AD62" s="239" t="str">
        <f t="shared" si="1"/>
        <v>未入力</v>
      </c>
      <c r="AE62" s="184"/>
      <c r="AF62" s="66"/>
      <c r="AG62" s="66"/>
      <c r="AH62" s="66"/>
      <c r="AI62" s="66"/>
      <c r="AJ62" s="192" t="str">
        <f t="shared" si="2"/>
        <v/>
      </c>
      <c r="AK62" s="67">
        <f t="shared" si="3"/>
        <v>50</v>
      </c>
    </row>
    <row r="63" spans="3:37" ht="6" customHeight="1" x14ac:dyDescent="0.15"/>
    <row r="64" spans="3:37" ht="6" customHeight="1" x14ac:dyDescent="0.15"/>
    <row r="65" spans="1:44" ht="6" customHeight="1" x14ac:dyDescent="0.15"/>
    <row r="66" spans="1:44" ht="15.75" customHeight="1" x14ac:dyDescent="0.15"/>
    <row r="67" spans="1:44" ht="15.75" customHeight="1" x14ac:dyDescent="0.15">
      <c r="A67" s="46" t="s">
        <v>119</v>
      </c>
      <c r="B67" s="46" t="s">
        <v>119</v>
      </c>
      <c r="C67" s="46" t="s">
        <v>119</v>
      </c>
      <c r="D67" s="46" t="s">
        <v>119</v>
      </c>
      <c r="E67" s="46" t="s">
        <v>119</v>
      </c>
      <c r="F67" s="46" t="s">
        <v>119</v>
      </c>
      <c r="G67" s="46" t="s">
        <v>119</v>
      </c>
      <c r="H67" s="46" t="s">
        <v>119</v>
      </c>
      <c r="I67" s="46" t="s">
        <v>119</v>
      </c>
      <c r="J67" s="46" t="s">
        <v>119</v>
      </c>
      <c r="K67" s="46" t="s">
        <v>119</v>
      </c>
      <c r="L67" s="46" t="s">
        <v>119</v>
      </c>
      <c r="M67" s="46" t="s">
        <v>119</v>
      </c>
      <c r="N67" s="46" t="s">
        <v>119</v>
      </c>
      <c r="O67" s="46" t="s">
        <v>119</v>
      </c>
      <c r="P67" s="239" t="s">
        <v>119</v>
      </c>
      <c r="Q67" s="239" t="s">
        <v>119</v>
      </c>
      <c r="R67" s="239" t="s">
        <v>119</v>
      </c>
      <c r="S67" s="239" t="s">
        <v>119</v>
      </c>
      <c r="T67" s="239" t="s">
        <v>119</v>
      </c>
      <c r="U67" s="239" t="s">
        <v>119</v>
      </c>
      <c r="V67" s="239" t="s">
        <v>119</v>
      </c>
      <c r="W67" s="239" t="s">
        <v>119</v>
      </c>
      <c r="X67" s="239" t="s">
        <v>119</v>
      </c>
      <c r="Y67" s="239" t="s">
        <v>119</v>
      </c>
      <c r="Z67" s="239" t="s">
        <v>119</v>
      </c>
      <c r="AA67" s="239" t="s">
        <v>119</v>
      </c>
      <c r="AB67" s="239" t="s">
        <v>119</v>
      </c>
      <c r="AC67" s="239" t="s">
        <v>119</v>
      </c>
      <c r="AD67" s="239" t="s">
        <v>119</v>
      </c>
      <c r="AE67" s="239" t="s">
        <v>119</v>
      </c>
      <c r="AF67" s="239" t="s">
        <v>119</v>
      </c>
      <c r="AG67" s="239" t="s">
        <v>119</v>
      </c>
      <c r="AH67" s="239" t="s">
        <v>119</v>
      </c>
      <c r="AI67" s="239" t="s">
        <v>119</v>
      </c>
      <c r="AJ67" s="239" t="s">
        <v>119</v>
      </c>
      <c r="AK67" s="239" t="s">
        <v>119</v>
      </c>
      <c r="AL67" s="239" t="s">
        <v>119</v>
      </c>
      <c r="AM67" s="239" t="s">
        <v>119</v>
      </c>
      <c r="AN67" s="239" t="s">
        <v>119</v>
      </c>
      <c r="AO67" s="239" t="s">
        <v>119</v>
      </c>
      <c r="AP67" s="239" t="s">
        <v>119</v>
      </c>
      <c r="AQ67" s="239" t="s">
        <v>119</v>
      </c>
      <c r="AR67" s="239" t="s">
        <v>119</v>
      </c>
    </row>
    <row r="68" spans="1:44" ht="15.75" customHeight="1" x14ac:dyDescent="0.15"/>
    <row r="69" spans="1:44" ht="15.75" customHeight="1" x14ac:dyDescent="0.15">
      <c r="AB69" s="67" t="s">
        <v>34</v>
      </c>
      <c r="AD69" s="191" t="s">
        <v>132</v>
      </c>
      <c r="AE69" s="191" t="s">
        <v>56</v>
      </c>
      <c r="AF69" s="191" t="s">
        <v>57</v>
      </c>
      <c r="AG69" s="191" t="s">
        <v>58</v>
      </c>
      <c r="AH69" s="191" t="s">
        <v>59</v>
      </c>
      <c r="AI69" s="191" t="s">
        <v>384</v>
      </c>
      <c r="AJ69" s="191" t="s">
        <v>385</v>
      </c>
    </row>
    <row r="70" spans="1:44" ht="15.75" customHeight="1" x14ac:dyDescent="0.15">
      <c r="C70" s="4" t="s">
        <v>40</v>
      </c>
      <c r="D70" s="38">
        <f t="shared" ref="D70:D75" si="5">COUNTIF(H$13:H$62,C70)+COUNTIF(J$13:J$62,C70)</f>
        <v>0</v>
      </c>
      <c r="F70" s="4" t="s">
        <v>39</v>
      </c>
      <c r="G70" s="38">
        <f t="shared" ref="G70:G81" si="6">IF(COUNTIF(L$13:L$62,F70)&lt;&gt;0,1,)</f>
        <v>0</v>
      </c>
      <c r="AB70" s="221">
        <f>IF(G70=0,0,SUM(男子!G70:G81,G70))</f>
        <v>0</v>
      </c>
      <c r="AD70" s="245" t="str">
        <f>IF(G70=0,"",G$6&amp;C$6&amp;F70)</f>
        <v/>
      </c>
      <c r="AE70" s="245" t="str">
        <f>IF(AD70="","",VLOOKUP(SUMIF($AJ$13:$AJ$62,$F70&amp;$W$8,$AK$13:$AK$62),$C$13:$D$62,2))</f>
        <v/>
      </c>
      <c r="AF70" s="245" t="str">
        <f>IF(AD70="","",VLOOKUP(SUMIF($AJ$13:$AJ$62,$F70&amp;$W$9,$AK$13:$AK$62),$C$13:$D$62,2))</f>
        <v/>
      </c>
      <c r="AG70" s="245" t="str">
        <f>IF(AD70="","",VLOOKUP(SUMIF($AJ$13:$AJ$62,$F70&amp;$W$10,$AK$13:$AK$62),$C$13:$D$62,2))</f>
        <v/>
      </c>
      <c r="AH70" s="245" t="str">
        <f>IF(AD70="","",VLOOKUP(SUMIF($AJ$13:$AJ$62,$F70&amp;$W$11,$AK$13:$AK$62),$C$13:$D$62,2))</f>
        <v/>
      </c>
      <c r="AI70" s="245" t="str">
        <f>IF(AD70="","",VLOOKUP(SUMIF($AJ$13:$AJ$62,$F70&amp;$W$12,$AK$13:$AK$62),$C$13:$D$62,2))</f>
        <v/>
      </c>
      <c r="AJ70" s="245" t="str">
        <f>IF(AD70="","",VLOOKUP(SUMIF($AJ$13:$AJ$62,$F70&amp;$W$13,$AK$13:$AK$62),$C$13:$D$62,2))</f>
        <v/>
      </c>
    </row>
    <row r="71" spans="1:44" ht="15.75" customHeight="1" x14ac:dyDescent="0.15">
      <c r="C71" s="4" t="s">
        <v>406</v>
      </c>
      <c r="D71" s="38">
        <f t="shared" si="5"/>
        <v>0</v>
      </c>
      <c r="F71" s="4" t="s">
        <v>45</v>
      </c>
      <c r="G71" s="38">
        <f t="shared" si="6"/>
        <v>0</v>
      </c>
      <c r="AC71" s="239" t="s">
        <v>381</v>
      </c>
      <c r="AD71" s="239">
        <f ca="1">MAX(AE71:AJ71)</f>
        <v>0</v>
      </c>
      <c r="AE71" s="239">
        <f ca="1">SUMIF($D$13:$D$63,AE70,$G$13:$G$62)</f>
        <v>0</v>
      </c>
      <c r="AF71" s="239">
        <f t="shared" ref="AF71:AJ71" ca="1" si="7">SUMIF($D$13:$D$63,AF70,$G$13:$G$62)</f>
        <v>0</v>
      </c>
      <c r="AG71" s="239">
        <f t="shared" ca="1" si="7"/>
        <v>0</v>
      </c>
      <c r="AH71" s="239">
        <f t="shared" ca="1" si="7"/>
        <v>0</v>
      </c>
      <c r="AI71" s="239">
        <f t="shared" ca="1" si="7"/>
        <v>0</v>
      </c>
      <c r="AJ71" s="239">
        <f t="shared" ca="1" si="7"/>
        <v>0</v>
      </c>
    </row>
    <row r="72" spans="1:44" ht="15.75" customHeight="1" x14ac:dyDescent="0.15">
      <c r="C72" s="4" t="s">
        <v>38</v>
      </c>
      <c r="D72" s="38">
        <f t="shared" si="5"/>
        <v>0</v>
      </c>
      <c r="F72" s="4" t="s">
        <v>46</v>
      </c>
      <c r="G72" s="38">
        <f t="shared" si="6"/>
        <v>0</v>
      </c>
      <c r="AB72" s="221">
        <f>IF(G71=0,0,SUM(AB$70,G71))</f>
        <v>0</v>
      </c>
      <c r="AD72" s="245" t="str">
        <f>IF(G71=0,"",G$6&amp;C$6&amp;F71)</f>
        <v/>
      </c>
      <c r="AE72" s="245" t="str">
        <f>IF(AD72="","",VLOOKUP(SUMIF($AJ$13:$AJ$62,$F71&amp;$W$8,$AK$13:$AK$62),$C$13:$D$62,2))</f>
        <v/>
      </c>
      <c r="AF72" s="245" t="str">
        <f>IF(AD72="","",VLOOKUP(SUMIF($AJ$13:$AJ$62,$F71&amp;$W$9,$AK$13:$AK$62),$C$13:$D$62,2))</f>
        <v/>
      </c>
      <c r="AG72" s="245" t="str">
        <f>IF(AD72="","",VLOOKUP(SUMIF($AJ$13:$AJ$62,$F71&amp;$W$10,$AK$13:$AK$62),$C$13:$D$62,2))</f>
        <v/>
      </c>
      <c r="AH72" s="245" t="str">
        <f>IF(AD72="","",VLOOKUP(SUMIF($AJ$13:$AJ$62,$F71&amp;$W$11,$AK$13:$AK$62),$C$13:$D$62,2))</f>
        <v/>
      </c>
      <c r="AI72" s="245" t="str">
        <f>IF(AD72="","",VLOOKUP(SUMIF($AJ$13:$AJ$62,$F71&amp;$W$12,$AK$13:$AK$62),$C$13:$D$62,2))</f>
        <v/>
      </c>
      <c r="AJ72" s="245" t="str">
        <f>IF(AD72="","",VLOOKUP(SUMIF($AJ$13:$AJ$62,$F71&amp;$W$13,$AK$13:$AK$62),$C$13:$D$62,2))</f>
        <v/>
      </c>
    </row>
    <row r="73" spans="1:44" ht="15.75" customHeight="1" x14ac:dyDescent="0.15">
      <c r="C73" s="4" t="s">
        <v>43</v>
      </c>
      <c r="D73" s="38">
        <f t="shared" si="5"/>
        <v>0</v>
      </c>
      <c r="F73" s="4" t="s">
        <v>47</v>
      </c>
      <c r="G73" s="38">
        <f t="shared" si="6"/>
        <v>0</v>
      </c>
      <c r="AC73" s="239" t="s">
        <v>381</v>
      </c>
      <c r="AD73" s="239">
        <f ca="1">MAX(AE73:AJ73)</f>
        <v>0</v>
      </c>
      <c r="AE73" s="239">
        <f ca="1">SUMIF($D$13:$D$63,AE72,$G$13:$G$62)</f>
        <v>0</v>
      </c>
      <c r="AF73" s="239">
        <f t="shared" ref="AF73:AJ73" ca="1" si="8">SUMIF($D$13:$D$63,AF72,$G$13:$G$62)</f>
        <v>0</v>
      </c>
      <c r="AG73" s="239">
        <f t="shared" ca="1" si="8"/>
        <v>0</v>
      </c>
      <c r="AH73" s="239">
        <f t="shared" ca="1" si="8"/>
        <v>0</v>
      </c>
      <c r="AI73" s="239">
        <f t="shared" ca="1" si="8"/>
        <v>0</v>
      </c>
      <c r="AJ73" s="239">
        <f t="shared" ca="1" si="8"/>
        <v>0</v>
      </c>
    </row>
    <row r="74" spans="1:44" ht="15.75" customHeight="1" x14ac:dyDescent="0.15">
      <c r="C74" s="4" t="s">
        <v>42</v>
      </c>
      <c r="D74" s="38">
        <f t="shared" si="5"/>
        <v>0</v>
      </c>
      <c r="F74" s="4" t="s">
        <v>48</v>
      </c>
      <c r="G74" s="38">
        <f t="shared" si="6"/>
        <v>0</v>
      </c>
      <c r="AB74" s="221">
        <f>IF(G72=0,0,SUM(AB$72,G72))</f>
        <v>0</v>
      </c>
      <c r="AD74" s="245" t="str">
        <f>IF(G72=0,"",G$6&amp;C$6&amp;F72)</f>
        <v/>
      </c>
      <c r="AE74" s="245" t="str">
        <f>IF(AD74="","",VLOOKUP(SUMIF($AJ$13:$AJ$62,$F72&amp;$W$8,$AK$13:$AK$62),$C$13:$D$62,2))</f>
        <v/>
      </c>
      <c r="AF74" s="245" t="str">
        <f>IF(AD74="","",VLOOKUP(SUMIF($AJ$13:$AJ$62,$F72&amp;$W$9,$AK$13:$AK$62),$C$13:$D$62,2))</f>
        <v/>
      </c>
      <c r="AG74" s="245" t="str">
        <f>IF(AD74="","",VLOOKUP(SUMIF($AJ$13:$AJ$62,$F72&amp;$W$10,$AK$13:$AK$62),$C$13:$D$62,2))</f>
        <v/>
      </c>
      <c r="AH74" s="245" t="str">
        <f>IF(AD74="","",VLOOKUP(SUMIF($AJ$13:$AJ$62,$F72&amp;$W$11,$AK$13:$AK$62),$C$13:$D$62,2))</f>
        <v/>
      </c>
      <c r="AI74" s="245" t="str">
        <f>IF(AD74="","",VLOOKUP(SUMIF($AJ$13:$AJ$62,$F72&amp;$W$12,$AK$13:$AK$62),$C$13:$D$62,2))</f>
        <v/>
      </c>
      <c r="AJ74" s="245" t="str">
        <f>IF(AD74="","",VLOOKUP(SUMIF($AJ$13:$AJ$62,$F72&amp;$W$13,$AK$13:$AK$62),$C$13:$D$62,2))</f>
        <v/>
      </c>
    </row>
    <row r="75" spans="1:44" ht="15.75" customHeight="1" x14ac:dyDescent="0.15">
      <c r="C75" s="4" t="s">
        <v>44</v>
      </c>
      <c r="D75" s="38">
        <f t="shared" si="5"/>
        <v>0</v>
      </c>
      <c r="F75" s="4" t="s">
        <v>49</v>
      </c>
      <c r="G75" s="38">
        <f t="shared" si="6"/>
        <v>0</v>
      </c>
      <c r="AC75" s="239" t="s">
        <v>381</v>
      </c>
      <c r="AD75" s="239">
        <f ca="1">MAX(AE75:AJ75)</f>
        <v>0</v>
      </c>
      <c r="AE75" s="239">
        <f ca="1">SUMIF($D$13:$D$63,AE74,$G$13:$G$62)</f>
        <v>0</v>
      </c>
      <c r="AF75" s="239">
        <f t="shared" ref="AF75:AJ75" ca="1" si="9">SUMIF($D$13:$D$63,AF74,$G$13:$G$62)</f>
        <v>0</v>
      </c>
      <c r="AG75" s="239">
        <f t="shared" ca="1" si="9"/>
        <v>0</v>
      </c>
      <c r="AH75" s="239">
        <f t="shared" ca="1" si="9"/>
        <v>0</v>
      </c>
      <c r="AI75" s="239">
        <f t="shared" ca="1" si="9"/>
        <v>0</v>
      </c>
      <c r="AJ75" s="239">
        <f t="shared" ca="1" si="9"/>
        <v>0</v>
      </c>
    </row>
    <row r="76" spans="1:44" ht="15.75" customHeight="1" x14ac:dyDescent="0.15">
      <c r="F76" s="4" t="s">
        <v>50</v>
      </c>
      <c r="G76" s="38">
        <f t="shared" si="6"/>
        <v>0</v>
      </c>
      <c r="AB76" s="221">
        <f>IF(G73=0,0,SUM(AB$74,G73))</f>
        <v>0</v>
      </c>
      <c r="AD76" s="245" t="str">
        <f>IF(G73=0,"",G$6&amp;C$6&amp;F73)</f>
        <v/>
      </c>
      <c r="AE76" s="245" t="str">
        <f>IF(AD76="","",VLOOKUP(SUMIF($AJ$13:$AJ$62,$F73&amp;$W$8,$AK$13:$AK$62),$C$13:$D$62,2))</f>
        <v/>
      </c>
      <c r="AF76" s="245" t="str">
        <f>IF(AD76="","",VLOOKUP(SUMIF($AJ$13:$AJ$62,$F73&amp;$W$9,$AK$13:$AK$62),$C$13:$D$62,2))</f>
        <v/>
      </c>
      <c r="AG76" s="245" t="str">
        <f>IF(AD76="","",VLOOKUP(SUMIF($AJ$13:$AJ$62,$F73&amp;$W$10,$AK$13:$AK$62),$C$13:$D$62,2))</f>
        <v/>
      </c>
      <c r="AH76" s="245" t="str">
        <f>IF(AD76="","",VLOOKUP(SUMIF($AJ$13:$AJ$62,$F73&amp;$W$11,$AK$13:$AK$62),$C$13:$D$62,2))</f>
        <v/>
      </c>
      <c r="AI76" s="245" t="str">
        <f>IF(AD76="","",VLOOKUP(SUMIF($AJ$13:$AJ$62,$F73&amp;$W$12,$AK$13:$AK$62),$C$13:$D$62,2))</f>
        <v/>
      </c>
      <c r="AJ76" s="245" t="str">
        <f>IF(AD76="","",VLOOKUP(SUMIF($AJ$13:$AJ$62,$F73&amp;$W$13,$AK$13:$AK$62),$C$13:$D$62,2))</f>
        <v/>
      </c>
    </row>
    <row r="77" spans="1:44" ht="15.75" customHeight="1" x14ac:dyDescent="0.15">
      <c r="F77" s="4" t="s">
        <v>51</v>
      </c>
      <c r="G77" s="38">
        <f t="shared" si="6"/>
        <v>0</v>
      </c>
      <c r="AC77" s="239" t="s">
        <v>381</v>
      </c>
      <c r="AD77" s="239">
        <f ca="1">MAX(AE77:AJ77)</f>
        <v>0</v>
      </c>
      <c r="AE77" s="239">
        <f ca="1">SUMIF($D$13:$D$63,AE76,$G$13:$G$62)</f>
        <v>0</v>
      </c>
      <c r="AF77" s="239">
        <f t="shared" ref="AF77:AJ77" ca="1" si="10">SUMIF($D$13:$D$63,AF76,$G$13:$G$62)</f>
        <v>0</v>
      </c>
      <c r="AG77" s="239">
        <f t="shared" ca="1" si="10"/>
        <v>0</v>
      </c>
      <c r="AH77" s="239">
        <f t="shared" ca="1" si="10"/>
        <v>0</v>
      </c>
      <c r="AI77" s="239">
        <f t="shared" ca="1" si="10"/>
        <v>0</v>
      </c>
      <c r="AJ77" s="239">
        <f t="shared" ca="1" si="10"/>
        <v>0</v>
      </c>
    </row>
    <row r="78" spans="1:44" ht="15.75" customHeight="1" x14ac:dyDescent="0.15">
      <c r="F78" s="4" t="s">
        <v>52</v>
      </c>
      <c r="G78" s="38">
        <f t="shared" si="6"/>
        <v>0</v>
      </c>
      <c r="AB78" s="221">
        <f>IF(G74=0,0,SUM(AB$76,G74))</f>
        <v>0</v>
      </c>
      <c r="AD78" s="245" t="str">
        <f>IF(G74=0,"",G$6&amp;C$6&amp;F74)</f>
        <v/>
      </c>
      <c r="AE78" s="245" t="str">
        <f>IF(AD78="","",VLOOKUP(SUMIF($AJ$13:$AJ$62,$F74&amp;$W$8,$AK$13:$AK$62),$C$13:$D$62,2))</f>
        <v/>
      </c>
      <c r="AF78" s="245" t="str">
        <f>IF(AD78="","",VLOOKUP(SUMIF($AJ$13:$AJ$62,$F74&amp;$W$9,$AK$13:$AK$62),$C$13:$D$62,2))</f>
        <v/>
      </c>
      <c r="AG78" s="245" t="str">
        <f>IF(AD78="","",VLOOKUP(SUMIF($AJ$13:$AJ$62,$F74&amp;$W$10,$AK$13:$AK$62),$C$13:$D$62,2))</f>
        <v/>
      </c>
      <c r="AH78" s="245" t="str">
        <f>IF(AD78="","",VLOOKUP(SUMIF($AJ$13:$AJ$62,$F74&amp;$W$11,$AK$13:$AK$62),$C$13:$D$62,2))</f>
        <v/>
      </c>
      <c r="AI78" s="245" t="str">
        <f>IF(AD78="","",VLOOKUP(SUMIF($AJ$13:$AJ$62,$F74&amp;$W$12,$AK$13:$AK$62),$C$13:$D$62,2))</f>
        <v/>
      </c>
      <c r="AJ78" s="245" t="str">
        <f>IF(AD78="","",VLOOKUP(SUMIF($AJ$13:$AJ$62,$F74&amp;$W$13,$AK$13:$AK$62),$C$13:$D$62,2))</f>
        <v/>
      </c>
    </row>
    <row r="79" spans="1:44" ht="15.75" customHeight="1" x14ac:dyDescent="0.15">
      <c r="F79" s="4" t="s">
        <v>53</v>
      </c>
      <c r="G79" s="38">
        <f t="shared" si="6"/>
        <v>0</v>
      </c>
      <c r="AC79" s="239" t="s">
        <v>381</v>
      </c>
      <c r="AD79" s="239">
        <f ca="1">MAX(AE79:AJ79)</f>
        <v>0</v>
      </c>
      <c r="AE79" s="239">
        <f ca="1">SUMIF($D$13:$D$63,AE78,$G$13:$G$62)</f>
        <v>0</v>
      </c>
      <c r="AF79" s="239">
        <f t="shared" ref="AF79:AJ79" ca="1" si="11">SUMIF($D$13:$D$63,AF78,$G$13:$G$62)</f>
        <v>0</v>
      </c>
      <c r="AG79" s="239">
        <f t="shared" ca="1" si="11"/>
        <v>0</v>
      </c>
      <c r="AH79" s="239">
        <f t="shared" ca="1" si="11"/>
        <v>0</v>
      </c>
      <c r="AI79" s="239">
        <f t="shared" ca="1" si="11"/>
        <v>0</v>
      </c>
      <c r="AJ79" s="239">
        <f t="shared" ca="1" si="11"/>
        <v>0</v>
      </c>
    </row>
    <row r="80" spans="1:44" ht="15.75" customHeight="1" x14ac:dyDescent="0.15">
      <c r="F80" s="4" t="s">
        <v>54</v>
      </c>
      <c r="G80" s="38">
        <f t="shared" si="6"/>
        <v>0</v>
      </c>
      <c r="AB80" s="221">
        <f>IF(G75=0,0,SUM(AB$78,G75))</f>
        <v>0</v>
      </c>
      <c r="AD80" s="245" t="str">
        <f>IF(G75=0,"",G$6&amp;C$6&amp;F75)</f>
        <v/>
      </c>
      <c r="AE80" s="245" t="str">
        <f>IF(AD80="","",VLOOKUP(SUMIF($AJ$13:$AJ$62,$F75&amp;$W$8,$AK$13:$AK$62),$C$13:$D$62,2))</f>
        <v/>
      </c>
      <c r="AF80" s="245" t="str">
        <f>IF(AD80="","",VLOOKUP(SUMIF($AJ$13:$AJ$62,$F75&amp;$W$9,$AK$13:$AK$62),$C$13:$D$62,2))</f>
        <v/>
      </c>
      <c r="AG80" s="245" t="str">
        <f>IF(AD80="","",VLOOKUP(SUMIF($AJ$13:$AJ$62,$F75&amp;$W$10,$AK$13:$AK$62),$C$13:$D$62,2))</f>
        <v/>
      </c>
      <c r="AH80" s="245" t="str">
        <f>IF(AD80="","",VLOOKUP(SUMIF($AJ$13:$AJ$62,$F75&amp;$W$11,$AK$13:$AK$62),$C$13:$D$62,2))</f>
        <v/>
      </c>
      <c r="AI80" s="245" t="str">
        <f>IF(AD80="","",VLOOKUP(SUMIF($AJ$13:$AJ$62,$F75&amp;$W$12,$AK$13:$AK$62),$C$13:$D$62,2))</f>
        <v/>
      </c>
      <c r="AJ80" s="245" t="str">
        <f>IF(AD80="","",VLOOKUP(SUMIF($AJ$13:$AJ$62,$F75&amp;$W$13,$AK$13:$AK$62),$C$13:$D$62,2))</f>
        <v/>
      </c>
    </row>
    <row r="81" spans="1:38" ht="15.75" customHeight="1" x14ac:dyDescent="0.15">
      <c r="F81" s="4" t="s">
        <v>55</v>
      </c>
      <c r="G81" s="38">
        <f t="shared" si="6"/>
        <v>0</v>
      </c>
      <c r="AC81" s="239" t="s">
        <v>381</v>
      </c>
      <c r="AD81" s="239">
        <f ca="1">MAX(AE81:AJ81)</f>
        <v>0</v>
      </c>
      <c r="AE81" s="239">
        <f ca="1">SUMIF($D$13:$D$63,AE80,$G$13:$G$62)</f>
        <v>0</v>
      </c>
      <c r="AF81" s="239">
        <f t="shared" ref="AF81:AJ81" ca="1" si="12">SUMIF($D$13:$D$63,AF80,$G$13:$G$62)</f>
        <v>0</v>
      </c>
      <c r="AG81" s="239">
        <f t="shared" ca="1" si="12"/>
        <v>0</v>
      </c>
      <c r="AH81" s="239">
        <f t="shared" ca="1" si="12"/>
        <v>0</v>
      </c>
      <c r="AI81" s="239">
        <f t="shared" ca="1" si="12"/>
        <v>0</v>
      </c>
      <c r="AJ81" s="239">
        <f t="shared" ca="1" si="12"/>
        <v>0</v>
      </c>
    </row>
    <row r="82" spans="1:38" ht="15.75" customHeight="1" x14ac:dyDescent="0.15">
      <c r="F82" s="4"/>
      <c r="G82" s="38"/>
      <c r="AB82" s="221">
        <f>IF(G76=0,0,SUM(AB$80,G76))</f>
        <v>0</v>
      </c>
      <c r="AD82" s="245" t="str">
        <f>IF(G76=0,"",G$6&amp;C$6&amp;F76)</f>
        <v/>
      </c>
      <c r="AE82" s="245" t="str">
        <f>IF(AD82="","",VLOOKUP(SUMIF($AJ$13:$AJ$62,$F76&amp;$W$8,$AK$13:$AK$62),$C$13:$D$62,2))</f>
        <v/>
      </c>
      <c r="AF82" s="245" t="str">
        <f>IF(AD82="","",VLOOKUP(SUMIF($AJ$13:$AJ$62,$F76&amp;$W$9,$AK$13:$AK$62),$C$13:$D$62,2))</f>
        <v/>
      </c>
      <c r="AG82" s="245" t="str">
        <f>IF(AD82="","",VLOOKUP(SUMIF($AJ$13:$AJ$62,$F76&amp;$W$10,$AK$13:$AK$62),$C$13:$D$62,2))</f>
        <v/>
      </c>
      <c r="AH82" s="245" t="str">
        <f>IF(AD82="","",VLOOKUP(SUMIF($AJ$13:$AJ$62,$F76&amp;$W$11,$AK$13:$AK$62),$C$13:$D$62,2))</f>
        <v/>
      </c>
      <c r="AI82" s="245" t="str">
        <f>IF(AD82="","",VLOOKUP(SUMIF($AJ$13:$AJ$62,$F76&amp;$W$12,$AK$13:$AK$62),$C$13:$D$62,2))</f>
        <v/>
      </c>
      <c r="AJ82" s="245" t="str">
        <f>IF(AD82="","",VLOOKUP(SUMIF($AJ$13:$AJ$62,$F76&amp;$W$13,$AK$13:$AK$62),$C$13:$D$62,2))</f>
        <v/>
      </c>
    </row>
    <row r="83" spans="1:38" ht="15.75" customHeight="1" x14ac:dyDescent="0.15">
      <c r="F83" s="4"/>
      <c r="G83" s="38"/>
      <c r="AC83" s="239" t="s">
        <v>381</v>
      </c>
      <c r="AD83" s="239">
        <f ca="1">MAX(AE83:AJ83)</f>
        <v>0</v>
      </c>
      <c r="AE83" s="239">
        <f ca="1">SUMIF($D$13:$D$63,AE82,$G$13:$G$62)</f>
        <v>0</v>
      </c>
      <c r="AF83" s="239">
        <f t="shared" ref="AF83:AJ83" ca="1" si="13">SUMIF($D$13:$D$63,AF82,$G$13:$G$62)</f>
        <v>0</v>
      </c>
      <c r="AG83" s="239">
        <f t="shared" ca="1" si="13"/>
        <v>0</v>
      </c>
      <c r="AH83" s="239">
        <f t="shared" ca="1" si="13"/>
        <v>0</v>
      </c>
      <c r="AI83" s="239">
        <f t="shared" ca="1" si="13"/>
        <v>0</v>
      </c>
      <c r="AJ83" s="239">
        <f t="shared" ca="1" si="13"/>
        <v>0</v>
      </c>
    </row>
    <row r="84" spans="1:38" ht="15.75" customHeight="1" x14ac:dyDescent="0.15">
      <c r="F84" s="4"/>
      <c r="G84" s="38"/>
      <c r="AB84" s="221">
        <f>IF(G77=0,0,SUM(AB$82,G77))</f>
        <v>0</v>
      </c>
      <c r="AD84" s="245" t="str">
        <f>IF(G77=0,"",G$6&amp;C$6&amp;F77)</f>
        <v/>
      </c>
      <c r="AE84" s="245" t="str">
        <f>IF(AD84="","",VLOOKUP(SUMIF($AJ$13:$AJ$62,$F77&amp;$W$8,$AK$13:$AK$62),$C$13:$D$62,2))</f>
        <v/>
      </c>
      <c r="AF84" s="245" t="str">
        <f>IF(AD84="","",VLOOKUP(SUMIF($AJ$13:$AJ$62,$F77&amp;$W$9,$AK$13:$AK$62),$C$13:$D$62,2))</f>
        <v/>
      </c>
      <c r="AG84" s="245" t="str">
        <f>IF(AD84="","",VLOOKUP(SUMIF($AJ$13:$AJ$62,$F77&amp;$W$10,$AK$13:$AK$62),$C$13:$D$62,2))</f>
        <v/>
      </c>
      <c r="AH84" s="245" t="str">
        <f>IF(AD84="","",VLOOKUP(SUMIF($AJ$13:$AJ$62,$F77&amp;$W$11,$AK$13:$AK$62),$C$13:$D$62,2))</f>
        <v/>
      </c>
      <c r="AI84" s="245" t="str">
        <f>IF(AD84="","",VLOOKUP(SUMIF($AJ$13:$AJ$62,$F77&amp;$W$12,$AK$13:$AK$62),$C$13:$D$62,2))</f>
        <v/>
      </c>
      <c r="AJ84" s="245" t="str">
        <f>IF(AD84="","",VLOOKUP(SUMIF($AJ$13:$AJ$62,$F77&amp;$W$13,$AK$13:$AK$62),$C$13:$D$62,2))</f>
        <v/>
      </c>
    </row>
    <row r="85" spans="1:38" ht="15.75" customHeight="1" x14ac:dyDescent="0.15">
      <c r="AC85" s="239" t="s">
        <v>381</v>
      </c>
      <c r="AD85" s="239">
        <f ca="1">MAX(AE85:AJ85)</f>
        <v>0</v>
      </c>
      <c r="AE85" s="239">
        <f ca="1">SUMIF($D$13:$D$63,AE84,$G$13:$G$62)</f>
        <v>0</v>
      </c>
      <c r="AF85" s="239">
        <f t="shared" ref="AF85:AJ85" ca="1" si="14">SUMIF($D$13:$D$63,AF84,$G$13:$G$62)</f>
        <v>0</v>
      </c>
      <c r="AG85" s="239">
        <f t="shared" ca="1" si="14"/>
        <v>0</v>
      </c>
      <c r="AH85" s="239">
        <f t="shared" ca="1" si="14"/>
        <v>0</v>
      </c>
      <c r="AI85" s="239">
        <f t="shared" ca="1" si="14"/>
        <v>0</v>
      </c>
      <c r="AJ85" s="239">
        <f t="shared" ca="1" si="14"/>
        <v>0</v>
      </c>
    </row>
    <row r="86" spans="1:38" ht="15.75" customHeight="1" x14ac:dyDescent="0.15">
      <c r="AB86" s="221">
        <f>IF(G78=0,0,SUM(AB$84,G78))</f>
        <v>0</v>
      </c>
      <c r="AD86" s="245" t="str">
        <f>IF(G78=0,"",G$6&amp;C$6&amp;F78)</f>
        <v/>
      </c>
      <c r="AE86" s="245" t="str">
        <f>IF(AD86="","",VLOOKUP(SUMIF($AJ$13:$AJ$62,$F78&amp;$W$8,$AK$13:$AK$62),$C$13:$D$62,2))</f>
        <v/>
      </c>
      <c r="AF86" s="245" t="str">
        <f>IF(AD86="","",VLOOKUP(SUMIF($AJ$13:$AJ$62,$F78&amp;$W$9,$AK$13:$AK$62),$C$13:$D$62,2))</f>
        <v/>
      </c>
      <c r="AG86" s="245" t="str">
        <f>IF(AD86="","",VLOOKUP(SUMIF($AJ$13:$AJ$62,$F78&amp;$W$10,$AK$13:$AK$62),$C$13:$D$62,2))</f>
        <v/>
      </c>
      <c r="AH86" s="245" t="str">
        <f>IF(AD86="","",VLOOKUP(SUMIF($AJ$13:$AJ$62,$F78&amp;$W$11,$AK$13:$AK$62),$C$13:$D$62,2))</f>
        <v/>
      </c>
      <c r="AI86" s="245" t="str">
        <f>IF(AD86="","",VLOOKUP(SUMIF($AJ$13:$AJ$62,$F78&amp;$W$12,$AK$13:$AK$62),$C$13:$D$62,2))</f>
        <v/>
      </c>
      <c r="AJ86" s="245" t="str">
        <f>IF(AD86="","",VLOOKUP(SUMIF($AJ$13:$AJ$62,$F78&amp;$W$13,$AK$13:$AK$62),$C$13:$D$62,2))</f>
        <v/>
      </c>
    </row>
    <row r="87" spans="1:38" ht="15.75" customHeight="1" x14ac:dyDescent="0.15">
      <c r="AC87" s="239" t="s">
        <v>381</v>
      </c>
      <c r="AD87" s="239">
        <f ca="1">MAX(AE87:AJ87)</f>
        <v>0</v>
      </c>
      <c r="AE87" s="239">
        <f ca="1">SUMIF($D$13:$D$63,AE86,$G$13:$G$62)</f>
        <v>0</v>
      </c>
      <c r="AF87" s="239">
        <f t="shared" ref="AF87:AJ87" ca="1" si="15">SUMIF($D$13:$D$63,AF86,$G$13:$G$62)</f>
        <v>0</v>
      </c>
      <c r="AG87" s="239">
        <f t="shared" ca="1" si="15"/>
        <v>0</v>
      </c>
      <c r="AH87" s="239">
        <f t="shared" ca="1" si="15"/>
        <v>0</v>
      </c>
      <c r="AI87" s="239">
        <f t="shared" ca="1" si="15"/>
        <v>0</v>
      </c>
      <c r="AJ87" s="239">
        <f t="shared" ca="1" si="15"/>
        <v>0</v>
      </c>
    </row>
    <row r="88" spans="1:38" ht="15.75" customHeight="1" x14ac:dyDescent="0.15">
      <c r="AB88" s="221">
        <f>IF(G79=0,0,SUM(AB$86,G79))</f>
        <v>0</v>
      </c>
      <c r="AD88" s="245" t="str">
        <f>IF(G79=0,"",G$6&amp;C$6&amp;F79)</f>
        <v/>
      </c>
      <c r="AE88" s="245" t="str">
        <f>IF(AD88="","",VLOOKUP(SUMIF($AJ$13:$AJ$62,$F79&amp;$W$8,$AK$13:$AK$62),$C$13:$D$62,2))</f>
        <v/>
      </c>
      <c r="AF88" s="245" t="str">
        <f>IF(AD88="","",VLOOKUP(SUMIF($AJ$13:$AJ$62,$F79&amp;$W$9,$AK$13:$AK$62),$C$13:$D$62,2))</f>
        <v/>
      </c>
      <c r="AG88" s="245" t="str">
        <f>IF(AD88="","",VLOOKUP(SUMIF($AJ$13:$AJ$62,$F79&amp;$W$10,$AK$13:$AK$62),$C$13:$D$62,2))</f>
        <v/>
      </c>
      <c r="AH88" s="245" t="str">
        <f>IF(AD88="","",VLOOKUP(SUMIF($AJ$13:$AJ$62,$F79&amp;$W$11,$AK$13:$AK$62),$C$13:$D$62,2))</f>
        <v/>
      </c>
      <c r="AI88" s="245" t="str">
        <f>IF(AD88="","",VLOOKUP(SUMIF($AJ$13:$AJ$62,$F79&amp;$W$12,$AK$13:$AK$62),$C$13:$D$62,2))</f>
        <v/>
      </c>
      <c r="AJ88" s="245" t="str">
        <f>IF(AD88="","",VLOOKUP(SUMIF($AJ$13:$AJ$62,$F79&amp;$W$13,$AK$13:$AK$62),$C$13:$D$62,2))</f>
        <v/>
      </c>
    </row>
    <row r="89" spans="1:38" ht="15.75" customHeight="1" x14ac:dyDescent="0.15">
      <c r="AC89" s="239" t="s">
        <v>381</v>
      </c>
      <c r="AD89" s="239">
        <f ca="1">MAX(AE89:AJ89)</f>
        <v>0</v>
      </c>
      <c r="AE89" s="239">
        <f ca="1">SUMIF($D$13:$D$63,AE88,$G$13:$G$62)</f>
        <v>0</v>
      </c>
      <c r="AF89" s="239">
        <f t="shared" ref="AF89:AJ89" ca="1" si="16">SUMIF($D$13:$D$63,AF88,$G$13:$G$62)</f>
        <v>0</v>
      </c>
      <c r="AG89" s="239">
        <f t="shared" ca="1" si="16"/>
        <v>0</v>
      </c>
      <c r="AH89" s="239">
        <f t="shared" ca="1" si="16"/>
        <v>0</v>
      </c>
      <c r="AI89" s="239">
        <f t="shared" ca="1" si="16"/>
        <v>0</v>
      </c>
      <c r="AJ89" s="239">
        <f t="shared" ca="1" si="16"/>
        <v>0</v>
      </c>
    </row>
    <row r="90" spans="1:38" ht="15.75" customHeight="1" x14ac:dyDescent="0.15">
      <c r="AB90" s="221">
        <f>IF(G80=0,0,SUM(AB$88,G80))</f>
        <v>0</v>
      </c>
      <c r="AD90" s="245" t="str">
        <f>IF(G80=0,"",G$6&amp;C$6&amp;F80)</f>
        <v/>
      </c>
      <c r="AE90" s="245" t="str">
        <f>IF(AD90="","",VLOOKUP(SUMIF($AJ$13:$AJ$62,$F80&amp;$W$8,$AK$13:$AK$62),$C$13:$D$62,2))</f>
        <v/>
      </c>
      <c r="AF90" s="245" t="str">
        <f>IF(AD90="","",VLOOKUP(SUMIF($AJ$13:$AJ$62,$F80&amp;$W$9,$AK$13:$AK$62),$C$13:$D$62,2))</f>
        <v/>
      </c>
      <c r="AG90" s="245" t="str">
        <f>IF(AD90="","",VLOOKUP(SUMIF($AJ$13:$AJ$62,$F80&amp;$W$10,$AK$13:$AK$62),$C$13:$D$62,2))</f>
        <v/>
      </c>
      <c r="AH90" s="245" t="str">
        <f>IF(AD90="","",VLOOKUP(SUMIF($AJ$13:$AJ$62,$F80&amp;$W$11,$AK$13:$AK$62),$C$13:$D$62,2))</f>
        <v/>
      </c>
      <c r="AI90" s="245" t="str">
        <f>IF(AD90="","",VLOOKUP(SUMIF($AJ$13:$AJ$62,$F80&amp;$W$12,$AK$13:$AK$62),$C$13:$D$62,2))</f>
        <v/>
      </c>
      <c r="AJ90" s="245" t="str">
        <f>IF(AD90="","",VLOOKUP(SUMIF($AJ$13:$AJ$62,$F80&amp;$W$13,$AK$13:$AK$62),$C$13:$D$62,2))</f>
        <v/>
      </c>
    </row>
    <row r="91" spans="1:38" ht="15.75" customHeight="1" x14ac:dyDescent="0.15">
      <c r="A91" s="199" t="s">
        <v>307</v>
      </c>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C91" s="239" t="s">
        <v>381</v>
      </c>
      <c r="AD91" s="239">
        <f ca="1">MAX(AE91:AJ91)</f>
        <v>0</v>
      </c>
      <c r="AE91" s="239">
        <f ca="1">SUMIF($D$13:$D$63,AE90,$G$13:$G$62)</f>
        <v>0</v>
      </c>
      <c r="AF91" s="239">
        <f t="shared" ref="AF91:AJ91" ca="1" si="17">SUMIF($D$13:$D$63,AF90,$G$13:$G$62)</f>
        <v>0</v>
      </c>
      <c r="AG91" s="239">
        <f t="shared" ca="1" si="17"/>
        <v>0</v>
      </c>
      <c r="AH91" s="239">
        <f t="shared" ca="1" si="17"/>
        <v>0</v>
      </c>
      <c r="AI91" s="239">
        <f t="shared" ca="1" si="17"/>
        <v>0</v>
      </c>
      <c r="AJ91" s="239">
        <f t="shared" ca="1" si="17"/>
        <v>0</v>
      </c>
      <c r="AK91" s="199"/>
      <c r="AL91" s="199"/>
    </row>
    <row r="92" spans="1:38" ht="15.75" customHeight="1" x14ac:dyDescent="0.15">
      <c r="A92" s="199"/>
      <c r="B92" s="199"/>
      <c r="C92" s="199"/>
      <c r="D92" s="199"/>
      <c r="E92" s="199"/>
      <c r="F92" s="199"/>
      <c r="G92" s="199"/>
      <c r="H92" s="199"/>
      <c r="I92" s="199" t="s">
        <v>308</v>
      </c>
      <c r="J92" s="199"/>
      <c r="K92" s="199"/>
      <c r="L92" s="199"/>
      <c r="M92" s="199"/>
      <c r="N92" s="199"/>
      <c r="O92" s="199"/>
      <c r="P92" s="199"/>
      <c r="Q92" s="199"/>
      <c r="R92" s="199"/>
      <c r="S92" s="199"/>
      <c r="T92" s="199"/>
      <c r="U92" s="199"/>
      <c r="V92" s="199"/>
      <c r="W92" s="199"/>
      <c r="X92" s="199"/>
      <c r="Y92" s="199"/>
      <c r="Z92" s="199"/>
      <c r="AA92" s="199"/>
      <c r="AB92" s="221">
        <f>IF(G81=0,0,SUM(AB$90,G81))</f>
        <v>0</v>
      </c>
      <c r="AD92" s="245" t="str">
        <f>IF(G81=0,"",G$6&amp;C$6&amp;F81)</f>
        <v/>
      </c>
      <c r="AE92" s="245" t="str">
        <f>IF(AD92="","",VLOOKUP(SUMIF($AJ$13:$AJ$62,$F81&amp;$W$8,$AK$13:$AK$62),$C$13:$D$62,2))</f>
        <v/>
      </c>
      <c r="AF92" s="245" t="str">
        <f>IF(AD92="","",VLOOKUP(SUMIF($AJ$13:$AJ$62,$F81&amp;$W$9,$AK$13:$AK$62),$C$13:$D$62,2))</f>
        <v/>
      </c>
      <c r="AG92" s="245" t="str">
        <f>IF(AD92="","",VLOOKUP(SUMIF($AJ$13:$AJ$62,$F81&amp;$W$10,$AK$13:$AK$62),$C$13:$D$62,2))</f>
        <v/>
      </c>
      <c r="AH92" s="245" t="str">
        <f>IF(AD92="","",VLOOKUP(SUMIF($AJ$13:$AJ$62,$F81&amp;$W$11,$AK$13:$AK$62),$C$13:$D$62,2))</f>
        <v/>
      </c>
      <c r="AI92" s="245" t="str">
        <f>IF(AD92="","",VLOOKUP(SUMIF($AJ$13:$AJ$62,$F81&amp;$W$12,$AK$13:$AK$62),$C$13:$D$62,2))</f>
        <v/>
      </c>
      <c r="AJ92" s="245" t="str">
        <f>IF(AD92="","",VLOOKUP(SUMIF($AJ$13:$AJ$62,$F81&amp;$W$13,$AK$13:$AK$62),$C$13:$D$62,2))</f>
        <v/>
      </c>
      <c r="AK92" s="199"/>
      <c r="AL92" s="199"/>
    </row>
    <row r="93" spans="1:38" ht="15.75" customHeight="1" x14ac:dyDescent="0.15">
      <c r="A93" s="200" t="s">
        <v>309</v>
      </c>
      <c r="B93" s="200" t="s">
        <v>310</v>
      </c>
      <c r="C93" s="200" t="s">
        <v>311</v>
      </c>
      <c r="D93" s="200" t="s">
        <v>312</v>
      </c>
      <c r="E93" s="200" t="s">
        <v>313</v>
      </c>
      <c r="F93" s="200" t="s">
        <v>314</v>
      </c>
      <c r="G93" s="200" t="s">
        <v>315</v>
      </c>
      <c r="H93" s="200" t="s">
        <v>316</v>
      </c>
      <c r="I93" s="200" t="s">
        <v>317</v>
      </c>
      <c r="J93" s="200" t="s">
        <v>318</v>
      </c>
      <c r="K93" s="200" t="s">
        <v>319</v>
      </c>
      <c r="L93" s="200" t="s">
        <v>320</v>
      </c>
      <c r="M93" s="200" t="s">
        <v>321</v>
      </c>
      <c r="N93" s="200" t="s">
        <v>322</v>
      </c>
      <c r="O93" s="200" t="s">
        <v>323</v>
      </c>
      <c r="P93" s="200" t="s">
        <v>324</v>
      </c>
      <c r="Q93" s="200" t="s">
        <v>325</v>
      </c>
      <c r="R93" s="200" t="s">
        <v>326</v>
      </c>
      <c r="S93" s="200" t="s">
        <v>327</v>
      </c>
      <c r="T93" s="199"/>
      <c r="U93" s="199"/>
      <c r="V93" s="199"/>
      <c r="W93" s="199"/>
      <c r="X93" s="199"/>
      <c r="Y93" s="199"/>
      <c r="Z93" s="199"/>
      <c r="AA93" s="199"/>
      <c r="AC93" s="239" t="s">
        <v>381</v>
      </c>
      <c r="AD93" s="239">
        <f ca="1">MAX(AE93:AJ93)</f>
        <v>0</v>
      </c>
      <c r="AE93" s="239">
        <f ca="1">SUMIF($D$13:$D$63,AE92,$G$13:$G$62)</f>
        <v>0</v>
      </c>
      <c r="AF93" s="239">
        <f t="shared" ref="AF93:AJ93" ca="1" si="18">SUMIF($D$13:$D$63,AF92,$G$13:$G$62)</f>
        <v>0</v>
      </c>
      <c r="AG93" s="239">
        <f t="shared" ca="1" si="18"/>
        <v>0</v>
      </c>
      <c r="AH93" s="239">
        <f t="shared" ca="1" si="18"/>
        <v>0</v>
      </c>
      <c r="AI93" s="239">
        <f t="shared" ca="1" si="18"/>
        <v>0</v>
      </c>
      <c r="AJ93" s="239">
        <f t="shared" ca="1" si="18"/>
        <v>0</v>
      </c>
      <c r="AK93" s="199"/>
      <c r="AL93" s="199"/>
    </row>
    <row r="94" spans="1:38" ht="15.75" customHeight="1" x14ac:dyDescent="0.15">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200"/>
      <c r="AJ94" s="200"/>
      <c r="AK94" s="199"/>
      <c r="AL94" s="199"/>
    </row>
    <row r="95" spans="1:38" ht="15.75" customHeight="1" x14ac:dyDescent="0.15">
      <c r="A95" s="199"/>
      <c r="B95" s="199" t="s">
        <v>328</v>
      </c>
      <c r="C95" s="201"/>
      <c r="D95" s="202"/>
      <c r="E95" s="203"/>
      <c r="F95" s="199"/>
      <c r="G95" s="199"/>
      <c r="H95" s="204"/>
      <c r="I95" s="201"/>
      <c r="J95" s="202"/>
      <c r="K95" s="202"/>
      <c r="L95" s="202"/>
      <c r="M95" s="202"/>
      <c r="N95" s="202"/>
      <c r="O95" s="202"/>
      <c r="P95" s="202"/>
      <c r="Q95" s="202"/>
      <c r="R95" s="202"/>
      <c r="S95" s="202"/>
      <c r="T95" s="199"/>
      <c r="U95" s="199"/>
      <c r="V95" s="199"/>
      <c r="W95" s="199"/>
      <c r="X95" s="199"/>
      <c r="Y95" s="199"/>
      <c r="Z95" s="199"/>
      <c r="AA95" s="199"/>
      <c r="AB95" s="199"/>
      <c r="AC95" s="199"/>
      <c r="AD95" s="199"/>
      <c r="AE95" s="199"/>
      <c r="AF95" s="199"/>
      <c r="AG95" s="199"/>
      <c r="AH95" s="199"/>
      <c r="AI95" s="200"/>
      <c r="AJ95" s="200"/>
      <c r="AK95" s="199"/>
      <c r="AL95" s="199"/>
    </row>
    <row r="96" spans="1:38" ht="15.75" customHeight="1" x14ac:dyDescent="0.15">
      <c r="A96" s="199"/>
      <c r="B96" s="199" t="s">
        <v>329</v>
      </c>
      <c r="C96" s="203" t="s">
        <v>287</v>
      </c>
      <c r="D96" s="199"/>
      <c r="E96" s="203"/>
      <c r="F96" s="199"/>
      <c r="G96" s="199"/>
      <c r="H96" s="204"/>
      <c r="I96" s="203"/>
      <c r="J96" s="199" t="s">
        <v>330</v>
      </c>
      <c r="K96" s="199"/>
      <c r="L96" s="199"/>
      <c r="M96" s="199"/>
      <c r="N96" s="199" t="s">
        <v>331</v>
      </c>
      <c r="O96" s="199"/>
      <c r="P96" s="199"/>
      <c r="Q96" s="199"/>
      <c r="R96" s="199"/>
      <c r="S96" s="199" t="s">
        <v>332</v>
      </c>
      <c r="T96" s="199"/>
      <c r="U96" s="199"/>
      <c r="V96" s="199"/>
      <c r="W96" s="199"/>
      <c r="X96" s="199"/>
      <c r="Y96" s="199"/>
      <c r="Z96" s="199"/>
      <c r="AA96" s="199"/>
      <c r="AB96" s="199"/>
      <c r="AC96" s="199"/>
      <c r="AD96" s="199"/>
      <c r="AE96" s="199"/>
      <c r="AF96" s="199"/>
      <c r="AG96" s="199"/>
      <c r="AH96" s="199"/>
      <c r="AI96" s="200"/>
      <c r="AJ96" s="200"/>
      <c r="AK96" s="199"/>
      <c r="AL96" s="199"/>
    </row>
    <row r="97" spans="1:47" ht="15.75" customHeight="1" x14ac:dyDescent="0.15">
      <c r="A97" s="199"/>
      <c r="B97" s="199"/>
      <c r="C97" s="203"/>
      <c r="D97" s="199" t="s">
        <v>333</v>
      </c>
      <c r="E97" s="203"/>
      <c r="F97" s="199"/>
      <c r="G97" s="199"/>
      <c r="H97" s="204"/>
      <c r="I97" s="203"/>
      <c r="J97" s="199"/>
      <c r="K97" s="199"/>
      <c r="L97" s="199"/>
      <c r="M97" s="199"/>
      <c r="N97" s="199"/>
      <c r="O97" s="199" t="s">
        <v>334</v>
      </c>
      <c r="P97" s="199"/>
      <c r="Q97" s="199"/>
      <c r="R97" s="199"/>
      <c r="S97" s="199"/>
      <c r="T97" s="199"/>
      <c r="U97" s="199"/>
      <c r="V97" s="199"/>
      <c r="W97" s="199"/>
      <c r="X97" s="199"/>
      <c r="Y97" s="199"/>
      <c r="Z97" s="199"/>
      <c r="AA97" s="199"/>
      <c r="AB97" s="199"/>
      <c r="AC97" s="199"/>
      <c r="AD97" s="199"/>
      <c r="AE97" s="199"/>
      <c r="AF97" s="199"/>
      <c r="AG97" s="199"/>
      <c r="AH97" s="199"/>
      <c r="AI97" s="200"/>
      <c r="AJ97" s="200"/>
      <c r="AK97" s="199"/>
      <c r="AL97" s="199"/>
    </row>
    <row r="98" spans="1:47" ht="15.75" customHeight="1" x14ac:dyDescent="0.15">
      <c r="A98" s="199"/>
      <c r="B98" s="199"/>
      <c r="C98" s="203"/>
      <c r="D98" s="199"/>
      <c r="E98" s="203"/>
      <c r="F98" s="199" t="s">
        <v>335</v>
      </c>
      <c r="G98" s="199"/>
      <c r="H98" s="204"/>
      <c r="I98" s="203"/>
      <c r="J98" s="199"/>
      <c r="K98" s="199"/>
      <c r="L98" s="199"/>
      <c r="M98" s="199"/>
      <c r="N98" s="199"/>
      <c r="O98" s="199"/>
      <c r="P98" s="199" t="s">
        <v>336</v>
      </c>
      <c r="Q98" s="199"/>
      <c r="R98" s="199"/>
      <c r="S98" s="199"/>
      <c r="T98" s="199"/>
      <c r="U98" s="199"/>
      <c r="V98" s="199"/>
      <c r="W98" s="199"/>
      <c r="X98" s="199"/>
      <c r="Y98" s="199"/>
      <c r="Z98" s="199"/>
      <c r="AA98" s="199"/>
      <c r="AB98" s="199"/>
      <c r="AC98" s="199"/>
      <c r="AD98" s="199"/>
      <c r="AE98" s="199"/>
      <c r="AF98" s="199"/>
      <c r="AG98" s="199"/>
      <c r="AH98" s="199"/>
      <c r="AI98" s="200"/>
      <c r="AJ98" s="200"/>
      <c r="AK98" s="199"/>
      <c r="AL98" s="199"/>
    </row>
    <row r="99" spans="1:47" ht="15.75" customHeight="1" x14ac:dyDescent="0.15">
      <c r="A99" s="199"/>
      <c r="B99" s="199"/>
      <c r="C99" s="203"/>
      <c r="D99" s="199"/>
      <c r="E99" s="203"/>
      <c r="F99" s="199"/>
      <c r="G99" s="199"/>
      <c r="H99" s="204"/>
      <c r="I99" s="203"/>
      <c r="J99" s="199"/>
      <c r="K99" s="199"/>
      <c r="L99" s="199"/>
      <c r="M99" s="199"/>
      <c r="N99" s="199"/>
      <c r="O99" s="199"/>
      <c r="P99" s="199"/>
      <c r="Q99" s="199" t="s">
        <v>337</v>
      </c>
      <c r="R99" s="199"/>
      <c r="S99" s="199"/>
      <c r="T99" s="199"/>
      <c r="U99" s="199"/>
      <c r="V99" s="199"/>
      <c r="W99" s="199"/>
      <c r="X99" s="199"/>
      <c r="Y99" s="199"/>
      <c r="Z99" s="199"/>
      <c r="AA99" s="236" t="s">
        <v>34</v>
      </c>
      <c r="AC99" s="236" t="s">
        <v>338</v>
      </c>
      <c r="AD99" s="236" t="s">
        <v>391</v>
      </c>
      <c r="AE99" s="236" t="s">
        <v>333</v>
      </c>
      <c r="AH99" s="239" t="s">
        <v>394</v>
      </c>
      <c r="AI99" s="239" t="s">
        <v>395</v>
      </c>
      <c r="AJ99" s="200" t="s">
        <v>340</v>
      </c>
      <c r="AK99" s="200" t="s">
        <v>56</v>
      </c>
      <c r="AM99" s="200" t="s">
        <v>57</v>
      </c>
      <c r="AO99" s="200" t="s">
        <v>58</v>
      </c>
      <c r="AQ99" s="200" t="s">
        <v>59</v>
      </c>
      <c r="AS99" s="200" t="s">
        <v>382</v>
      </c>
      <c r="AU99" s="200" t="s">
        <v>383</v>
      </c>
    </row>
    <row r="100" spans="1:47" ht="15.75" customHeight="1" thickBot="1" x14ac:dyDescent="0.2">
      <c r="A100" s="199"/>
      <c r="B100" s="199"/>
      <c r="C100" s="205"/>
      <c r="D100" s="206"/>
      <c r="E100" s="203"/>
      <c r="F100" s="199"/>
      <c r="G100" s="199"/>
      <c r="H100" s="204"/>
      <c r="I100" s="205"/>
      <c r="J100" s="206"/>
      <c r="K100" s="206"/>
      <c r="L100" s="206"/>
      <c r="M100" s="206"/>
      <c r="N100" s="206"/>
      <c r="O100" s="206"/>
      <c r="P100" s="206"/>
      <c r="Q100" s="206"/>
      <c r="R100" s="206"/>
      <c r="S100" s="206"/>
      <c r="T100" s="206"/>
      <c r="U100" s="206"/>
      <c r="V100" s="206"/>
      <c r="W100" s="206"/>
      <c r="X100" s="206"/>
      <c r="Y100" s="206"/>
      <c r="Z100" s="206"/>
      <c r="AA100" s="206"/>
      <c r="AB100" s="207" t="s">
        <v>396</v>
      </c>
      <c r="AC100" s="206"/>
      <c r="AD100" s="206"/>
      <c r="AE100" s="206"/>
      <c r="AF100" s="243" t="s">
        <v>392</v>
      </c>
      <c r="AG100" s="243" t="s">
        <v>393</v>
      </c>
      <c r="AH100" s="239"/>
      <c r="AJ100" s="206"/>
      <c r="AK100" s="206"/>
      <c r="AM100" s="206"/>
      <c r="AO100" s="206"/>
      <c r="AQ100" s="207"/>
      <c r="AS100" s="207"/>
      <c r="AU100" s="206"/>
    </row>
    <row r="101" spans="1:47" ht="15.75" customHeight="1" thickTop="1" x14ac:dyDescent="0.15">
      <c r="A101" s="199"/>
      <c r="B101" s="199" t="str">
        <f>IF(COUNTA(D13:E13)=0,"×",C13)</f>
        <v>×</v>
      </c>
      <c r="C101" s="208">
        <f>H13</f>
        <v>0</v>
      </c>
      <c r="D101" s="199" t="str">
        <f>IF(B101="×","",C$6)</f>
        <v/>
      </c>
      <c r="E101" s="203"/>
      <c r="F101" s="199" t="str">
        <f>IF(F13=""," －",F13)</f>
        <v xml:space="preserve"> －</v>
      </c>
      <c r="G101" s="199"/>
      <c r="H101" s="204"/>
      <c r="I101" s="203"/>
      <c r="J101" s="199"/>
      <c r="K101" s="199"/>
      <c r="L101" s="199"/>
      <c r="M101" s="199"/>
      <c r="N101" s="199">
        <f>D13</f>
        <v>0</v>
      </c>
      <c r="O101" s="199">
        <f t="shared" ref="O101" si="19">E13</f>
        <v>0</v>
      </c>
      <c r="P101" s="199" t="str">
        <f>G$6</f>
        <v/>
      </c>
      <c r="Q101" s="199">
        <f t="shared" ref="Q101:S101" si="20">G13</f>
        <v>0</v>
      </c>
      <c r="R101" s="199" t="str">
        <f>IF(Q101&lt;=6,"年","才")</f>
        <v>年</v>
      </c>
      <c r="S101" s="209">
        <f t="shared" si="20"/>
        <v>0</v>
      </c>
      <c r="T101" s="199"/>
      <c r="U101" s="199"/>
      <c r="V101" s="199"/>
      <c r="W101" s="199"/>
      <c r="X101" s="199"/>
      <c r="Y101" s="199"/>
      <c r="Z101" s="199"/>
      <c r="AA101" s="237">
        <f>AB70</f>
        <v>0</v>
      </c>
      <c r="AC101" s="236" t="str">
        <f>IF(AA101=0,"",VLOOKUP(AA101,リレーオーダー!AC$15:AT$44,4))</f>
        <v/>
      </c>
      <c r="AD101" s="244" t="str">
        <f>IF(AA101=0,"",AD71)</f>
        <v/>
      </c>
      <c r="AE101" s="236" t="str">
        <f t="shared" ref="AE101:AE112" si="21">C$6</f>
        <v>女子</v>
      </c>
      <c r="AI101" s="1" t="str">
        <f>IF(AA101=0,"",G$6)</f>
        <v/>
      </c>
      <c r="AJ101" s="238" t="str">
        <f>IF(AA101=0,"",VLOOKUP(AA101,リレーオーダー!AC$15:AT$44,2))</f>
        <v/>
      </c>
      <c r="AK101" s="219" t="str">
        <f>AE70</f>
        <v/>
      </c>
      <c r="AM101" s="219" t="str">
        <f>AF70</f>
        <v/>
      </c>
      <c r="AO101" s="219" t="str">
        <f>AG70</f>
        <v/>
      </c>
      <c r="AQ101" s="219" t="str">
        <f>AH70</f>
        <v/>
      </c>
      <c r="AS101" s="219" t="str">
        <f>AI70</f>
        <v/>
      </c>
      <c r="AU101" s="219" t="str">
        <f>AJ70</f>
        <v/>
      </c>
    </row>
    <row r="102" spans="1:47" ht="15.75" customHeight="1" x14ac:dyDescent="0.15">
      <c r="A102" s="199"/>
      <c r="B102" s="199" t="str">
        <f>B101</f>
        <v>×</v>
      </c>
      <c r="C102" s="208">
        <f>J13</f>
        <v>0</v>
      </c>
      <c r="D102" s="199" t="str">
        <f t="shared" ref="D102:D165" si="22">IF(B102="×","",C$6)</f>
        <v/>
      </c>
      <c r="E102" s="203"/>
      <c r="F102" s="199" t="str">
        <f>IF(F13=""," －",F13)</f>
        <v xml:space="preserve"> －</v>
      </c>
      <c r="G102" s="199"/>
      <c r="H102" s="204"/>
      <c r="I102" s="203"/>
      <c r="J102" s="199"/>
      <c r="K102" s="199"/>
      <c r="L102" s="199"/>
      <c r="M102" s="199"/>
      <c r="N102" s="199">
        <f>D13</f>
        <v>0</v>
      </c>
      <c r="O102" s="199">
        <f>E13</f>
        <v>0</v>
      </c>
      <c r="P102" s="199" t="str">
        <f>G$6</f>
        <v/>
      </c>
      <c r="Q102" s="199">
        <f>G13</f>
        <v>0</v>
      </c>
      <c r="R102" s="199" t="str">
        <f t="shared" ref="R102:R165" si="23">IF(Q102&lt;=6,"年","才")</f>
        <v>年</v>
      </c>
      <c r="S102" s="209">
        <f>K13</f>
        <v>0</v>
      </c>
      <c r="T102" s="199"/>
      <c r="U102" s="199"/>
      <c r="V102" s="199"/>
      <c r="W102" s="199"/>
      <c r="X102" s="199"/>
      <c r="Y102" s="199"/>
      <c r="Z102" s="199"/>
      <c r="AA102" s="237">
        <f>AB72</f>
        <v>0</v>
      </c>
      <c r="AC102" s="236" t="str">
        <f>IF(AA102=0,"",VLOOKUP(AA102,リレーオーダー!AC$15:AT$44,4))</f>
        <v/>
      </c>
      <c r="AD102" s="244" t="str">
        <f>IF(AA102=0,"",AD73)</f>
        <v/>
      </c>
      <c r="AE102" s="236" t="str">
        <f t="shared" si="21"/>
        <v>女子</v>
      </c>
      <c r="AI102" s="1" t="str">
        <f t="shared" ref="AI102:AI112" si="24">IF(AA102=0,"",G$6)</f>
        <v/>
      </c>
      <c r="AJ102" s="218" t="str">
        <f>IF(AA102=0,"",VLOOKUP(AA102,リレーオーダー!AC$15:AT$44,2))</f>
        <v/>
      </c>
      <c r="AK102" s="218" t="str">
        <f>AE72</f>
        <v/>
      </c>
      <c r="AM102" s="218" t="str">
        <f>AF72</f>
        <v/>
      </c>
      <c r="AO102" s="218" t="str">
        <f>AG72</f>
        <v/>
      </c>
      <c r="AQ102" s="218" t="str">
        <f>AH72</f>
        <v/>
      </c>
      <c r="AS102" s="218" t="str">
        <f>AI72</f>
        <v/>
      </c>
      <c r="AU102" s="218" t="str">
        <f>AJ72</f>
        <v/>
      </c>
    </row>
    <row r="103" spans="1:47" ht="15.75" customHeight="1" x14ac:dyDescent="0.15">
      <c r="A103" s="199"/>
      <c r="B103" s="199" t="str">
        <f>IF(COUNTA(D14:E14)=0,"×",C14)</f>
        <v>×</v>
      </c>
      <c r="C103" s="208">
        <f>H14</f>
        <v>0</v>
      </c>
      <c r="D103" s="199" t="str">
        <f t="shared" si="22"/>
        <v/>
      </c>
      <c r="E103" s="203"/>
      <c r="F103" s="199" t="str">
        <f>IF(F14=""," －",F14)</f>
        <v xml:space="preserve"> －</v>
      </c>
      <c r="G103" s="199"/>
      <c r="H103" s="204"/>
      <c r="I103" s="203"/>
      <c r="J103" s="199"/>
      <c r="K103" s="199"/>
      <c r="L103" s="199"/>
      <c r="M103" s="199"/>
      <c r="N103" s="199">
        <f>D14</f>
        <v>0</v>
      </c>
      <c r="O103" s="199">
        <f>E14</f>
        <v>0</v>
      </c>
      <c r="P103" s="199" t="str">
        <f>G$6</f>
        <v/>
      </c>
      <c r="Q103" s="199">
        <f>G14</f>
        <v>0</v>
      </c>
      <c r="R103" s="199" t="str">
        <f t="shared" si="23"/>
        <v>年</v>
      </c>
      <c r="S103" s="209">
        <f>I14</f>
        <v>0</v>
      </c>
      <c r="T103" s="199"/>
      <c r="U103" s="199"/>
      <c r="V103" s="199"/>
      <c r="W103" s="199"/>
      <c r="X103" s="199"/>
      <c r="Y103" s="199"/>
      <c r="Z103" s="199"/>
      <c r="AA103" s="222">
        <f>AB74</f>
        <v>0</v>
      </c>
      <c r="AC103" s="200" t="str">
        <f>IF(AA103=0,"",VLOOKUP(AA103,リレーオーダー!AC$15:AT$44,4))</f>
        <v/>
      </c>
      <c r="AD103" s="244" t="str">
        <f>IF(AA103=0,"",AD75)</f>
        <v/>
      </c>
      <c r="AE103" s="200" t="str">
        <f t="shared" si="21"/>
        <v>女子</v>
      </c>
      <c r="AI103" s="1" t="str">
        <f t="shared" si="24"/>
        <v/>
      </c>
      <c r="AJ103" s="218" t="str">
        <f>IF(AA103=0,"",VLOOKUP(AA103,リレーオーダー!AC$15:AT$44,2))</f>
        <v/>
      </c>
      <c r="AK103" s="218" t="str">
        <f>AE74</f>
        <v/>
      </c>
      <c r="AM103" s="218" t="str">
        <f>AF74</f>
        <v/>
      </c>
      <c r="AO103" s="218" t="str">
        <f>AG74</f>
        <v/>
      </c>
      <c r="AQ103" s="218" t="str">
        <f>AH74</f>
        <v/>
      </c>
      <c r="AS103" s="218" t="str">
        <f>AI74</f>
        <v/>
      </c>
      <c r="AU103" s="218" t="str">
        <f>AJ74</f>
        <v/>
      </c>
    </row>
    <row r="104" spans="1:47" ht="15.75" customHeight="1" x14ac:dyDescent="0.15">
      <c r="A104" s="199"/>
      <c r="B104" s="199" t="str">
        <f>B103</f>
        <v>×</v>
      </c>
      <c r="C104" s="208">
        <f>J14</f>
        <v>0</v>
      </c>
      <c r="D104" s="199" t="str">
        <f t="shared" si="22"/>
        <v/>
      </c>
      <c r="E104" s="203"/>
      <c r="F104" s="199" t="str">
        <f>IF(F14=""," －",F14)</f>
        <v xml:space="preserve"> －</v>
      </c>
      <c r="G104" s="199"/>
      <c r="H104" s="204"/>
      <c r="I104" s="203"/>
      <c r="J104" s="199"/>
      <c r="K104" s="199"/>
      <c r="L104" s="199"/>
      <c r="M104" s="199"/>
      <c r="N104" s="199">
        <f>D14</f>
        <v>0</v>
      </c>
      <c r="O104" s="199">
        <f>E14</f>
        <v>0</v>
      </c>
      <c r="P104" s="199" t="str">
        <f t="shared" ref="P104:P109" si="25">G$6</f>
        <v/>
      </c>
      <c r="Q104" s="199">
        <f>G14</f>
        <v>0</v>
      </c>
      <c r="R104" s="199" t="str">
        <f t="shared" si="23"/>
        <v>年</v>
      </c>
      <c r="S104" s="209">
        <f>K14</f>
        <v>0</v>
      </c>
      <c r="T104" s="199"/>
      <c r="U104" s="199"/>
      <c r="V104" s="199"/>
      <c r="W104" s="199"/>
      <c r="X104" s="199"/>
      <c r="Y104" s="199"/>
      <c r="Z104" s="199"/>
      <c r="AA104" s="222">
        <f>AB76</f>
        <v>0</v>
      </c>
      <c r="AC104" s="200" t="str">
        <f>IF(AA104=0,"",VLOOKUP(AA104,リレーオーダー!AC$15:AT$44,4))</f>
        <v/>
      </c>
      <c r="AD104" s="244" t="str">
        <f>IF(AA104=0,"",AD77)</f>
        <v/>
      </c>
      <c r="AE104" s="200" t="str">
        <f t="shared" si="21"/>
        <v>女子</v>
      </c>
      <c r="AI104" s="1" t="str">
        <f t="shared" si="24"/>
        <v/>
      </c>
      <c r="AJ104" s="218" t="str">
        <f>IF(AA104=0,"",VLOOKUP(AA104,リレーオーダー!AC$15:AT$44,2))</f>
        <v/>
      </c>
      <c r="AK104" s="218" t="str">
        <f>AE76</f>
        <v/>
      </c>
      <c r="AM104" s="218" t="str">
        <f>AF76</f>
        <v/>
      </c>
      <c r="AO104" s="218" t="str">
        <f>AG76</f>
        <v/>
      </c>
      <c r="AQ104" s="218" t="str">
        <f>AH76</f>
        <v/>
      </c>
      <c r="AS104" s="218" t="str">
        <f>AI76</f>
        <v/>
      </c>
      <c r="AU104" s="218" t="str">
        <f>AJ76</f>
        <v/>
      </c>
    </row>
    <row r="105" spans="1:47" ht="15.75" customHeight="1" x14ac:dyDescent="0.15">
      <c r="A105" s="199"/>
      <c r="B105" s="199" t="str">
        <f>IF(COUNTA(D15:E15)=0,"×",C15)</f>
        <v>×</v>
      </c>
      <c r="C105" s="208">
        <f>H15</f>
        <v>0</v>
      </c>
      <c r="D105" s="199" t="str">
        <f t="shared" si="22"/>
        <v/>
      </c>
      <c r="E105" s="203"/>
      <c r="F105" s="199" t="str">
        <f>IF(F15=""," －",F15)</f>
        <v xml:space="preserve"> －</v>
      </c>
      <c r="G105" s="199"/>
      <c r="H105" s="204"/>
      <c r="I105" s="203"/>
      <c r="J105" s="199"/>
      <c r="K105" s="199"/>
      <c r="L105" s="199"/>
      <c r="M105" s="199"/>
      <c r="N105" s="199">
        <f>D15</f>
        <v>0</v>
      </c>
      <c r="O105" s="199">
        <f>E15</f>
        <v>0</v>
      </c>
      <c r="P105" s="199" t="str">
        <f t="shared" si="25"/>
        <v/>
      </c>
      <c r="Q105" s="199">
        <f>G15</f>
        <v>0</v>
      </c>
      <c r="R105" s="199" t="str">
        <f t="shared" si="23"/>
        <v>年</v>
      </c>
      <c r="S105" s="209">
        <f>I15</f>
        <v>0</v>
      </c>
      <c r="T105" s="199"/>
      <c r="U105" s="199"/>
      <c r="V105" s="199"/>
      <c r="W105" s="199"/>
      <c r="X105" s="199"/>
      <c r="Y105" s="199"/>
      <c r="Z105" s="199"/>
      <c r="AA105" s="222">
        <f>AB78</f>
        <v>0</v>
      </c>
      <c r="AC105" s="200" t="str">
        <f>IF(AA105=0,"",VLOOKUP(AA105,リレーオーダー!AC$15:AT$44,4))</f>
        <v/>
      </c>
      <c r="AD105" s="244" t="str">
        <f>IF(AA105=0,"",AD79)</f>
        <v/>
      </c>
      <c r="AE105" s="200" t="str">
        <f t="shared" si="21"/>
        <v>女子</v>
      </c>
      <c r="AI105" s="1" t="str">
        <f t="shared" si="24"/>
        <v/>
      </c>
      <c r="AJ105" s="218" t="str">
        <f>IF(AA105=0,"",VLOOKUP(AA105,リレーオーダー!AC$15:AT$44,2))</f>
        <v/>
      </c>
      <c r="AK105" s="218" t="str">
        <f>AE78</f>
        <v/>
      </c>
      <c r="AM105" s="218" t="str">
        <f>AF78</f>
        <v/>
      </c>
      <c r="AO105" s="218" t="str">
        <f>AG78</f>
        <v/>
      </c>
      <c r="AQ105" s="218" t="str">
        <f>AH78</f>
        <v/>
      </c>
      <c r="AS105" s="218" t="str">
        <f>AI78</f>
        <v/>
      </c>
      <c r="AU105" s="218" t="str">
        <f>AJ78</f>
        <v/>
      </c>
    </row>
    <row r="106" spans="1:47" ht="15.75" customHeight="1" x14ac:dyDescent="0.15">
      <c r="A106" s="199"/>
      <c r="B106" s="199" t="str">
        <f>B105</f>
        <v>×</v>
      </c>
      <c r="C106" s="208">
        <f>J15</f>
        <v>0</v>
      </c>
      <c r="D106" s="199" t="str">
        <f t="shared" si="22"/>
        <v/>
      </c>
      <c r="E106" s="203"/>
      <c r="F106" s="199" t="str">
        <f>IF(F15=""," －",F15)</f>
        <v xml:space="preserve"> －</v>
      </c>
      <c r="G106" s="199"/>
      <c r="H106" s="204"/>
      <c r="I106" s="203"/>
      <c r="J106" s="199"/>
      <c r="K106" s="199"/>
      <c r="L106" s="199"/>
      <c r="M106" s="199"/>
      <c r="N106" s="199">
        <f>D15</f>
        <v>0</v>
      </c>
      <c r="O106" s="199">
        <f>E15</f>
        <v>0</v>
      </c>
      <c r="P106" s="199" t="str">
        <f t="shared" si="25"/>
        <v/>
      </c>
      <c r="Q106" s="199">
        <f>G15</f>
        <v>0</v>
      </c>
      <c r="R106" s="199" t="str">
        <f t="shared" si="23"/>
        <v>年</v>
      </c>
      <c r="S106" s="209">
        <f>K15</f>
        <v>0</v>
      </c>
      <c r="T106" s="199"/>
      <c r="U106" s="199"/>
      <c r="V106" s="199"/>
      <c r="W106" s="199"/>
      <c r="X106" s="199"/>
      <c r="Y106" s="199"/>
      <c r="Z106" s="199"/>
      <c r="AA106" s="222">
        <f>AB80</f>
        <v>0</v>
      </c>
      <c r="AC106" s="200" t="str">
        <f>IF(AA106=0,"",VLOOKUP(AA106,リレーオーダー!AC$15:AT$44,4))</f>
        <v/>
      </c>
      <c r="AD106" s="244" t="str">
        <f>IF(AA106=0,"",AD81)</f>
        <v/>
      </c>
      <c r="AE106" s="200" t="str">
        <f t="shared" si="21"/>
        <v>女子</v>
      </c>
      <c r="AI106" s="1" t="str">
        <f t="shared" si="24"/>
        <v/>
      </c>
      <c r="AJ106" s="218" t="str">
        <f>IF(AA106=0,"",VLOOKUP(AA106,リレーオーダー!AC$15:AT$44,2))</f>
        <v/>
      </c>
      <c r="AK106" s="218" t="str">
        <f>AE80</f>
        <v/>
      </c>
      <c r="AM106" s="218" t="str">
        <f>AF80</f>
        <v/>
      </c>
      <c r="AO106" s="218" t="str">
        <f>AG80</f>
        <v/>
      </c>
      <c r="AQ106" s="218" t="str">
        <f>AH80</f>
        <v/>
      </c>
      <c r="AS106" s="218" t="str">
        <f>AI80</f>
        <v/>
      </c>
      <c r="AU106" s="218" t="str">
        <f>AJ80</f>
        <v/>
      </c>
    </row>
    <row r="107" spans="1:47" ht="15.75" customHeight="1" x14ac:dyDescent="0.15">
      <c r="A107" s="199"/>
      <c r="B107" s="199" t="str">
        <f>IF(COUNTA(D16:E16)=0,"×",C16)</f>
        <v>×</v>
      </c>
      <c r="C107" s="208">
        <f>H16</f>
        <v>0</v>
      </c>
      <c r="D107" s="199" t="str">
        <f t="shared" si="22"/>
        <v/>
      </c>
      <c r="E107" s="203"/>
      <c r="F107" s="199" t="str">
        <f>IF(F16=""," －",F16)</f>
        <v xml:space="preserve"> －</v>
      </c>
      <c r="G107" s="199"/>
      <c r="H107" s="204"/>
      <c r="I107" s="203"/>
      <c r="J107" s="199"/>
      <c r="K107" s="199"/>
      <c r="L107" s="199"/>
      <c r="M107" s="199"/>
      <c r="N107" s="199">
        <f>D16</f>
        <v>0</v>
      </c>
      <c r="O107" s="199">
        <f>E16</f>
        <v>0</v>
      </c>
      <c r="P107" s="199" t="str">
        <f t="shared" si="25"/>
        <v/>
      </c>
      <c r="Q107" s="199">
        <f>G16</f>
        <v>0</v>
      </c>
      <c r="R107" s="199" t="str">
        <f t="shared" si="23"/>
        <v>年</v>
      </c>
      <c r="S107" s="209">
        <f>I16</f>
        <v>0</v>
      </c>
      <c r="T107" s="199"/>
      <c r="U107" s="199"/>
      <c r="V107" s="199"/>
      <c r="W107" s="199"/>
      <c r="X107" s="199"/>
      <c r="Y107" s="199"/>
      <c r="Z107" s="199"/>
      <c r="AA107" s="222">
        <f>AB82</f>
        <v>0</v>
      </c>
      <c r="AC107" s="200" t="str">
        <f>IF(AA107=0,"",VLOOKUP(AA107,リレーオーダー!AC$15:AT$44,4))</f>
        <v/>
      </c>
      <c r="AD107" s="244" t="str">
        <f>IF(AA107=0,"",AD83)</f>
        <v/>
      </c>
      <c r="AE107" s="200" t="str">
        <f t="shared" si="21"/>
        <v>女子</v>
      </c>
      <c r="AI107" s="1" t="str">
        <f t="shared" si="24"/>
        <v/>
      </c>
      <c r="AJ107" s="218" t="str">
        <f>IF(AA107=0,"",VLOOKUP(AA107,リレーオーダー!AC$15:AT$44,2))</f>
        <v/>
      </c>
      <c r="AK107" s="218" t="str">
        <f>AE82</f>
        <v/>
      </c>
      <c r="AM107" s="218" t="str">
        <f>AF82</f>
        <v/>
      </c>
      <c r="AO107" s="218" t="str">
        <f>AG82</f>
        <v/>
      </c>
      <c r="AQ107" s="218" t="str">
        <f>AH82</f>
        <v/>
      </c>
      <c r="AS107" s="218" t="str">
        <f>AI82</f>
        <v/>
      </c>
      <c r="AU107" s="218" t="str">
        <f>AJ82</f>
        <v/>
      </c>
    </row>
    <row r="108" spans="1:47" ht="15.75" customHeight="1" x14ac:dyDescent="0.15">
      <c r="A108" s="199"/>
      <c r="B108" s="199" t="str">
        <f>B107</f>
        <v>×</v>
      </c>
      <c r="C108" s="208">
        <f>J16</f>
        <v>0</v>
      </c>
      <c r="D108" s="199" t="str">
        <f t="shared" si="22"/>
        <v/>
      </c>
      <c r="E108" s="203"/>
      <c r="F108" s="199" t="str">
        <f>IF(F16=""," －",F16)</f>
        <v xml:space="preserve"> －</v>
      </c>
      <c r="G108" s="199"/>
      <c r="H108" s="204"/>
      <c r="I108" s="203"/>
      <c r="J108" s="199"/>
      <c r="K108" s="199"/>
      <c r="L108" s="199"/>
      <c r="M108" s="199"/>
      <c r="N108" s="199">
        <f>D16</f>
        <v>0</v>
      </c>
      <c r="O108" s="199">
        <f>E16</f>
        <v>0</v>
      </c>
      <c r="P108" s="199" t="str">
        <f t="shared" si="25"/>
        <v/>
      </c>
      <c r="Q108" s="199">
        <f>G16</f>
        <v>0</v>
      </c>
      <c r="R108" s="199" t="str">
        <f t="shared" si="23"/>
        <v>年</v>
      </c>
      <c r="S108" s="209">
        <f>K16</f>
        <v>0</v>
      </c>
      <c r="T108" s="199"/>
      <c r="U108" s="199"/>
      <c r="V108" s="199"/>
      <c r="W108" s="199"/>
      <c r="X108" s="199"/>
      <c r="Y108" s="199"/>
      <c r="Z108" s="199"/>
      <c r="AA108" s="222">
        <f>AB84</f>
        <v>0</v>
      </c>
      <c r="AC108" s="200" t="str">
        <f>IF(AA108=0,"",VLOOKUP(AA108,リレーオーダー!AC$15:AT$44,4))</f>
        <v/>
      </c>
      <c r="AD108" s="244" t="str">
        <f>IF(AA108=0,"",AD85)</f>
        <v/>
      </c>
      <c r="AE108" s="200" t="str">
        <f t="shared" si="21"/>
        <v>女子</v>
      </c>
      <c r="AI108" s="1" t="str">
        <f t="shared" si="24"/>
        <v/>
      </c>
      <c r="AJ108" s="218" t="str">
        <f>IF(AA108=0,"",VLOOKUP(AA108,リレーオーダー!AC$15:AT$44,2))</f>
        <v/>
      </c>
      <c r="AK108" s="218" t="str">
        <f>AE84</f>
        <v/>
      </c>
      <c r="AM108" s="218" t="str">
        <f>AF84</f>
        <v/>
      </c>
      <c r="AO108" s="218" t="str">
        <f>AG84</f>
        <v/>
      </c>
      <c r="AQ108" s="218" t="str">
        <f>AH84</f>
        <v/>
      </c>
      <c r="AS108" s="218" t="str">
        <f>AI84</f>
        <v/>
      </c>
      <c r="AU108" s="218" t="str">
        <f>AJ84</f>
        <v/>
      </c>
    </row>
    <row r="109" spans="1:47" ht="15.75" customHeight="1" x14ac:dyDescent="0.15">
      <c r="A109" s="199"/>
      <c r="B109" s="199" t="str">
        <f>IF(COUNTA(D17:E17)=0,"×",C17)</f>
        <v>×</v>
      </c>
      <c r="C109" s="208">
        <f>H17</f>
        <v>0</v>
      </c>
      <c r="D109" s="199" t="str">
        <f t="shared" si="22"/>
        <v/>
      </c>
      <c r="E109" s="203"/>
      <c r="F109" s="199" t="str">
        <f>IF(F17=""," －",F17)</f>
        <v xml:space="preserve"> －</v>
      </c>
      <c r="G109" s="199"/>
      <c r="H109" s="204"/>
      <c r="I109" s="203"/>
      <c r="J109" s="199"/>
      <c r="K109" s="199"/>
      <c r="L109" s="199"/>
      <c r="M109" s="199"/>
      <c r="N109" s="199">
        <f>D17</f>
        <v>0</v>
      </c>
      <c r="O109" s="199">
        <f>E17</f>
        <v>0</v>
      </c>
      <c r="P109" s="199" t="str">
        <f t="shared" si="25"/>
        <v/>
      </c>
      <c r="Q109" s="199">
        <f>G17</f>
        <v>0</v>
      </c>
      <c r="R109" s="199" t="str">
        <f t="shared" si="23"/>
        <v>年</v>
      </c>
      <c r="S109" s="209">
        <f>I17</f>
        <v>0</v>
      </c>
      <c r="T109" s="199"/>
      <c r="U109" s="199"/>
      <c r="V109" s="199"/>
      <c r="W109" s="199"/>
      <c r="X109" s="199"/>
      <c r="Y109" s="199"/>
      <c r="Z109" s="199"/>
      <c r="AA109" s="222">
        <f>AB86</f>
        <v>0</v>
      </c>
      <c r="AC109" s="200" t="str">
        <f>IF(AA109=0,"",VLOOKUP(AA109,リレーオーダー!AC$15:AT$44,4))</f>
        <v/>
      </c>
      <c r="AD109" s="244" t="str">
        <f>IF(AA109=0,"",AD87)</f>
        <v/>
      </c>
      <c r="AE109" s="200" t="str">
        <f t="shared" si="21"/>
        <v>女子</v>
      </c>
      <c r="AI109" s="1" t="str">
        <f t="shared" si="24"/>
        <v/>
      </c>
      <c r="AJ109" s="218" t="str">
        <f>IF(AA109=0,"",VLOOKUP(AA109,リレーオーダー!AC$15:AT$44,2))</f>
        <v/>
      </c>
      <c r="AK109" s="218" t="str">
        <f>AE86</f>
        <v/>
      </c>
      <c r="AM109" s="218" t="str">
        <f>AF86</f>
        <v/>
      </c>
      <c r="AO109" s="218" t="str">
        <f>AG86</f>
        <v/>
      </c>
      <c r="AQ109" s="218" t="str">
        <f>AH86</f>
        <v/>
      </c>
      <c r="AS109" s="218" t="str">
        <f>AI86</f>
        <v/>
      </c>
      <c r="AU109" s="218" t="str">
        <f>AJ86</f>
        <v/>
      </c>
    </row>
    <row r="110" spans="1:47" ht="15.75" customHeight="1" x14ac:dyDescent="0.15">
      <c r="A110" s="199"/>
      <c r="B110" s="199" t="str">
        <f>B109</f>
        <v>×</v>
      </c>
      <c r="C110" s="208">
        <f>J17</f>
        <v>0</v>
      </c>
      <c r="D110" s="199" t="str">
        <f t="shared" si="22"/>
        <v/>
      </c>
      <c r="E110" s="203"/>
      <c r="F110" s="199" t="str">
        <f>IF(F17=""," －",F17)</f>
        <v xml:space="preserve"> －</v>
      </c>
      <c r="G110" s="199"/>
      <c r="H110" s="204"/>
      <c r="I110" s="203"/>
      <c r="J110" s="199"/>
      <c r="K110" s="199"/>
      <c r="L110" s="199"/>
      <c r="M110" s="199"/>
      <c r="N110" s="199">
        <f>D17</f>
        <v>0</v>
      </c>
      <c r="O110" s="199">
        <f>E17</f>
        <v>0</v>
      </c>
      <c r="P110" s="199" t="str">
        <f>G$6</f>
        <v/>
      </c>
      <c r="Q110" s="199">
        <f>G17</f>
        <v>0</v>
      </c>
      <c r="R110" s="199" t="str">
        <f t="shared" si="23"/>
        <v>年</v>
      </c>
      <c r="S110" s="209">
        <f>K17</f>
        <v>0</v>
      </c>
      <c r="T110" s="199"/>
      <c r="U110" s="199"/>
      <c r="V110" s="199"/>
      <c r="W110" s="199"/>
      <c r="X110" s="199"/>
      <c r="Y110" s="199"/>
      <c r="Z110" s="199"/>
      <c r="AA110" s="222">
        <f>AB88</f>
        <v>0</v>
      </c>
      <c r="AC110" s="200" t="str">
        <f>IF(AA110=0,"",VLOOKUP(AA110,リレーオーダー!AC$15:AT$44,4))</f>
        <v/>
      </c>
      <c r="AD110" s="244" t="str">
        <f>IF(AA110=0,"",AD89)</f>
        <v/>
      </c>
      <c r="AE110" s="200" t="str">
        <f t="shared" si="21"/>
        <v>女子</v>
      </c>
      <c r="AI110" s="1" t="str">
        <f t="shared" si="24"/>
        <v/>
      </c>
      <c r="AJ110" s="218" t="str">
        <f>IF(AA110=0,"",VLOOKUP(AA110,リレーオーダー!AC$15:AT$44,2))</f>
        <v/>
      </c>
      <c r="AK110" s="218" t="str">
        <f>AE88</f>
        <v/>
      </c>
      <c r="AM110" s="218" t="str">
        <f>AF88</f>
        <v/>
      </c>
      <c r="AO110" s="218" t="str">
        <f>AG88</f>
        <v/>
      </c>
      <c r="AQ110" s="218" t="str">
        <f>AH88</f>
        <v/>
      </c>
      <c r="AS110" s="218" t="str">
        <f>AI88</f>
        <v/>
      </c>
      <c r="AU110" s="218" t="str">
        <f>AJ88</f>
        <v/>
      </c>
    </row>
    <row r="111" spans="1:47" ht="15.75" customHeight="1" x14ac:dyDescent="0.15">
      <c r="A111" s="199"/>
      <c r="B111" s="199" t="str">
        <f>IF(COUNTA(D18:E18)=0,"×",C18)</f>
        <v>×</v>
      </c>
      <c r="C111" s="208">
        <f>H18</f>
        <v>0</v>
      </c>
      <c r="D111" s="199" t="str">
        <f t="shared" si="22"/>
        <v/>
      </c>
      <c r="E111" s="203"/>
      <c r="F111" s="199" t="str">
        <f>IF(F18=""," －",F18)</f>
        <v xml:space="preserve"> －</v>
      </c>
      <c r="G111" s="199"/>
      <c r="H111" s="204"/>
      <c r="I111" s="203"/>
      <c r="J111" s="199"/>
      <c r="K111" s="199"/>
      <c r="L111" s="199"/>
      <c r="M111" s="199"/>
      <c r="N111" s="199">
        <f>D18</f>
        <v>0</v>
      </c>
      <c r="O111" s="199">
        <f>E18</f>
        <v>0</v>
      </c>
      <c r="P111" s="199" t="str">
        <f t="shared" ref="P111" si="26">G$6</f>
        <v/>
      </c>
      <c r="Q111" s="199">
        <f>G18</f>
        <v>0</v>
      </c>
      <c r="R111" s="199" t="str">
        <f t="shared" si="23"/>
        <v>年</v>
      </c>
      <c r="S111" s="209">
        <f>I18</f>
        <v>0</v>
      </c>
      <c r="T111" s="199"/>
      <c r="U111" s="199"/>
      <c r="V111" s="199"/>
      <c r="W111" s="199"/>
      <c r="X111" s="199"/>
      <c r="Y111" s="199"/>
      <c r="Z111" s="199"/>
      <c r="AA111" s="222">
        <f>AB90</f>
        <v>0</v>
      </c>
      <c r="AC111" s="200" t="str">
        <f>IF(AA111=0,"",VLOOKUP(AA111,リレーオーダー!AC$15:AT$44,4))</f>
        <v/>
      </c>
      <c r="AD111" s="244" t="str">
        <f>IF(AA111=0,"",AD91)</f>
        <v/>
      </c>
      <c r="AE111" s="200" t="str">
        <f t="shared" si="21"/>
        <v>女子</v>
      </c>
      <c r="AI111" s="1" t="str">
        <f t="shared" si="24"/>
        <v/>
      </c>
      <c r="AJ111" s="218" t="str">
        <f>IF(AA111=0,"",VLOOKUP(AA111,リレーオーダー!AC$15:AT$44,2))</f>
        <v/>
      </c>
      <c r="AK111" s="218" t="str">
        <f>AE90</f>
        <v/>
      </c>
      <c r="AM111" s="218" t="str">
        <f>AF90</f>
        <v/>
      </c>
      <c r="AO111" s="218" t="str">
        <f>AG90</f>
        <v/>
      </c>
      <c r="AQ111" s="218" t="str">
        <f>AH90</f>
        <v/>
      </c>
      <c r="AS111" s="218" t="str">
        <f>AI90</f>
        <v/>
      </c>
      <c r="AU111" s="218" t="str">
        <f>AJ90</f>
        <v/>
      </c>
    </row>
    <row r="112" spans="1:47" ht="15.75" customHeight="1" x14ac:dyDescent="0.15">
      <c r="A112" s="199"/>
      <c r="B112" s="199" t="str">
        <f>B111</f>
        <v>×</v>
      </c>
      <c r="C112" s="208">
        <f>J18</f>
        <v>0</v>
      </c>
      <c r="D112" s="199" t="str">
        <f t="shared" si="22"/>
        <v/>
      </c>
      <c r="E112" s="203"/>
      <c r="F112" s="199" t="str">
        <f>IF(F18=""," －",F18)</f>
        <v xml:space="preserve"> －</v>
      </c>
      <c r="G112" s="199"/>
      <c r="H112" s="204"/>
      <c r="I112" s="203"/>
      <c r="J112" s="199"/>
      <c r="K112" s="199"/>
      <c r="L112" s="199"/>
      <c r="M112" s="199"/>
      <c r="N112" s="199">
        <f>D18</f>
        <v>0</v>
      </c>
      <c r="O112" s="199">
        <f>E18</f>
        <v>0</v>
      </c>
      <c r="P112" s="199" t="str">
        <f>G$6</f>
        <v/>
      </c>
      <c r="Q112" s="199">
        <f>G18</f>
        <v>0</v>
      </c>
      <c r="R112" s="199" t="str">
        <f t="shared" si="23"/>
        <v>年</v>
      </c>
      <c r="S112" s="209">
        <f>K18</f>
        <v>0</v>
      </c>
      <c r="T112" s="199"/>
      <c r="U112" s="199"/>
      <c r="V112" s="199"/>
      <c r="W112" s="199"/>
      <c r="X112" s="199"/>
      <c r="Y112" s="199"/>
      <c r="Z112" s="199"/>
      <c r="AA112" s="222">
        <f>AB92</f>
        <v>0</v>
      </c>
      <c r="AC112" s="200" t="str">
        <f>IF(AA112=0,"",VLOOKUP(AA112,リレーオーダー!AC$15:AT$44,4))</f>
        <v/>
      </c>
      <c r="AD112" s="244" t="str">
        <f>IF(AA112=0,"",AD93)</f>
        <v/>
      </c>
      <c r="AE112" s="200" t="str">
        <f t="shared" si="21"/>
        <v>女子</v>
      </c>
      <c r="AI112" s="1" t="str">
        <f t="shared" si="24"/>
        <v/>
      </c>
      <c r="AJ112" s="218" t="str">
        <f>IF(AA112=0,"",VLOOKUP(AA112,リレーオーダー!AC$15:AT$44,2))</f>
        <v/>
      </c>
      <c r="AK112" s="218" t="str">
        <f>AE92</f>
        <v/>
      </c>
      <c r="AM112" s="218" t="str">
        <f>AF92</f>
        <v/>
      </c>
      <c r="AO112" s="218" t="str">
        <f>AG92</f>
        <v/>
      </c>
      <c r="AQ112" s="218" t="str">
        <f>AH92</f>
        <v/>
      </c>
      <c r="AS112" s="218" t="str">
        <f>AI92</f>
        <v/>
      </c>
      <c r="AU112" s="218" t="str">
        <f>AJ92</f>
        <v/>
      </c>
    </row>
    <row r="113" spans="1:71" ht="15.75" customHeight="1" x14ac:dyDescent="0.15">
      <c r="A113" s="199"/>
      <c r="B113" s="199" t="str">
        <f>IF(COUNTA(D19:E19)=0,"×",C19)</f>
        <v>×</v>
      </c>
      <c r="C113" s="208">
        <f>H19</f>
        <v>0</v>
      </c>
      <c r="D113" s="199" t="str">
        <f t="shared" si="22"/>
        <v/>
      </c>
      <c r="E113" s="203"/>
      <c r="F113" s="199" t="str">
        <f>IF(F19=""," －",F19)</f>
        <v xml:space="preserve"> －</v>
      </c>
      <c r="G113" s="199"/>
      <c r="H113" s="204"/>
      <c r="I113" s="203"/>
      <c r="J113" s="199"/>
      <c r="K113" s="199"/>
      <c r="L113" s="199"/>
      <c r="M113" s="199"/>
      <c r="N113" s="199">
        <f>D19</f>
        <v>0</v>
      </c>
      <c r="O113" s="199">
        <f>E19</f>
        <v>0</v>
      </c>
      <c r="P113" s="199" t="str">
        <f t="shared" ref="P113" si="27">G$6</f>
        <v/>
      </c>
      <c r="Q113" s="199">
        <f>G19</f>
        <v>0</v>
      </c>
      <c r="R113" s="199" t="str">
        <f t="shared" si="23"/>
        <v>年</v>
      </c>
      <c r="S113" s="209">
        <f>I19</f>
        <v>0</v>
      </c>
      <c r="T113" s="199"/>
      <c r="U113" s="199"/>
      <c r="V113" s="199"/>
      <c r="W113" s="199"/>
      <c r="X113" s="199"/>
      <c r="Y113" s="199"/>
      <c r="Z113" s="199"/>
      <c r="AT113" s="199"/>
      <c r="BA113" s="199"/>
      <c r="BB113" s="199"/>
      <c r="BC113" s="199"/>
      <c r="BD113" s="199"/>
      <c r="BE113" s="199"/>
      <c r="BF113" s="199"/>
      <c r="BG113" s="199"/>
      <c r="BH113" s="199"/>
      <c r="BI113" s="199"/>
      <c r="BJ113" s="199"/>
      <c r="BK113" s="199"/>
      <c r="BL113" s="199"/>
      <c r="BM113" s="199"/>
      <c r="BN113" s="199"/>
      <c r="BO113" s="199"/>
      <c r="BP113" s="199"/>
      <c r="BQ113" s="199"/>
      <c r="BR113" s="199"/>
      <c r="BS113" s="199"/>
    </row>
    <row r="114" spans="1:71" ht="15.75" customHeight="1" x14ac:dyDescent="0.15">
      <c r="A114" s="199"/>
      <c r="B114" s="199" t="str">
        <f>B113</f>
        <v>×</v>
      </c>
      <c r="C114" s="208">
        <f>J19</f>
        <v>0</v>
      </c>
      <c r="D114" s="199" t="str">
        <f t="shared" si="22"/>
        <v/>
      </c>
      <c r="E114" s="203"/>
      <c r="F114" s="199" t="str">
        <f>IF(F19=""," －",F19)</f>
        <v xml:space="preserve"> －</v>
      </c>
      <c r="G114" s="199"/>
      <c r="H114" s="204"/>
      <c r="I114" s="203"/>
      <c r="J114" s="199"/>
      <c r="K114" s="199"/>
      <c r="L114" s="199"/>
      <c r="M114" s="199"/>
      <c r="N114" s="199">
        <f>D19</f>
        <v>0</v>
      </c>
      <c r="O114" s="199">
        <f>E19</f>
        <v>0</v>
      </c>
      <c r="P114" s="199" t="str">
        <f>G$6</f>
        <v/>
      </c>
      <c r="Q114" s="199">
        <f>G19</f>
        <v>0</v>
      </c>
      <c r="R114" s="199" t="str">
        <f t="shared" si="23"/>
        <v>年</v>
      </c>
      <c r="S114" s="209">
        <f>K19</f>
        <v>0</v>
      </c>
      <c r="T114" s="199"/>
      <c r="U114" s="199"/>
      <c r="V114" s="199"/>
      <c r="W114" s="199"/>
      <c r="X114" s="199"/>
      <c r="Y114" s="199"/>
      <c r="Z114" s="199"/>
      <c r="AA114" s="199"/>
      <c r="AB114" s="199"/>
      <c r="AC114" s="199"/>
      <c r="AD114" s="199"/>
      <c r="AF114" s="199"/>
      <c r="AG114" s="199"/>
      <c r="AH114" s="199"/>
      <c r="AI114" s="199"/>
      <c r="AJ114" s="199"/>
      <c r="AK114" s="199"/>
      <c r="AL114" s="199"/>
      <c r="AM114" s="199"/>
      <c r="BA114" s="199"/>
      <c r="BB114" s="199"/>
      <c r="BC114" s="199"/>
      <c r="BD114" s="199"/>
      <c r="BE114" s="199"/>
      <c r="BF114" s="199"/>
      <c r="BG114" s="199"/>
      <c r="BH114" s="199"/>
      <c r="BI114" s="199"/>
      <c r="BJ114" s="199"/>
      <c r="BK114" s="199"/>
      <c r="BL114" s="199"/>
      <c r="BM114" s="199"/>
      <c r="BN114" s="199"/>
      <c r="BO114" s="199"/>
      <c r="BP114" s="199"/>
      <c r="BQ114" s="199"/>
      <c r="BR114" s="199"/>
      <c r="BS114" s="199"/>
    </row>
    <row r="115" spans="1:71" ht="15.75" customHeight="1" x14ac:dyDescent="0.15">
      <c r="A115" s="199"/>
      <c r="B115" s="199" t="str">
        <f>IF(COUNTA(D20:E20)=0,"×",C20)</f>
        <v>×</v>
      </c>
      <c r="C115" s="208">
        <f>H20</f>
        <v>0</v>
      </c>
      <c r="D115" s="199" t="str">
        <f t="shared" si="22"/>
        <v/>
      </c>
      <c r="E115" s="203"/>
      <c r="F115" s="199" t="str">
        <f>IF(F20=""," －",F20)</f>
        <v xml:space="preserve"> －</v>
      </c>
      <c r="G115" s="199"/>
      <c r="H115" s="204"/>
      <c r="I115" s="203"/>
      <c r="J115" s="199"/>
      <c r="K115" s="199"/>
      <c r="L115" s="199"/>
      <c r="M115" s="199"/>
      <c r="N115" s="199">
        <f>D20</f>
        <v>0</v>
      </c>
      <c r="O115" s="199">
        <f>E20</f>
        <v>0</v>
      </c>
      <c r="P115" s="199" t="str">
        <f t="shared" ref="P115" si="28">G$6</f>
        <v/>
      </c>
      <c r="Q115" s="199">
        <f>G20</f>
        <v>0</v>
      </c>
      <c r="R115" s="199" t="str">
        <f t="shared" si="23"/>
        <v>年</v>
      </c>
      <c r="S115" s="209">
        <f>I20</f>
        <v>0</v>
      </c>
      <c r="T115" s="199"/>
      <c r="U115" s="199"/>
      <c r="V115" s="199"/>
      <c r="W115" s="199"/>
      <c r="X115" s="199"/>
      <c r="Y115" s="199"/>
      <c r="Z115" s="199"/>
      <c r="AA115" s="199"/>
      <c r="AB115" s="199"/>
      <c r="AC115" s="199"/>
      <c r="AD115" s="199"/>
      <c r="AF115" s="199"/>
      <c r="AG115" s="199"/>
      <c r="AH115" s="199"/>
      <c r="AI115" s="199"/>
      <c r="AJ115" s="199"/>
      <c r="AK115" s="199"/>
      <c r="AL115" s="199"/>
      <c r="AM115" s="199"/>
      <c r="BA115" s="199"/>
      <c r="BB115" s="199"/>
      <c r="BC115" s="199"/>
      <c r="BD115" s="199"/>
      <c r="BE115" s="199"/>
      <c r="BF115" s="199"/>
      <c r="BG115" s="199"/>
      <c r="BH115" s="199"/>
      <c r="BI115" s="199"/>
      <c r="BJ115" s="199"/>
      <c r="BK115" s="199"/>
      <c r="BL115" s="199"/>
      <c r="BM115" s="199"/>
      <c r="BN115" s="199"/>
      <c r="BO115" s="199"/>
      <c r="BP115" s="199"/>
      <c r="BQ115" s="199"/>
      <c r="BR115" s="199"/>
      <c r="BS115" s="199"/>
    </row>
    <row r="116" spans="1:71" ht="15.75" customHeight="1" x14ac:dyDescent="0.15">
      <c r="A116" s="199"/>
      <c r="B116" s="199" t="str">
        <f>B115</f>
        <v>×</v>
      </c>
      <c r="C116" s="208">
        <f>J20</f>
        <v>0</v>
      </c>
      <c r="D116" s="199" t="str">
        <f t="shared" si="22"/>
        <v/>
      </c>
      <c r="E116" s="203"/>
      <c r="F116" s="199" t="str">
        <f>IF(F20=""," －",F20)</f>
        <v xml:space="preserve"> －</v>
      </c>
      <c r="G116" s="199"/>
      <c r="H116" s="204"/>
      <c r="I116" s="203"/>
      <c r="J116" s="199"/>
      <c r="K116" s="199"/>
      <c r="L116" s="199"/>
      <c r="M116" s="199"/>
      <c r="N116" s="199">
        <f>D20</f>
        <v>0</v>
      </c>
      <c r="O116" s="199">
        <f>E20</f>
        <v>0</v>
      </c>
      <c r="P116" s="199" t="str">
        <f>G$6</f>
        <v/>
      </c>
      <c r="Q116" s="199">
        <f>G20</f>
        <v>0</v>
      </c>
      <c r="R116" s="199" t="str">
        <f t="shared" si="23"/>
        <v>年</v>
      </c>
      <c r="S116" s="209">
        <f>K20</f>
        <v>0</v>
      </c>
      <c r="T116" s="199"/>
      <c r="U116" s="199"/>
      <c r="V116" s="199"/>
      <c r="W116" s="199"/>
      <c r="X116" s="199"/>
      <c r="Y116" s="199"/>
      <c r="Z116" s="199"/>
      <c r="AA116" s="199"/>
      <c r="AB116" s="199"/>
      <c r="AC116" s="199"/>
      <c r="AD116" s="199"/>
      <c r="AE116" s="199"/>
      <c r="AF116" s="199"/>
      <c r="AG116" s="199"/>
      <c r="AH116" s="199"/>
      <c r="AI116" s="199"/>
      <c r="AJ116" s="199"/>
      <c r="AK116" s="199"/>
      <c r="AL116" s="199"/>
    </row>
    <row r="117" spans="1:71" ht="15.75" customHeight="1" x14ac:dyDescent="0.15">
      <c r="A117" s="199"/>
      <c r="B117" s="199" t="str">
        <f>IF(COUNTA(D21:E21)=0,"×",C21)</f>
        <v>×</v>
      </c>
      <c r="C117" s="208">
        <f>H21</f>
        <v>0</v>
      </c>
      <c r="D117" s="199" t="str">
        <f t="shared" si="22"/>
        <v/>
      </c>
      <c r="E117" s="203"/>
      <c r="F117" s="199" t="str">
        <f>IF(F21=""," －",F21)</f>
        <v xml:space="preserve"> －</v>
      </c>
      <c r="G117" s="199"/>
      <c r="H117" s="204"/>
      <c r="I117" s="203"/>
      <c r="J117" s="199"/>
      <c r="K117" s="199"/>
      <c r="L117" s="199"/>
      <c r="M117" s="199"/>
      <c r="N117" s="199">
        <f>D21</f>
        <v>0</v>
      </c>
      <c r="O117" s="199">
        <f>E21</f>
        <v>0</v>
      </c>
      <c r="P117" s="199" t="str">
        <f t="shared" ref="P117" si="29">G$6</f>
        <v/>
      </c>
      <c r="Q117" s="199">
        <f>G21</f>
        <v>0</v>
      </c>
      <c r="R117" s="199" t="str">
        <f t="shared" si="23"/>
        <v>年</v>
      </c>
      <c r="S117" s="209">
        <f>I21</f>
        <v>0</v>
      </c>
      <c r="T117" s="199"/>
      <c r="U117" s="199"/>
      <c r="V117" s="199"/>
      <c r="W117" s="199"/>
      <c r="X117" s="199"/>
      <c r="Y117" s="199"/>
      <c r="Z117" s="199"/>
      <c r="AA117" s="199"/>
      <c r="AB117" s="199"/>
      <c r="AC117" s="199"/>
      <c r="AD117" s="199"/>
      <c r="AE117" s="199"/>
      <c r="AF117" s="199"/>
      <c r="AG117" s="199"/>
      <c r="AH117" s="199"/>
      <c r="AI117" s="199"/>
      <c r="AJ117" s="199"/>
      <c r="AK117" s="199"/>
      <c r="AL117" s="199"/>
    </row>
    <row r="118" spans="1:71" ht="15.75" customHeight="1" x14ac:dyDescent="0.15">
      <c r="A118" s="199"/>
      <c r="B118" s="199" t="str">
        <f>B117</f>
        <v>×</v>
      </c>
      <c r="C118" s="208">
        <f>J21</f>
        <v>0</v>
      </c>
      <c r="D118" s="199" t="str">
        <f t="shared" si="22"/>
        <v/>
      </c>
      <c r="E118" s="203"/>
      <c r="F118" s="199" t="str">
        <f>IF(F21=""," －",F21)</f>
        <v xml:space="preserve"> －</v>
      </c>
      <c r="G118" s="199"/>
      <c r="H118" s="204"/>
      <c r="I118" s="203"/>
      <c r="J118" s="199"/>
      <c r="K118" s="199"/>
      <c r="L118" s="199"/>
      <c r="M118" s="199"/>
      <c r="N118" s="199">
        <f>D21</f>
        <v>0</v>
      </c>
      <c r="O118" s="199">
        <f>E21</f>
        <v>0</v>
      </c>
      <c r="P118" s="199" t="str">
        <f>G$6</f>
        <v/>
      </c>
      <c r="Q118" s="199">
        <f>G21</f>
        <v>0</v>
      </c>
      <c r="R118" s="199" t="str">
        <f t="shared" si="23"/>
        <v>年</v>
      </c>
      <c r="S118" s="209">
        <f>K21</f>
        <v>0</v>
      </c>
      <c r="T118" s="199"/>
      <c r="U118" s="199"/>
      <c r="V118" s="199"/>
      <c r="W118" s="199"/>
      <c r="X118" s="199"/>
      <c r="Y118" s="199"/>
      <c r="Z118" s="199"/>
      <c r="AA118" s="199"/>
      <c r="AB118" s="199"/>
      <c r="AC118" s="199"/>
      <c r="AD118" s="199"/>
      <c r="AE118" s="199"/>
      <c r="AF118" s="199"/>
      <c r="AG118" s="199"/>
      <c r="AH118" s="199"/>
      <c r="AI118" s="199"/>
      <c r="AJ118" s="199"/>
      <c r="AK118" s="199"/>
      <c r="AL118" s="199"/>
    </row>
    <row r="119" spans="1:71" ht="15.75" customHeight="1" x14ac:dyDescent="0.15">
      <c r="A119" s="199"/>
      <c r="B119" s="199" t="str">
        <f>IF(COUNTA(D22:E22)=0,"×",C22)</f>
        <v>×</v>
      </c>
      <c r="C119" s="208">
        <f>H22</f>
        <v>0</v>
      </c>
      <c r="D119" s="199" t="str">
        <f t="shared" si="22"/>
        <v/>
      </c>
      <c r="E119" s="203"/>
      <c r="F119" s="199" t="str">
        <f>IF(F22=""," －",F22)</f>
        <v xml:space="preserve"> －</v>
      </c>
      <c r="G119" s="199"/>
      <c r="H119" s="204"/>
      <c r="I119" s="203"/>
      <c r="J119" s="199"/>
      <c r="K119" s="199"/>
      <c r="L119" s="199"/>
      <c r="M119" s="199"/>
      <c r="N119" s="199">
        <f>D22</f>
        <v>0</v>
      </c>
      <c r="O119" s="199">
        <f>E22</f>
        <v>0</v>
      </c>
      <c r="P119" s="199" t="str">
        <f t="shared" ref="P119" si="30">G$6</f>
        <v/>
      </c>
      <c r="Q119" s="199">
        <f>G22</f>
        <v>0</v>
      </c>
      <c r="R119" s="199" t="str">
        <f t="shared" si="23"/>
        <v>年</v>
      </c>
      <c r="S119" s="209">
        <f>I22</f>
        <v>0</v>
      </c>
      <c r="T119" s="199"/>
      <c r="U119" s="199"/>
      <c r="V119" s="199"/>
      <c r="W119" s="199"/>
      <c r="X119" s="199"/>
      <c r="Y119" s="199"/>
      <c r="Z119" s="199"/>
      <c r="AA119" s="199"/>
      <c r="AB119" s="199"/>
      <c r="AC119" s="199"/>
      <c r="AD119" s="199"/>
      <c r="AE119" s="199"/>
      <c r="AF119" s="199"/>
      <c r="AG119" s="199"/>
      <c r="AH119" s="199"/>
      <c r="AI119" s="200"/>
      <c r="AJ119" s="200"/>
      <c r="AK119" s="199"/>
      <c r="AL119" s="199"/>
    </row>
    <row r="120" spans="1:71" ht="15.75" customHeight="1" x14ac:dyDescent="0.15">
      <c r="A120" s="199"/>
      <c r="B120" s="199" t="str">
        <f>B119</f>
        <v>×</v>
      </c>
      <c r="C120" s="208">
        <f>J22</f>
        <v>0</v>
      </c>
      <c r="D120" s="199" t="str">
        <f t="shared" si="22"/>
        <v/>
      </c>
      <c r="E120" s="203"/>
      <c r="F120" s="199" t="str">
        <f>IF(F22=""," －",F22)</f>
        <v xml:space="preserve"> －</v>
      </c>
      <c r="G120" s="199"/>
      <c r="H120" s="204"/>
      <c r="I120" s="203"/>
      <c r="J120" s="199"/>
      <c r="K120" s="199"/>
      <c r="L120" s="199"/>
      <c r="M120" s="199"/>
      <c r="N120" s="199">
        <f>D22</f>
        <v>0</v>
      </c>
      <c r="O120" s="199">
        <f>E22</f>
        <v>0</v>
      </c>
      <c r="P120" s="199" t="str">
        <f>G$6</f>
        <v/>
      </c>
      <c r="Q120" s="199">
        <f>G22</f>
        <v>0</v>
      </c>
      <c r="R120" s="199" t="str">
        <f t="shared" si="23"/>
        <v>年</v>
      </c>
      <c r="S120" s="209">
        <f>K22</f>
        <v>0</v>
      </c>
      <c r="T120" s="199"/>
      <c r="U120" s="199"/>
      <c r="V120" s="199"/>
      <c r="W120" s="199"/>
      <c r="X120" s="199"/>
      <c r="Y120" s="199"/>
      <c r="Z120" s="199"/>
      <c r="AA120" s="199"/>
      <c r="AB120" s="199"/>
      <c r="AC120" s="199"/>
      <c r="AD120" s="199"/>
      <c r="AE120" s="199"/>
      <c r="AF120" s="199"/>
      <c r="AG120" s="199"/>
      <c r="AH120" s="199"/>
      <c r="AI120" s="200"/>
      <c r="AJ120" s="200"/>
      <c r="AK120" s="199"/>
      <c r="AL120" s="199"/>
    </row>
    <row r="121" spans="1:71" ht="15.75" customHeight="1" x14ac:dyDescent="0.15">
      <c r="A121" s="199"/>
      <c r="B121" s="199" t="str">
        <f>IF(COUNTA(D23:E23)=0,"×",C23)</f>
        <v>×</v>
      </c>
      <c r="C121" s="208">
        <f>H23</f>
        <v>0</v>
      </c>
      <c r="D121" s="199" t="str">
        <f t="shared" si="22"/>
        <v/>
      </c>
      <c r="E121" s="203"/>
      <c r="F121" s="199" t="str">
        <f>IF(F23=""," －",F23)</f>
        <v xml:space="preserve"> －</v>
      </c>
      <c r="G121" s="199"/>
      <c r="H121" s="204"/>
      <c r="I121" s="203"/>
      <c r="J121" s="199"/>
      <c r="K121" s="199"/>
      <c r="L121" s="199"/>
      <c r="M121" s="199"/>
      <c r="N121" s="199">
        <f>D23</f>
        <v>0</v>
      </c>
      <c r="O121" s="199">
        <f>E23</f>
        <v>0</v>
      </c>
      <c r="P121" s="199" t="str">
        <f t="shared" ref="P121" si="31">G$6</f>
        <v/>
      </c>
      <c r="Q121" s="199">
        <f>G23</f>
        <v>0</v>
      </c>
      <c r="R121" s="199" t="str">
        <f t="shared" si="23"/>
        <v>年</v>
      </c>
      <c r="S121" s="209">
        <f>I23</f>
        <v>0</v>
      </c>
      <c r="T121" s="199"/>
      <c r="U121" s="199"/>
      <c r="V121" s="199"/>
      <c r="W121" s="199"/>
      <c r="X121" s="199"/>
      <c r="Y121" s="199"/>
      <c r="Z121" s="199"/>
      <c r="AA121" s="199"/>
      <c r="AB121" s="199"/>
      <c r="AC121" s="199"/>
      <c r="AD121" s="199"/>
      <c r="AE121" s="199"/>
      <c r="AF121" s="199"/>
      <c r="AG121" s="199"/>
      <c r="AH121" s="199"/>
      <c r="AI121" s="200"/>
      <c r="AJ121" s="200"/>
      <c r="AK121" s="199"/>
      <c r="AL121" s="199"/>
    </row>
    <row r="122" spans="1:71" ht="15.75" customHeight="1" x14ac:dyDescent="0.15">
      <c r="A122" s="199"/>
      <c r="B122" s="199" t="str">
        <f>B121</f>
        <v>×</v>
      </c>
      <c r="C122" s="208">
        <f>J23</f>
        <v>0</v>
      </c>
      <c r="D122" s="199" t="str">
        <f t="shared" si="22"/>
        <v/>
      </c>
      <c r="E122" s="203"/>
      <c r="F122" s="199" t="str">
        <f>IF(F23=""," －",F23)</f>
        <v xml:space="preserve"> －</v>
      </c>
      <c r="G122" s="199"/>
      <c r="H122" s="204"/>
      <c r="I122" s="203"/>
      <c r="J122" s="199"/>
      <c r="K122" s="199"/>
      <c r="L122" s="199"/>
      <c r="M122" s="199"/>
      <c r="N122" s="199">
        <f>D23</f>
        <v>0</v>
      </c>
      <c r="O122" s="199">
        <f>E23</f>
        <v>0</v>
      </c>
      <c r="P122" s="199" t="str">
        <f>G$6</f>
        <v/>
      </c>
      <c r="Q122" s="199">
        <f>G23</f>
        <v>0</v>
      </c>
      <c r="R122" s="199" t="str">
        <f t="shared" si="23"/>
        <v>年</v>
      </c>
      <c r="S122" s="209">
        <f>K23</f>
        <v>0</v>
      </c>
      <c r="T122" s="199"/>
      <c r="U122" s="199"/>
      <c r="V122" s="199"/>
      <c r="W122" s="199"/>
      <c r="X122" s="199"/>
      <c r="Y122" s="199"/>
      <c r="Z122" s="199"/>
      <c r="AA122" s="199"/>
      <c r="AB122" s="199"/>
      <c r="AC122" s="199"/>
      <c r="AD122" s="199"/>
      <c r="AE122" s="199"/>
      <c r="AF122" s="199"/>
      <c r="AG122" s="199"/>
      <c r="AH122" s="199"/>
      <c r="AI122" s="200"/>
      <c r="AJ122" s="200"/>
      <c r="AK122" s="199"/>
      <c r="AL122" s="199"/>
    </row>
    <row r="123" spans="1:71" ht="15.75" customHeight="1" x14ac:dyDescent="0.15">
      <c r="A123" s="199"/>
      <c r="B123" s="199" t="str">
        <f>IF(COUNTA(D24:E24)=0,"×",C24)</f>
        <v>×</v>
      </c>
      <c r="C123" s="208">
        <f>H24</f>
        <v>0</v>
      </c>
      <c r="D123" s="199" t="str">
        <f t="shared" si="22"/>
        <v/>
      </c>
      <c r="E123" s="203"/>
      <c r="F123" s="199" t="str">
        <f>IF(F24=""," －",F24)</f>
        <v xml:space="preserve"> －</v>
      </c>
      <c r="G123" s="199"/>
      <c r="H123" s="204"/>
      <c r="I123" s="203"/>
      <c r="J123" s="199"/>
      <c r="K123" s="199"/>
      <c r="L123" s="199"/>
      <c r="M123" s="199"/>
      <c r="N123" s="199">
        <f>D24</f>
        <v>0</v>
      </c>
      <c r="O123" s="199">
        <f>E24</f>
        <v>0</v>
      </c>
      <c r="P123" s="199" t="str">
        <f t="shared" ref="P123" si="32">G$6</f>
        <v/>
      </c>
      <c r="Q123" s="199">
        <f>G24</f>
        <v>0</v>
      </c>
      <c r="R123" s="199" t="str">
        <f t="shared" si="23"/>
        <v>年</v>
      </c>
      <c r="S123" s="209">
        <f>I24</f>
        <v>0</v>
      </c>
      <c r="T123" s="199"/>
      <c r="U123" s="199"/>
      <c r="V123" s="199"/>
      <c r="W123" s="199"/>
      <c r="X123" s="199"/>
      <c r="Y123" s="199"/>
      <c r="Z123" s="199"/>
      <c r="AA123" s="199"/>
      <c r="AB123" s="199"/>
      <c r="AC123" s="199"/>
      <c r="AD123" s="199"/>
      <c r="AE123" s="199"/>
      <c r="AF123" s="199"/>
      <c r="AG123" s="199"/>
      <c r="AH123" s="199"/>
      <c r="AI123" s="200"/>
      <c r="AJ123" s="200"/>
      <c r="AK123" s="199"/>
      <c r="AL123" s="199"/>
    </row>
    <row r="124" spans="1:71" ht="15.75" customHeight="1" x14ac:dyDescent="0.15">
      <c r="A124" s="199"/>
      <c r="B124" s="199" t="str">
        <f>B123</f>
        <v>×</v>
      </c>
      <c r="C124" s="208">
        <f>J24</f>
        <v>0</v>
      </c>
      <c r="D124" s="199" t="str">
        <f t="shared" si="22"/>
        <v/>
      </c>
      <c r="E124" s="203"/>
      <c r="F124" s="199" t="str">
        <f>IF(F24=""," －",F24)</f>
        <v xml:space="preserve"> －</v>
      </c>
      <c r="G124" s="199"/>
      <c r="H124" s="204"/>
      <c r="I124" s="203"/>
      <c r="J124" s="199"/>
      <c r="K124" s="199"/>
      <c r="L124" s="199"/>
      <c r="M124" s="199"/>
      <c r="N124" s="199">
        <f>D24</f>
        <v>0</v>
      </c>
      <c r="O124" s="199">
        <f>E24</f>
        <v>0</v>
      </c>
      <c r="P124" s="199" t="str">
        <f>G$6</f>
        <v/>
      </c>
      <c r="Q124" s="199">
        <f>G24</f>
        <v>0</v>
      </c>
      <c r="R124" s="199" t="str">
        <f t="shared" si="23"/>
        <v>年</v>
      </c>
      <c r="S124" s="209">
        <f>K24</f>
        <v>0</v>
      </c>
      <c r="T124" s="199"/>
      <c r="U124" s="199"/>
      <c r="V124" s="199"/>
      <c r="W124" s="199"/>
      <c r="X124" s="199"/>
      <c r="Y124" s="199"/>
      <c r="Z124" s="199"/>
      <c r="AA124" s="199"/>
      <c r="AB124" s="199"/>
      <c r="AC124" s="199"/>
      <c r="AD124" s="199"/>
      <c r="AE124" s="199"/>
      <c r="AF124" s="199"/>
      <c r="AG124" s="199"/>
      <c r="AH124" s="199"/>
      <c r="AI124" s="200"/>
      <c r="AJ124" s="200"/>
      <c r="AK124" s="199"/>
      <c r="AL124" s="199"/>
    </row>
    <row r="125" spans="1:71" ht="15.75" customHeight="1" x14ac:dyDescent="0.15">
      <c r="A125" s="199"/>
      <c r="B125" s="199" t="str">
        <f>IF(COUNTA(D25:E25)=0,"×",C25)</f>
        <v>×</v>
      </c>
      <c r="C125" s="208">
        <f>H25</f>
        <v>0</v>
      </c>
      <c r="D125" s="199" t="str">
        <f t="shared" si="22"/>
        <v/>
      </c>
      <c r="E125" s="203"/>
      <c r="F125" s="199" t="str">
        <f>IF(F25=""," －",F25)</f>
        <v xml:space="preserve"> －</v>
      </c>
      <c r="G125" s="199"/>
      <c r="H125" s="204"/>
      <c r="I125" s="203"/>
      <c r="J125" s="199"/>
      <c r="K125" s="199"/>
      <c r="L125" s="199"/>
      <c r="M125" s="199"/>
      <c r="N125" s="199">
        <f>D25</f>
        <v>0</v>
      </c>
      <c r="O125" s="199">
        <f>E25</f>
        <v>0</v>
      </c>
      <c r="P125" s="199" t="str">
        <f t="shared" ref="P125" si="33">G$6</f>
        <v/>
      </c>
      <c r="Q125" s="199">
        <f>G25</f>
        <v>0</v>
      </c>
      <c r="R125" s="199" t="str">
        <f t="shared" si="23"/>
        <v>年</v>
      </c>
      <c r="S125" s="209">
        <f>I25</f>
        <v>0</v>
      </c>
      <c r="T125" s="199"/>
      <c r="U125" s="199"/>
      <c r="V125" s="199"/>
      <c r="W125" s="199"/>
      <c r="X125" s="199"/>
      <c r="Y125" s="199"/>
      <c r="Z125" s="199"/>
      <c r="AA125" s="199"/>
      <c r="AB125" s="199"/>
      <c r="AC125" s="199"/>
      <c r="AD125" s="199"/>
      <c r="AE125" s="199"/>
      <c r="AF125" s="199"/>
      <c r="AG125" s="199"/>
      <c r="AH125" s="199"/>
      <c r="AI125" s="200"/>
      <c r="AJ125" s="200"/>
      <c r="AK125" s="199"/>
      <c r="AL125" s="199"/>
    </row>
    <row r="126" spans="1:71" ht="15.75" customHeight="1" x14ac:dyDescent="0.15">
      <c r="A126" s="199"/>
      <c r="B126" s="199" t="str">
        <f>B125</f>
        <v>×</v>
      </c>
      <c r="C126" s="208">
        <f>J25</f>
        <v>0</v>
      </c>
      <c r="D126" s="199" t="str">
        <f t="shared" si="22"/>
        <v/>
      </c>
      <c r="E126" s="203"/>
      <c r="F126" s="199" t="str">
        <f>IF(F25=""," －",F25)</f>
        <v xml:space="preserve"> －</v>
      </c>
      <c r="G126" s="199"/>
      <c r="H126" s="204"/>
      <c r="I126" s="203"/>
      <c r="J126" s="199"/>
      <c r="K126" s="199"/>
      <c r="L126" s="199"/>
      <c r="M126" s="199"/>
      <c r="N126" s="199">
        <f>D25</f>
        <v>0</v>
      </c>
      <c r="O126" s="199">
        <f>E25</f>
        <v>0</v>
      </c>
      <c r="P126" s="199" t="str">
        <f>G$6</f>
        <v/>
      </c>
      <c r="Q126" s="199">
        <f>G25</f>
        <v>0</v>
      </c>
      <c r="R126" s="199" t="str">
        <f t="shared" si="23"/>
        <v>年</v>
      </c>
      <c r="S126" s="209">
        <f>K25</f>
        <v>0</v>
      </c>
      <c r="T126" s="199"/>
      <c r="U126" s="199"/>
      <c r="V126" s="199"/>
      <c r="W126" s="199"/>
      <c r="X126" s="199"/>
      <c r="Y126" s="199"/>
      <c r="Z126" s="199"/>
      <c r="AA126" s="199"/>
      <c r="AB126" s="199"/>
      <c r="AC126" s="199"/>
      <c r="AD126" s="199"/>
      <c r="AE126" s="199"/>
      <c r="AF126" s="199"/>
      <c r="AG126" s="199"/>
      <c r="AH126" s="199"/>
      <c r="AI126" s="200"/>
      <c r="AJ126" s="200"/>
      <c r="AK126" s="199"/>
      <c r="AL126" s="199"/>
    </row>
    <row r="127" spans="1:71" ht="15.75" customHeight="1" x14ac:dyDescent="0.15">
      <c r="A127" s="199"/>
      <c r="B127" s="199" t="str">
        <f>IF(COUNTA(D26:E26)=0,"×",C26)</f>
        <v>×</v>
      </c>
      <c r="C127" s="208">
        <f>H26</f>
        <v>0</v>
      </c>
      <c r="D127" s="199" t="str">
        <f t="shared" si="22"/>
        <v/>
      </c>
      <c r="E127" s="203"/>
      <c r="F127" s="199" t="str">
        <f>IF(F26=""," －",F26)</f>
        <v xml:space="preserve"> －</v>
      </c>
      <c r="G127" s="199"/>
      <c r="H127" s="204"/>
      <c r="I127" s="203"/>
      <c r="J127" s="199"/>
      <c r="K127" s="199"/>
      <c r="L127" s="199"/>
      <c r="M127" s="199"/>
      <c r="N127" s="199">
        <f>D26</f>
        <v>0</v>
      </c>
      <c r="O127" s="199">
        <f>E26</f>
        <v>0</v>
      </c>
      <c r="P127" s="199" t="str">
        <f t="shared" ref="P127" si="34">G$6</f>
        <v/>
      </c>
      <c r="Q127" s="199">
        <f>G26</f>
        <v>0</v>
      </c>
      <c r="R127" s="199" t="str">
        <f t="shared" si="23"/>
        <v>年</v>
      </c>
      <c r="S127" s="209">
        <f>I26</f>
        <v>0</v>
      </c>
      <c r="T127" s="199"/>
      <c r="U127" s="199"/>
      <c r="V127" s="199"/>
      <c r="W127" s="199"/>
      <c r="X127" s="199"/>
      <c r="Y127" s="199"/>
      <c r="Z127" s="199"/>
      <c r="AA127" s="199"/>
      <c r="AB127" s="199"/>
      <c r="AC127" s="199"/>
      <c r="AD127" s="199"/>
      <c r="AE127" s="199"/>
      <c r="AF127" s="199"/>
      <c r="AG127" s="199"/>
      <c r="AH127" s="199"/>
      <c r="AI127" s="200"/>
      <c r="AJ127" s="200"/>
      <c r="AK127" s="199"/>
      <c r="AL127" s="199"/>
    </row>
    <row r="128" spans="1:71" ht="15.75" customHeight="1" x14ac:dyDescent="0.15">
      <c r="A128" s="199"/>
      <c r="B128" s="199" t="str">
        <f>B127</f>
        <v>×</v>
      </c>
      <c r="C128" s="208">
        <f>J26</f>
        <v>0</v>
      </c>
      <c r="D128" s="199" t="str">
        <f t="shared" si="22"/>
        <v/>
      </c>
      <c r="E128" s="203"/>
      <c r="F128" s="199" t="str">
        <f>IF(F26=""," －",F26)</f>
        <v xml:space="preserve"> －</v>
      </c>
      <c r="G128" s="199"/>
      <c r="H128" s="204"/>
      <c r="I128" s="203"/>
      <c r="J128" s="199"/>
      <c r="K128" s="199"/>
      <c r="L128" s="199"/>
      <c r="M128" s="199"/>
      <c r="N128" s="199">
        <f>D26</f>
        <v>0</v>
      </c>
      <c r="O128" s="199">
        <f>E26</f>
        <v>0</v>
      </c>
      <c r="P128" s="199" t="str">
        <f>G$6</f>
        <v/>
      </c>
      <c r="Q128" s="199">
        <f>G26</f>
        <v>0</v>
      </c>
      <c r="R128" s="199" t="str">
        <f t="shared" si="23"/>
        <v>年</v>
      </c>
      <c r="S128" s="209">
        <f>K26</f>
        <v>0</v>
      </c>
      <c r="T128" s="199"/>
      <c r="U128" s="199"/>
      <c r="V128" s="199"/>
      <c r="W128" s="199"/>
      <c r="X128" s="199"/>
      <c r="Y128" s="199"/>
      <c r="Z128" s="199"/>
      <c r="AA128" s="199"/>
      <c r="AB128" s="199"/>
      <c r="AC128" s="199"/>
      <c r="AD128" s="199"/>
      <c r="AE128" s="199"/>
      <c r="AF128" s="199"/>
      <c r="AG128" s="199"/>
      <c r="AH128" s="199"/>
      <c r="AI128" s="200"/>
      <c r="AJ128" s="200"/>
      <c r="AK128" s="199"/>
      <c r="AL128" s="199"/>
    </row>
    <row r="129" spans="1:38" ht="15.75" customHeight="1" x14ac:dyDescent="0.15">
      <c r="A129" s="199"/>
      <c r="B129" s="199" t="str">
        <f>IF(COUNTA(D27:E27)=0,"×",C27)</f>
        <v>×</v>
      </c>
      <c r="C129" s="208">
        <f>H27</f>
        <v>0</v>
      </c>
      <c r="D129" s="199" t="str">
        <f t="shared" si="22"/>
        <v/>
      </c>
      <c r="E129" s="203"/>
      <c r="F129" s="199" t="str">
        <f>IF(F27=""," －",F27)</f>
        <v xml:space="preserve"> －</v>
      </c>
      <c r="G129" s="199"/>
      <c r="H129" s="204"/>
      <c r="I129" s="203"/>
      <c r="J129" s="199"/>
      <c r="K129" s="199"/>
      <c r="L129" s="199"/>
      <c r="M129" s="199"/>
      <c r="N129" s="199">
        <f>D27</f>
        <v>0</v>
      </c>
      <c r="O129" s="199">
        <f>E27</f>
        <v>0</v>
      </c>
      <c r="P129" s="199" t="str">
        <f t="shared" ref="P129" si="35">G$6</f>
        <v/>
      </c>
      <c r="Q129" s="199">
        <f>G27</f>
        <v>0</v>
      </c>
      <c r="R129" s="199" t="str">
        <f t="shared" si="23"/>
        <v>年</v>
      </c>
      <c r="S129" s="209">
        <f>I27</f>
        <v>0</v>
      </c>
      <c r="T129" s="199"/>
      <c r="U129" s="199"/>
      <c r="V129" s="199"/>
      <c r="W129" s="199"/>
      <c r="X129" s="199"/>
      <c r="Y129" s="199"/>
      <c r="Z129" s="199"/>
      <c r="AA129" s="199"/>
      <c r="AB129" s="199"/>
      <c r="AC129" s="199"/>
      <c r="AD129" s="199"/>
      <c r="AE129" s="199"/>
      <c r="AF129" s="199"/>
      <c r="AG129" s="199"/>
      <c r="AH129" s="199"/>
      <c r="AI129" s="200"/>
      <c r="AJ129" s="200"/>
      <c r="AK129" s="199"/>
      <c r="AL129" s="199"/>
    </row>
    <row r="130" spans="1:38" ht="15.75" customHeight="1" x14ac:dyDescent="0.15">
      <c r="A130" s="199"/>
      <c r="B130" s="199" t="str">
        <f>B129</f>
        <v>×</v>
      </c>
      <c r="C130" s="208">
        <f>J27</f>
        <v>0</v>
      </c>
      <c r="D130" s="199" t="str">
        <f t="shared" si="22"/>
        <v/>
      </c>
      <c r="E130" s="203"/>
      <c r="F130" s="199" t="str">
        <f>IF(F27=""," －",F27)</f>
        <v xml:space="preserve"> －</v>
      </c>
      <c r="G130" s="199"/>
      <c r="H130" s="204"/>
      <c r="I130" s="203"/>
      <c r="J130" s="199"/>
      <c r="K130" s="199"/>
      <c r="L130" s="199"/>
      <c r="M130" s="199"/>
      <c r="N130" s="199">
        <f>D27</f>
        <v>0</v>
      </c>
      <c r="O130" s="199">
        <f>E27</f>
        <v>0</v>
      </c>
      <c r="P130" s="199" t="str">
        <f>G$6</f>
        <v/>
      </c>
      <c r="Q130" s="199">
        <f>G27</f>
        <v>0</v>
      </c>
      <c r="R130" s="199" t="str">
        <f t="shared" si="23"/>
        <v>年</v>
      </c>
      <c r="S130" s="209">
        <f>K27</f>
        <v>0</v>
      </c>
      <c r="T130" s="199"/>
      <c r="U130" s="199"/>
      <c r="V130" s="199"/>
      <c r="W130" s="199"/>
      <c r="X130" s="199"/>
      <c r="Y130" s="199"/>
      <c r="Z130" s="199"/>
      <c r="AA130" s="199"/>
      <c r="AB130" s="199"/>
      <c r="AC130" s="199"/>
      <c r="AD130" s="199"/>
      <c r="AE130" s="199"/>
      <c r="AF130" s="199"/>
      <c r="AG130" s="199"/>
      <c r="AH130" s="199"/>
      <c r="AI130" s="200"/>
      <c r="AJ130" s="200"/>
      <c r="AK130" s="199"/>
      <c r="AL130" s="199"/>
    </row>
    <row r="131" spans="1:38" ht="15.75" customHeight="1" x14ac:dyDescent="0.15">
      <c r="A131" s="199"/>
      <c r="B131" s="199" t="str">
        <f>IF(COUNTA(D28:E28)=0,"×",C28)</f>
        <v>×</v>
      </c>
      <c r="C131" s="208">
        <f>H28</f>
        <v>0</v>
      </c>
      <c r="D131" s="199" t="str">
        <f t="shared" si="22"/>
        <v/>
      </c>
      <c r="E131" s="203"/>
      <c r="F131" s="199" t="str">
        <f>IF(F28=""," －",F28)</f>
        <v xml:space="preserve"> －</v>
      </c>
      <c r="G131" s="199"/>
      <c r="H131" s="204"/>
      <c r="I131" s="203"/>
      <c r="J131" s="199"/>
      <c r="K131" s="199"/>
      <c r="L131" s="199"/>
      <c r="M131" s="199"/>
      <c r="N131" s="199">
        <f>D28</f>
        <v>0</v>
      </c>
      <c r="O131" s="199">
        <f>E28</f>
        <v>0</v>
      </c>
      <c r="P131" s="199" t="str">
        <f t="shared" ref="P131" si="36">G$6</f>
        <v/>
      </c>
      <c r="Q131" s="199">
        <f>G28</f>
        <v>0</v>
      </c>
      <c r="R131" s="199" t="str">
        <f t="shared" si="23"/>
        <v>年</v>
      </c>
      <c r="S131" s="209">
        <f>I28</f>
        <v>0</v>
      </c>
      <c r="T131" s="199"/>
      <c r="U131" s="199"/>
      <c r="V131" s="199"/>
      <c r="W131" s="199"/>
      <c r="X131" s="199"/>
      <c r="Y131" s="199"/>
      <c r="Z131" s="199"/>
      <c r="AA131" s="199"/>
      <c r="AB131" s="199"/>
      <c r="AC131" s="199"/>
      <c r="AD131" s="199"/>
      <c r="AE131" s="199"/>
      <c r="AF131" s="199"/>
      <c r="AG131" s="199"/>
      <c r="AH131" s="199"/>
      <c r="AI131" s="200"/>
      <c r="AJ131" s="200"/>
      <c r="AK131" s="199"/>
      <c r="AL131" s="199"/>
    </row>
    <row r="132" spans="1:38" ht="15.75" customHeight="1" x14ac:dyDescent="0.15">
      <c r="A132" s="199"/>
      <c r="B132" s="199" t="str">
        <f>B131</f>
        <v>×</v>
      </c>
      <c r="C132" s="208">
        <f>J28</f>
        <v>0</v>
      </c>
      <c r="D132" s="199" t="str">
        <f t="shared" si="22"/>
        <v/>
      </c>
      <c r="E132" s="203"/>
      <c r="F132" s="199" t="str">
        <f>IF(F28=""," －",F28)</f>
        <v xml:space="preserve"> －</v>
      </c>
      <c r="G132" s="199"/>
      <c r="H132" s="204"/>
      <c r="I132" s="203"/>
      <c r="J132" s="199"/>
      <c r="K132" s="199"/>
      <c r="L132" s="199"/>
      <c r="M132" s="199"/>
      <c r="N132" s="199">
        <f>D28</f>
        <v>0</v>
      </c>
      <c r="O132" s="199">
        <f>E28</f>
        <v>0</v>
      </c>
      <c r="P132" s="199" t="str">
        <f>G$6</f>
        <v/>
      </c>
      <c r="Q132" s="199">
        <f>G28</f>
        <v>0</v>
      </c>
      <c r="R132" s="199" t="str">
        <f t="shared" si="23"/>
        <v>年</v>
      </c>
      <c r="S132" s="209">
        <f>K28</f>
        <v>0</v>
      </c>
      <c r="T132" s="199"/>
      <c r="U132" s="199"/>
      <c r="V132" s="199"/>
      <c r="W132" s="199"/>
      <c r="X132" s="199"/>
      <c r="Y132" s="199"/>
      <c r="Z132" s="199"/>
      <c r="AA132" s="199"/>
      <c r="AB132" s="199"/>
      <c r="AC132" s="199"/>
      <c r="AD132" s="199"/>
      <c r="AE132" s="199"/>
      <c r="AF132" s="199"/>
      <c r="AG132" s="199"/>
      <c r="AH132" s="199"/>
      <c r="AI132" s="200"/>
      <c r="AJ132" s="200"/>
      <c r="AK132" s="199"/>
      <c r="AL132" s="199"/>
    </row>
    <row r="133" spans="1:38" ht="15.75" customHeight="1" x14ac:dyDescent="0.15">
      <c r="A133" s="199"/>
      <c r="B133" s="199" t="str">
        <f>IF(COUNTA(D29:E29)=0,"×",C29)</f>
        <v>×</v>
      </c>
      <c r="C133" s="208">
        <f>H29</f>
        <v>0</v>
      </c>
      <c r="D133" s="199" t="str">
        <f t="shared" si="22"/>
        <v/>
      </c>
      <c r="E133" s="203"/>
      <c r="F133" s="199" t="str">
        <f>IF(F29=""," －",F29)</f>
        <v xml:space="preserve"> －</v>
      </c>
      <c r="G133" s="199"/>
      <c r="H133" s="204"/>
      <c r="I133" s="203"/>
      <c r="J133" s="199"/>
      <c r="K133" s="199"/>
      <c r="L133" s="199"/>
      <c r="M133" s="199"/>
      <c r="N133" s="199">
        <f>D29</f>
        <v>0</v>
      </c>
      <c r="O133" s="199">
        <f>E29</f>
        <v>0</v>
      </c>
      <c r="P133" s="199" t="str">
        <f t="shared" ref="P133" si="37">G$6</f>
        <v/>
      </c>
      <c r="Q133" s="199">
        <f>G29</f>
        <v>0</v>
      </c>
      <c r="R133" s="199" t="str">
        <f t="shared" si="23"/>
        <v>年</v>
      </c>
      <c r="S133" s="209">
        <f>I29</f>
        <v>0</v>
      </c>
      <c r="T133" s="199"/>
      <c r="U133" s="199"/>
      <c r="V133" s="199"/>
      <c r="W133" s="199"/>
      <c r="X133" s="199"/>
      <c r="Y133" s="199"/>
      <c r="Z133" s="199"/>
      <c r="AA133" s="199"/>
      <c r="AB133" s="199"/>
      <c r="AC133" s="199"/>
      <c r="AD133" s="199"/>
      <c r="AE133" s="199"/>
      <c r="AF133" s="199"/>
      <c r="AG133" s="199"/>
      <c r="AH133" s="199"/>
      <c r="AI133" s="200"/>
      <c r="AJ133" s="200"/>
      <c r="AK133" s="199"/>
      <c r="AL133" s="199"/>
    </row>
    <row r="134" spans="1:38" ht="15.75" customHeight="1" x14ac:dyDescent="0.15">
      <c r="A134" s="199"/>
      <c r="B134" s="199" t="str">
        <f>B133</f>
        <v>×</v>
      </c>
      <c r="C134" s="208">
        <f>J29</f>
        <v>0</v>
      </c>
      <c r="D134" s="199" t="str">
        <f t="shared" si="22"/>
        <v/>
      </c>
      <c r="E134" s="203"/>
      <c r="F134" s="199" t="str">
        <f>IF(F29=""," －",F29)</f>
        <v xml:space="preserve"> －</v>
      </c>
      <c r="G134" s="199"/>
      <c r="H134" s="204"/>
      <c r="I134" s="203"/>
      <c r="J134" s="199"/>
      <c r="K134" s="199"/>
      <c r="L134" s="199"/>
      <c r="M134" s="199"/>
      <c r="N134" s="199">
        <f>D29</f>
        <v>0</v>
      </c>
      <c r="O134" s="199">
        <f>E29</f>
        <v>0</v>
      </c>
      <c r="P134" s="199" t="str">
        <f>G$6</f>
        <v/>
      </c>
      <c r="Q134" s="199">
        <f>G29</f>
        <v>0</v>
      </c>
      <c r="R134" s="199" t="str">
        <f t="shared" si="23"/>
        <v>年</v>
      </c>
      <c r="S134" s="209">
        <f>K29</f>
        <v>0</v>
      </c>
      <c r="T134" s="199"/>
      <c r="U134" s="199"/>
      <c r="V134" s="199"/>
      <c r="W134" s="199"/>
      <c r="X134" s="199"/>
      <c r="Y134" s="199"/>
      <c r="Z134" s="199"/>
      <c r="AA134" s="199"/>
      <c r="AB134" s="199"/>
      <c r="AC134" s="199"/>
      <c r="AD134" s="199"/>
      <c r="AE134" s="199"/>
      <c r="AF134" s="199"/>
      <c r="AG134" s="199"/>
      <c r="AH134" s="199"/>
      <c r="AI134" s="200"/>
      <c r="AJ134" s="200"/>
      <c r="AK134" s="199"/>
      <c r="AL134" s="199"/>
    </row>
    <row r="135" spans="1:38" ht="15.75" customHeight="1" x14ac:dyDescent="0.15">
      <c r="A135" s="199"/>
      <c r="B135" s="199" t="str">
        <f>IF(COUNTA(D30:E30)=0,"×",C30)</f>
        <v>×</v>
      </c>
      <c r="C135" s="208">
        <f>H30</f>
        <v>0</v>
      </c>
      <c r="D135" s="199" t="str">
        <f t="shared" si="22"/>
        <v/>
      </c>
      <c r="E135" s="203"/>
      <c r="F135" s="199" t="str">
        <f>IF(F30=""," －",F30)</f>
        <v xml:space="preserve"> －</v>
      </c>
      <c r="G135" s="199"/>
      <c r="H135" s="204"/>
      <c r="I135" s="203"/>
      <c r="J135" s="199"/>
      <c r="K135" s="199"/>
      <c r="L135" s="199"/>
      <c r="M135" s="199"/>
      <c r="N135" s="199">
        <f>D30</f>
        <v>0</v>
      </c>
      <c r="O135" s="199">
        <f>E30</f>
        <v>0</v>
      </c>
      <c r="P135" s="199" t="str">
        <f t="shared" ref="P135" si="38">G$6</f>
        <v/>
      </c>
      <c r="Q135" s="199">
        <f>G30</f>
        <v>0</v>
      </c>
      <c r="R135" s="199" t="str">
        <f t="shared" si="23"/>
        <v>年</v>
      </c>
      <c r="S135" s="209">
        <f>I30</f>
        <v>0</v>
      </c>
      <c r="T135" s="199"/>
      <c r="U135" s="199"/>
      <c r="V135" s="199"/>
      <c r="W135" s="199"/>
      <c r="X135" s="199"/>
      <c r="Y135" s="199"/>
      <c r="Z135" s="199"/>
      <c r="AA135" s="199"/>
      <c r="AB135" s="199"/>
      <c r="AC135" s="199"/>
      <c r="AD135" s="199"/>
      <c r="AE135" s="199"/>
      <c r="AF135" s="199"/>
      <c r="AG135" s="199"/>
      <c r="AH135" s="199"/>
      <c r="AI135" s="200"/>
      <c r="AJ135" s="200"/>
      <c r="AK135" s="199"/>
      <c r="AL135" s="199"/>
    </row>
    <row r="136" spans="1:38" ht="15.75" customHeight="1" x14ac:dyDescent="0.15">
      <c r="A136" s="199"/>
      <c r="B136" s="199" t="str">
        <f>B135</f>
        <v>×</v>
      </c>
      <c r="C136" s="208">
        <f>J30</f>
        <v>0</v>
      </c>
      <c r="D136" s="199" t="str">
        <f t="shared" si="22"/>
        <v/>
      </c>
      <c r="E136" s="203"/>
      <c r="F136" s="199" t="str">
        <f>IF(F30=""," －",F30)</f>
        <v xml:space="preserve"> －</v>
      </c>
      <c r="G136" s="199"/>
      <c r="H136" s="204"/>
      <c r="I136" s="203"/>
      <c r="J136" s="199"/>
      <c r="K136" s="199"/>
      <c r="L136" s="199"/>
      <c r="M136" s="199"/>
      <c r="N136" s="199">
        <f>D30</f>
        <v>0</v>
      </c>
      <c r="O136" s="199">
        <f>E30</f>
        <v>0</v>
      </c>
      <c r="P136" s="199" t="str">
        <f>G$6</f>
        <v/>
      </c>
      <c r="Q136" s="199">
        <f>G30</f>
        <v>0</v>
      </c>
      <c r="R136" s="199" t="str">
        <f t="shared" si="23"/>
        <v>年</v>
      </c>
      <c r="S136" s="209">
        <f>K30</f>
        <v>0</v>
      </c>
      <c r="T136" s="199"/>
      <c r="U136" s="199"/>
      <c r="V136" s="199"/>
      <c r="W136" s="199"/>
      <c r="X136" s="199"/>
      <c r="Y136" s="199"/>
      <c r="Z136" s="199"/>
      <c r="AA136" s="199"/>
      <c r="AB136" s="199"/>
      <c r="AC136" s="199"/>
      <c r="AD136" s="199"/>
      <c r="AE136" s="199"/>
      <c r="AF136" s="199"/>
      <c r="AG136" s="199"/>
      <c r="AH136" s="199"/>
      <c r="AI136" s="200"/>
      <c r="AJ136" s="200"/>
      <c r="AK136" s="199"/>
      <c r="AL136" s="199"/>
    </row>
    <row r="137" spans="1:38" ht="15.75" customHeight="1" x14ac:dyDescent="0.15">
      <c r="A137" s="199"/>
      <c r="B137" s="199" t="str">
        <f>IF(COUNTA(D31:E31)=0,"×",C31)</f>
        <v>×</v>
      </c>
      <c r="C137" s="208">
        <f>H31</f>
        <v>0</v>
      </c>
      <c r="D137" s="199" t="str">
        <f t="shared" si="22"/>
        <v/>
      </c>
      <c r="E137" s="203"/>
      <c r="F137" s="199" t="str">
        <f>IF(F31=""," －",F31)</f>
        <v xml:space="preserve"> －</v>
      </c>
      <c r="G137" s="199"/>
      <c r="H137" s="204"/>
      <c r="I137" s="203"/>
      <c r="J137" s="199"/>
      <c r="K137" s="199"/>
      <c r="L137" s="199"/>
      <c r="M137" s="199"/>
      <c r="N137" s="199">
        <f>D31</f>
        <v>0</v>
      </c>
      <c r="O137" s="199">
        <f>E31</f>
        <v>0</v>
      </c>
      <c r="P137" s="199" t="str">
        <f t="shared" ref="P137" si="39">G$6</f>
        <v/>
      </c>
      <c r="Q137" s="199">
        <f>G31</f>
        <v>0</v>
      </c>
      <c r="R137" s="199" t="str">
        <f t="shared" si="23"/>
        <v>年</v>
      </c>
      <c r="S137" s="209">
        <f>I31</f>
        <v>0</v>
      </c>
      <c r="T137" s="199"/>
      <c r="U137" s="199"/>
      <c r="V137" s="199"/>
      <c r="W137" s="199"/>
      <c r="X137" s="199"/>
      <c r="Y137" s="199"/>
      <c r="Z137" s="199"/>
      <c r="AA137" s="199"/>
      <c r="AB137" s="199"/>
      <c r="AC137" s="199"/>
      <c r="AD137" s="199"/>
      <c r="AE137" s="199"/>
      <c r="AF137" s="199"/>
      <c r="AG137" s="199"/>
      <c r="AH137" s="199"/>
      <c r="AI137" s="200"/>
      <c r="AJ137" s="200"/>
      <c r="AK137" s="199"/>
      <c r="AL137" s="199"/>
    </row>
    <row r="138" spans="1:38" ht="15.75" customHeight="1" x14ac:dyDescent="0.15">
      <c r="A138" s="199"/>
      <c r="B138" s="199" t="str">
        <f>B137</f>
        <v>×</v>
      </c>
      <c r="C138" s="208">
        <f>J31</f>
        <v>0</v>
      </c>
      <c r="D138" s="199" t="str">
        <f t="shared" si="22"/>
        <v/>
      </c>
      <c r="E138" s="203"/>
      <c r="F138" s="199" t="str">
        <f>IF(F31=""," －",F31)</f>
        <v xml:space="preserve"> －</v>
      </c>
      <c r="G138" s="199"/>
      <c r="H138" s="204"/>
      <c r="I138" s="203"/>
      <c r="J138" s="199"/>
      <c r="K138" s="199"/>
      <c r="L138" s="199"/>
      <c r="M138" s="199"/>
      <c r="N138" s="199">
        <f>D31</f>
        <v>0</v>
      </c>
      <c r="O138" s="199">
        <f>E31</f>
        <v>0</v>
      </c>
      <c r="P138" s="199" t="str">
        <f>G$6</f>
        <v/>
      </c>
      <c r="Q138" s="199">
        <f>G31</f>
        <v>0</v>
      </c>
      <c r="R138" s="199" t="str">
        <f t="shared" si="23"/>
        <v>年</v>
      </c>
      <c r="S138" s="209">
        <f>K31</f>
        <v>0</v>
      </c>
      <c r="T138" s="199"/>
      <c r="U138" s="199"/>
      <c r="V138" s="199"/>
      <c r="W138" s="199"/>
      <c r="X138" s="199"/>
      <c r="Y138" s="199"/>
      <c r="Z138" s="199"/>
      <c r="AA138" s="199"/>
      <c r="AB138" s="199"/>
      <c r="AC138" s="199"/>
      <c r="AD138" s="199"/>
      <c r="AE138" s="199"/>
      <c r="AF138" s="199"/>
      <c r="AG138" s="199"/>
      <c r="AH138" s="199"/>
      <c r="AI138" s="200"/>
      <c r="AJ138" s="200"/>
      <c r="AK138" s="199"/>
      <c r="AL138" s="199"/>
    </row>
    <row r="139" spans="1:38" ht="15.75" customHeight="1" x14ac:dyDescent="0.15">
      <c r="A139" s="199"/>
      <c r="B139" s="199" t="str">
        <f>IF(COUNTA(D32:E32)=0,"×",C32)</f>
        <v>×</v>
      </c>
      <c r="C139" s="208">
        <f>H32</f>
        <v>0</v>
      </c>
      <c r="D139" s="199" t="str">
        <f t="shared" si="22"/>
        <v/>
      </c>
      <c r="E139" s="203"/>
      <c r="F139" s="199" t="str">
        <f>IF(F32=""," －",F32)</f>
        <v xml:space="preserve"> －</v>
      </c>
      <c r="G139" s="199"/>
      <c r="H139" s="204"/>
      <c r="I139" s="203"/>
      <c r="J139" s="199"/>
      <c r="K139" s="199"/>
      <c r="L139" s="199"/>
      <c r="M139" s="199"/>
      <c r="N139" s="199">
        <f>D32</f>
        <v>0</v>
      </c>
      <c r="O139" s="199">
        <f>E32</f>
        <v>0</v>
      </c>
      <c r="P139" s="199" t="str">
        <f t="shared" ref="P139" si="40">G$6</f>
        <v/>
      </c>
      <c r="Q139" s="199">
        <f>G32</f>
        <v>0</v>
      </c>
      <c r="R139" s="199" t="str">
        <f t="shared" si="23"/>
        <v>年</v>
      </c>
      <c r="S139" s="209">
        <f>I32</f>
        <v>0</v>
      </c>
      <c r="T139" s="199"/>
      <c r="U139" s="199"/>
      <c r="V139" s="199"/>
      <c r="W139" s="199"/>
      <c r="X139" s="199"/>
      <c r="Y139" s="199"/>
      <c r="Z139" s="199"/>
      <c r="AA139" s="199"/>
      <c r="AB139" s="199"/>
      <c r="AC139" s="199"/>
      <c r="AD139" s="199"/>
      <c r="AE139" s="199"/>
      <c r="AF139" s="199"/>
      <c r="AG139" s="199"/>
      <c r="AH139" s="199"/>
      <c r="AI139" s="200"/>
      <c r="AJ139" s="200"/>
      <c r="AK139" s="199"/>
      <c r="AL139" s="199"/>
    </row>
    <row r="140" spans="1:38" ht="15.75" customHeight="1" x14ac:dyDescent="0.15">
      <c r="A140" s="199"/>
      <c r="B140" s="199" t="str">
        <f>B139</f>
        <v>×</v>
      </c>
      <c r="C140" s="208">
        <f>J32</f>
        <v>0</v>
      </c>
      <c r="D140" s="199" t="str">
        <f t="shared" si="22"/>
        <v/>
      </c>
      <c r="E140" s="203"/>
      <c r="F140" s="199" t="str">
        <f>IF(F32=""," －",F32)</f>
        <v xml:space="preserve"> －</v>
      </c>
      <c r="G140" s="199"/>
      <c r="H140" s="204"/>
      <c r="I140" s="203"/>
      <c r="J140" s="199"/>
      <c r="K140" s="199"/>
      <c r="L140" s="199"/>
      <c r="M140" s="199"/>
      <c r="N140" s="199">
        <f>D32</f>
        <v>0</v>
      </c>
      <c r="O140" s="199">
        <f>E32</f>
        <v>0</v>
      </c>
      <c r="P140" s="199" t="str">
        <f>G$6</f>
        <v/>
      </c>
      <c r="Q140" s="199">
        <f>G32</f>
        <v>0</v>
      </c>
      <c r="R140" s="199" t="str">
        <f t="shared" si="23"/>
        <v>年</v>
      </c>
      <c r="S140" s="209">
        <f>K32</f>
        <v>0</v>
      </c>
      <c r="T140" s="199"/>
      <c r="U140" s="199"/>
      <c r="V140" s="199"/>
      <c r="W140" s="199"/>
      <c r="X140" s="199"/>
      <c r="Y140" s="199"/>
      <c r="Z140" s="199"/>
      <c r="AA140" s="199"/>
      <c r="AB140" s="199"/>
      <c r="AC140" s="199"/>
      <c r="AD140" s="199"/>
      <c r="AE140" s="199"/>
      <c r="AF140" s="199"/>
      <c r="AG140" s="199"/>
      <c r="AH140" s="199"/>
      <c r="AI140" s="200"/>
      <c r="AJ140" s="200"/>
      <c r="AK140" s="199"/>
      <c r="AL140" s="199"/>
    </row>
    <row r="141" spans="1:38" ht="15.75" customHeight="1" x14ac:dyDescent="0.15">
      <c r="A141" s="199"/>
      <c r="B141" s="199" t="str">
        <f>IF(COUNTA(D33:E33)=0,"×",C33)</f>
        <v>×</v>
      </c>
      <c r="C141" s="208">
        <f>H33</f>
        <v>0</v>
      </c>
      <c r="D141" s="199" t="str">
        <f t="shared" si="22"/>
        <v/>
      </c>
      <c r="E141" s="203"/>
      <c r="F141" s="199" t="str">
        <f>IF(F33=""," －",F33)</f>
        <v xml:space="preserve"> －</v>
      </c>
      <c r="G141" s="199"/>
      <c r="H141" s="204"/>
      <c r="I141" s="203"/>
      <c r="J141" s="199"/>
      <c r="K141" s="199"/>
      <c r="L141" s="199"/>
      <c r="M141" s="199"/>
      <c r="N141" s="199">
        <f>D33</f>
        <v>0</v>
      </c>
      <c r="O141" s="199">
        <f>E33</f>
        <v>0</v>
      </c>
      <c r="P141" s="199" t="str">
        <f t="shared" ref="P141" si="41">G$6</f>
        <v/>
      </c>
      <c r="Q141" s="199">
        <f>G33</f>
        <v>0</v>
      </c>
      <c r="R141" s="199" t="str">
        <f t="shared" si="23"/>
        <v>年</v>
      </c>
      <c r="S141" s="209">
        <f>I33</f>
        <v>0</v>
      </c>
      <c r="T141" s="199"/>
      <c r="U141" s="199"/>
      <c r="V141" s="199"/>
      <c r="W141" s="199"/>
      <c r="X141" s="199"/>
      <c r="Y141" s="199"/>
      <c r="Z141" s="199"/>
      <c r="AA141" s="199"/>
      <c r="AB141" s="199"/>
      <c r="AC141" s="199"/>
      <c r="AD141" s="199"/>
      <c r="AE141" s="199"/>
      <c r="AF141" s="199"/>
      <c r="AG141" s="199"/>
      <c r="AH141" s="199"/>
      <c r="AI141" s="200"/>
      <c r="AJ141" s="200"/>
      <c r="AK141" s="199"/>
      <c r="AL141" s="199"/>
    </row>
    <row r="142" spans="1:38" ht="15.75" customHeight="1" x14ac:dyDescent="0.15">
      <c r="A142" s="199"/>
      <c r="B142" s="199" t="str">
        <f>B141</f>
        <v>×</v>
      </c>
      <c r="C142" s="208">
        <f>J33</f>
        <v>0</v>
      </c>
      <c r="D142" s="199" t="str">
        <f t="shared" si="22"/>
        <v/>
      </c>
      <c r="E142" s="203"/>
      <c r="F142" s="199" t="str">
        <f>IF(F33=""," －",F33)</f>
        <v xml:space="preserve"> －</v>
      </c>
      <c r="G142" s="199"/>
      <c r="H142" s="204"/>
      <c r="I142" s="203"/>
      <c r="J142" s="199"/>
      <c r="K142" s="199"/>
      <c r="L142" s="199"/>
      <c r="M142" s="199"/>
      <c r="N142" s="199">
        <f>D33</f>
        <v>0</v>
      </c>
      <c r="O142" s="199">
        <f>E33</f>
        <v>0</v>
      </c>
      <c r="P142" s="199" t="str">
        <f>G$6</f>
        <v/>
      </c>
      <c r="Q142" s="199">
        <f>G33</f>
        <v>0</v>
      </c>
      <c r="R142" s="199" t="str">
        <f t="shared" si="23"/>
        <v>年</v>
      </c>
      <c r="S142" s="209">
        <f>K33</f>
        <v>0</v>
      </c>
      <c r="T142" s="199"/>
      <c r="U142" s="199"/>
      <c r="V142" s="199"/>
      <c r="W142" s="199"/>
      <c r="X142" s="199"/>
      <c r="Y142" s="199"/>
      <c r="Z142" s="199"/>
      <c r="AA142" s="199"/>
      <c r="AB142" s="199"/>
      <c r="AC142" s="199"/>
      <c r="AD142" s="199"/>
      <c r="AE142" s="199"/>
      <c r="AF142" s="199"/>
      <c r="AG142" s="199"/>
      <c r="AH142" s="199"/>
      <c r="AI142" s="200"/>
      <c r="AJ142" s="200"/>
      <c r="AK142" s="199"/>
      <c r="AL142" s="199"/>
    </row>
    <row r="143" spans="1:38" ht="15.75" customHeight="1" x14ac:dyDescent="0.15">
      <c r="A143" s="199"/>
      <c r="B143" s="199" t="str">
        <f>IF(COUNTA(D34:E34)=0,"×",C34)</f>
        <v>×</v>
      </c>
      <c r="C143" s="208">
        <f>H34</f>
        <v>0</v>
      </c>
      <c r="D143" s="199" t="str">
        <f t="shared" si="22"/>
        <v/>
      </c>
      <c r="E143" s="203"/>
      <c r="F143" s="199" t="str">
        <f>IF(F34=""," －",F34)</f>
        <v xml:space="preserve"> －</v>
      </c>
      <c r="G143" s="199"/>
      <c r="H143" s="204"/>
      <c r="I143" s="203"/>
      <c r="J143" s="199"/>
      <c r="K143" s="199"/>
      <c r="L143" s="199"/>
      <c r="M143" s="199"/>
      <c r="N143" s="199">
        <f>D34</f>
        <v>0</v>
      </c>
      <c r="O143" s="199">
        <f>E34</f>
        <v>0</v>
      </c>
      <c r="P143" s="199" t="str">
        <f t="shared" ref="P143" si="42">G$6</f>
        <v/>
      </c>
      <c r="Q143" s="199">
        <f>G34</f>
        <v>0</v>
      </c>
      <c r="R143" s="199" t="str">
        <f t="shared" si="23"/>
        <v>年</v>
      </c>
      <c r="S143" s="209">
        <f>I34</f>
        <v>0</v>
      </c>
      <c r="T143" s="199"/>
      <c r="U143" s="199"/>
      <c r="V143" s="199"/>
      <c r="W143" s="199"/>
      <c r="X143" s="199"/>
      <c r="Y143" s="199"/>
      <c r="Z143" s="199"/>
      <c r="AA143" s="199"/>
      <c r="AB143" s="199"/>
      <c r="AC143" s="199"/>
      <c r="AD143" s="199"/>
      <c r="AE143" s="199"/>
      <c r="AF143" s="199"/>
      <c r="AG143" s="199"/>
      <c r="AH143" s="199"/>
      <c r="AI143" s="200"/>
      <c r="AJ143" s="200"/>
      <c r="AK143" s="199"/>
      <c r="AL143" s="199"/>
    </row>
    <row r="144" spans="1:38" ht="15.75" customHeight="1" x14ac:dyDescent="0.15">
      <c r="A144" s="199"/>
      <c r="B144" s="199" t="str">
        <f>B143</f>
        <v>×</v>
      </c>
      <c r="C144" s="208">
        <f>J34</f>
        <v>0</v>
      </c>
      <c r="D144" s="199" t="str">
        <f t="shared" si="22"/>
        <v/>
      </c>
      <c r="E144" s="203"/>
      <c r="F144" s="199" t="str">
        <f>IF(F34=""," －",F34)</f>
        <v xml:space="preserve"> －</v>
      </c>
      <c r="G144" s="199"/>
      <c r="H144" s="204"/>
      <c r="I144" s="203"/>
      <c r="J144" s="199"/>
      <c r="K144" s="199"/>
      <c r="L144" s="199"/>
      <c r="M144" s="199"/>
      <c r="N144" s="199">
        <f>D34</f>
        <v>0</v>
      </c>
      <c r="O144" s="199">
        <f>E34</f>
        <v>0</v>
      </c>
      <c r="P144" s="199" t="str">
        <f>G$6</f>
        <v/>
      </c>
      <c r="Q144" s="199">
        <f>G34</f>
        <v>0</v>
      </c>
      <c r="R144" s="199" t="str">
        <f t="shared" si="23"/>
        <v>年</v>
      </c>
      <c r="S144" s="209">
        <f>K34</f>
        <v>0</v>
      </c>
      <c r="T144" s="199"/>
      <c r="U144" s="199"/>
      <c r="V144" s="199"/>
      <c r="W144" s="199"/>
      <c r="X144" s="199"/>
      <c r="Y144" s="199"/>
      <c r="Z144" s="199"/>
      <c r="AA144" s="199"/>
      <c r="AB144" s="199"/>
      <c r="AC144" s="199"/>
      <c r="AD144" s="199"/>
      <c r="AE144" s="199"/>
      <c r="AF144" s="199"/>
      <c r="AG144" s="199"/>
      <c r="AH144" s="199"/>
      <c r="AI144" s="200"/>
      <c r="AJ144" s="200"/>
      <c r="AK144" s="199"/>
      <c r="AL144" s="199"/>
    </row>
    <row r="145" spans="1:38" ht="15.75" customHeight="1" x14ac:dyDescent="0.15">
      <c r="A145" s="199"/>
      <c r="B145" s="199" t="str">
        <f>IF(COUNTA(D35:E35)=0,"×",C35)</f>
        <v>×</v>
      </c>
      <c r="C145" s="208">
        <f>H35</f>
        <v>0</v>
      </c>
      <c r="D145" s="199" t="str">
        <f t="shared" si="22"/>
        <v/>
      </c>
      <c r="E145" s="203"/>
      <c r="F145" s="199" t="str">
        <f>IF(F35=""," －",F35)</f>
        <v xml:space="preserve"> －</v>
      </c>
      <c r="G145" s="199"/>
      <c r="H145" s="204"/>
      <c r="I145" s="203"/>
      <c r="J145" s="199"/>
      <c r="K145" s="199"/>
      <c r="L145" s="199"/>
      <c r="M145" s="199"/>
      <c r="N145" s="199">
        <f>D35</f>
        <v>0</v>
      </c>
      <c r="O145" s="199">
        <f>E35</f>
        <v>0</v>
      </c>
      <c r="P145" s="199" t="str">
        <f t="shared" ref="P145" si="43">G$6</f>
        <v/>
      </c>
      <c r="Q145" s="199">
        <f>G35</f>
        <v>0</v>
      </c>
      <c r="R145" s="199" t="str">
        <f t="shared" si="23"/>
        <v>年</v>
      </c>
      <c r="S145" s="209">
        <f>I35</f>
        <v>0</v>
      </c>
      <c r="T145" s="199"/>
      <c r="U145" s="199"/>
      <c r="V145" s="199"/>
      <c r="W145" s="199"/>
      <c r="X145" s="199"/>
      <c r="Y145" s="199"/>
      <c r="Z145" s="199"/>
      <c r="AA145" s="199"/>
      <c r="AB145" s="199"/>
      <c r="AC145" s="199"/>
      <c r="AD145" s="199"/>
      <c r="AE145" s="199"/>
      <c r="AF145" s="199"/>
      <c r="AG145" s="199"/>
      <c r="AH145" s="199"/>
      <c r="AI145" s="200"/>
      <c r="AJ145" s="200"/>
      <c r="AK145" s="199"/>
      <c r="AL145" s="199"/>
    </row>
    <row r="146" spans="1:38" ht="15.75" customHeight="1" x14ac:dyDescent="0.15">
      <c r="A146" s="199"/>
      <c r="B146" s="199" t="str">
        <f>B145</f>
        <v>×</v>
      </c>
      <c r="C146" s="208">
        <f>J35</f>
        <v>0</v>
      </c>
      <c r="D146" s="199" t="str">
        <f t="shared" si="22"/>
        <v/>
      </c>
      <c r="E146" s="203"/>
      <c r="F146" s="199" t="str">
        <f>IF(F35=""," －",F35)</f>
        <v xml:space="preserve"> －</v>
      </c>
      <c r="G146" s="199"/>
      <c r="H146" s="204"/>
      <c r="I146" s="203"/>
      <c r="J146" s="199"/>
      <c r="K146" s="199"/>
      <c r="L146" s="199"/>
      <c r="M146" s="199"/>
      <c r="N146" s="199">
        <f>D35</f>
        <v>0</v>
      </c>
      <c r="O146" s="199">
        <f>E35</f>
        <v>0</v>
      </c>
      <c r="P146" s="199" t="str">
        <f>G$6</f>
        <v/>
      </c>
      <c r="Q146" s="199">
        <f>G35</f>
        <v>0</v>
      </c>
      <c r="R146" s="199" t="str">
        <f t="shared" si="23"/>
        <v>年</v>
      </c>
      <c r="S146" s="209">
        <f>K35</f>
        <v>0</v>
      </c>
      <c r="T146" s="199"/>
      <c r="U146" s="199"/>
      <c r="V146" s="199"/>
      <c r="W146" s="199"/>
      <c r="X146" s="199"/>
      <c r="Y146" s="199"/>
      <c r="Z146" s="199"/>
      <c r="AA146" s="199"/>
      <c r="AB146" s="199"/>
      <c r="AC146" s="199"/>
      <c r="AD146" s="199"/>
      <c r="AE146" s="199"/>
      <c r="AF146" s="199"/>
      <c r="AG146" s="199"/>
      <c r="AH146" s="199"/>
      <c r="AI146" s="200"/>
      <c r="AJ146" s="200"/>
      <c r="AK146" s="199"/>
      <c r="AL146" s="199"/>
    </row>
    <row r="147" spans="1:38" ht="15.75" customHeight="1" x14ac:dyDescent="0.15">
      <c r="A147" s="199"/>
      <c r="B147" s="199" t="str">
        <f>IF(COUNTA(D36:E36)=0,"×",C36)</f>
        <v>×</v>
      </c>
      <c r="C147" s="208">
        <f>H36</f>
        <v>0</v>
      </c>
      <c r="D147" s="199" t="str">
        <f t="shared" si="22"/>
        <v/>
      </c>
      <c r="E147" s="203"/>
      <c r="F147" s="199" t="str">
        <f>IF(F36=""," －",F36)</f>
        <v xml:space="preserve"> －</v>
      </c>
      <c r="G147" s="199"/>
      <c r="H147" s="204"/>
      <c r="I147" s="203"/>
      <c r="J147" s="199"/>
      <c r="K147" s="199"/>
      <c r="L147" s="199"/>
      <c r="M147" s="199"/>
      <c r="N147" s="199">
        <f>D36</f>
        <v>0</v>
      </c>
      <c r="O147" s="199">
        <f>E36</f>
        <v>0</v>
      </c>
      <c r="P147" s="199" t="str">
        <f t="shared" ref="P147" si="44">G$6</f>
        <v/>
      </c>
      <c r="Q147" s="199">
        <f>G36</f>
        <v>0</v>
      </c>
      <c r="R147" s="199" t="str">
        <f t="shared" si="23"/>
        <v>年</v>
      </c>
      <c r="S147" s="209">
        <f>I36</f>
        <v>0</v>
      </c>
      <c r="T147" s="199"/>
      <c r="U147" s="199"/>
      <c r="V147" s="199"/>
      <c r="W147" s="199"/>
      <c r="X147" s="199"/>
      <c r="Y147" s="199"/>
      <c r="Z147" s="199"/>
      <c r="AA147" s="199"/>
      <c r="AB147" s="199"/>
      <c r="AC147" s="199"/>
      <c r="AD147" s="199"/>
      <c r="AE147" s="199"/>
      <c r="AF147" s="199"/>
      <c r="AG147" s="199"/>
      <c r="AH147" s="199"/>
      <c r="AI147" s="200"/>
      <c r="AJ147" s="200"/>
      <c r="AK147" s="199"/>
      <c r="AL147" s="199"/>
    </row>
    <row r="148" spans="1:38" ht="15.75" customHeight="1" x14ac:dyDescent="0.15">
      <c r="A148" s="199"/>
      <c r="B148" s="199" t="str">
        <f>B147</f>
        <v>×</v>
      </c>
      <c r="C148" s="208">
        <f>J36</f>
        <v>0</v>
      </c>
      <c r="D148" s="199" t="str">
        <f t="shared" si="22"/>
        <v/>
      </c>
      <c r="E148" s="203"/>
      <c r="F148" s="199" t="str">
        <f>IF(F36=""," －",F36)</f>
        <v xml:space="preserve"> －</v>
      </c>
      <c r="G148" s="199"/>
      <c r="H148" s="204"/>
      <c r="I148" s="203"/>
      <c r="J148" s="199"/>
      <c r="K148" s="199"/>
      <c r="L148" s="199"/>
      <c r="M148" s="199"/>
      <c r="N148" s="199">
        <f>D36</f>
        <v>0</v>
      </c>
      <c r="O148" s="199">
        <f>E36</f>
        <v>0</v>
      </c>
      <c r="P148" s="199" t="str">
        <f>G$6</f>
        <v/>
      </c>
      <c r="Q148" s="199">
        <f>G36</f>
        <v>0</v>
      </c>
      <c r="R148" s="199" t="str">
        <f t="shared" si="23"/>
        <v>年</v>
      </c>
      <c r="S148" s="209">
        <f>K36</f>
        <v>0</v>
      </c>
      <c r="T148" s="199"/>
      <c r="U148" s="199"/>
      <c r="V148" s="199"/>
      <c r="W148" s="199"/>
      <c r="X148" s="199"/>
      <c r="Y148" s="199"/>
      <c r="Z148" s="199"/>
      <c r="AA148" s="199"/>
      <c r="AB148" s="199"/>
      <c r="AC148" s="199"/>
      <c r="AD148" s="199"/>
      <c r="AE148" s="199"/>
      <c r="AF148" s="199"/>
      <c r="AG148" s="199"/>
      <c r="AH148" s="199"/>
      <c r="AI148" s="200"/>
      <c r="AJ148" s="200"/>
      <c r="AK148" s="199"/>
      <c r="AL148" s="199"/>
    </row>
    <row r="149" spans="1:38" ht="15.75" customHeight="1" x14ac:dyDescent="0.15">
      <c r="A149" s="199"/>
      <c r="B149" s="199" t="str">
        <f>IF(COUNTA(D37:E37)=0,"×",C37)</f>
        <v>×</v>
      </c>
      <c r="C149" s="208">
        <f>H37</f>
        <v>0</v>
      </c>
      <c r="D149" s="199" t="str">
        <f t="shared" si="22"/>
        <v/>
      </c>
      <c r="E149" s="203"/>
      <c r="F149" s="199" t="str">
        <f>IF(F37=""," －",F37)</f>
        <v xml:space="preserve"> －</v>
      </c>
      <c r="G149" s="199"/>
      <c r="H149" s="204"/>
      <c r="I149" s="203"/>
      <c r="J149" s="199"/>
      <c r="K149" s="199"/>
      <c r="L149" s="199"/>
      <c r="M149" s="199"/>
      <c r="N149" s="199">
        <f>D37</f>
        <v>0</v>
      </c>
      <c r="O149" s="199">
        <f>E37</f>
        <v>0</v>
      </c>
      <c r="P149" s="199" t="str">
        <f t="shared" ref="P149" si="45">G$6</f>
        <v/>
      </c>
      <c r="Q149" s="199">
        <f>G37</f>
        <v>0</v>
      </c>
      <c r="R149" s="199" t="str">
        <f t="shared" si="23"/>
        <v>年</v>
      </c>
      <c r="S149" s="209">
        <f>I37</f>
        <v>0</v>
      </c>
      <c r="T149" s="199"/>
      <c r="U149" s="199"/>
      <c r="V149" s="199"/>
      <c r="W149" s="199"/>
      <c r="X149" s="199"/>
      <c r="Y149" s="199"/>
      <c r="Z149" s="199"/>
      <c r="AA149" s="199"/>
      <c r="AB149" s="199"/>
      <c r="AC149" s="199"/>
      <c r="AD149" s="199"/>
      <c r="AE149" s="199"/>
      <c r="AF149" s="199"/>
      <c r="AG149" s="199"/>
      <c r="AH149" s="199"/>
      <c r="AI149" s="200"/>
      <c r="AJ149" s="200"/>
      <c r="AK149" s="199"/>
      <c r="AL149" s="199"/>
    </row>
    <row r="150" spans="1:38" ht="15.75" customHeight="1" x14ac:dyDescent="0.15">
      <c r="A150" s="199"/>
      <c r="B150" s="199" t="str">
        <f>B149</f>
        <v>×</v>
      </c>
      <c r="C150" s="208">
        <f>J37</f>
        <v>0</v>
      </c>
      <c r="D150" s="199" t="str">
        <f t="shared" si="22"/>
        <v/>
      </c>
      <c r="E150" s="203"/>
      <c r="F150" s="199" t="str">
        <f>IF(F37=""," －",F37)</f>
        <v xml:space="preserve"> －</v>
      </c>
      <c r="G150" s="199"/>
      <c r="H150" s="204"/>
      <c r="I150" s="203"/>
      <c r="J150" s="199"/>
      <c r="K150" s="199"/>
      <c r="L150" s="199"/>
      <c r="M150" s="199"/>
      <c r="N150" s="199">
        <f>D37</f>
        <v>0</v>
      </c>
      <c r="O150" s="199">
        <f>E37</f>
        <v>0</v>
      </c>
      <c r="P150" s="199" t="str">
        <f>G$6</f>
        <v/>
      </c>
      <c r="Q150" s="199">
        <f>G37</f>
        <v>0</v>
      </c>
      <c r="R150" s="199" t="str">
        <f t="shared" si="23"/>
        <v>年</v>
      </c>
      <c r="S150" s="209">
        <f>K37</f>
        <v>0</v>
      </c>
      <c r="T150" s="199"/>
      <c r="U150" s="199"/>
      <c r="V150" s="199"/>
      <c r="W150" s="199"/>
      <c r="X150" s="199"/>
      <c r="Y150" s="199"/>
      <c r="Z150" s="199"/>
      <c r="AA150" s="199"/>
      <c r="AB150" s="199"/>
      <c r="AC150" s="199"/>
      <c r="AD150" s="199"/>
      <c r="AE150" s="199"/>
      <c r="AF150" s="199"/>
      <c r="AG150" s="199"/>
      <c r="AH150" s="199"/>
      <c r="AI150" s="200"/>
      <c r="AJ150" s="200"/>
      <c r="AK150" s="199"/>
      <c r="AL150" s="199"/>
    </row>
    <row r="151" spans="1:38" ht="15.75" customHeight="1" x14ac:dyDescent="0.15">
      <c r="A151" s="199"/>
      <c r="B151" s="199" t="str">
        <f>IF(COUNTA(D38:E38)=0,"×",C38)</f>
        <v>×</v>
      </c>
      <c r="C151" s="208">
        <f>H38</f>
        <v>0</v>
      </c>
      <c r="D151" s="199" t="str">
        <f t="shared" si="22"/>
        <v/>
      </c>
      <c r="E151" s="203"/>
      <c r="F151" s="199" t="str">
        <f>IF(F38=""," －",F38)</f>
        <v xml:space="preserve"> －</v>
      </c>
      <c r="G151" s="199"/>
      <c r="H151" s="204"/>
      <c r="I151" s="203"/>
      <c r="J151" s="199"/>
      <c r="K151" s="199"/>
      <c r="L151" s="199"/>
      <c r="M151" s="199"/>
      <c r="N151" s="199">
        <f>D38</f>
        <v>0</v>
      </c>
      <c r="O151" s="199">
        <f>E38</f>
        <v>0</v>
      </c>
      <c r="P151" s="199" t="str">
        <f t="shared" ref="P151" si="46">G$6</f>
        <v/>
      </c>
      <c r="Q151" s="199">
        <f>G38</f>
        <v>0</v>
      </c>
      <c r="R151" s="199" t="str">
        <f t="shared" si="23"/>
        <v>年</v>
      </c>
      <c r="S151" s="209">
        <f>I38</f>
        <v>0</v>
      </c>
      <c r="T151" s="199"/>
      <c r="U151" s="199"/>
      <c r="V151" s="199"/>
      <c r="W151" s="199"/>
      <c r="X151" s="199"/>
      <c r="Y151" s="199"/>
      <c r="Z151" s="199"/>
      <c r="AA151" s="199"/>
      <c r="AB151" s="199"/>
      <c r="AC151" s="199"/>
      <c r="AD151" s="199"/>
      <c r="AE151" s="199"/>
      <c r="AF151" s="199"/>
      <c r="AG151" s="199"/>
      <c r="AH151" s="199"/>
      <c r="AI151" s="200"/>
      <c r="AJ151" s="200"/>
      <c r="AK151" s="199"/>
      <c r="AL151" s="199"/>
    </row>
    <row r="152" spans="1:38" ht="15.75" customHeight="1" x14ac:dyDescent="0.15">
      <c r="A152" s="199"/>
      <c r="B152" s="199" t="str">
        <f>B151</f>
        <v>×</v>
      </c>
      <c r="C152" s="208">
        <f>J38</f>
        <v>0</v>
      </c>
      <c r="D152" s="199" t="str">
        <f t="shared" si="22"/>
        <v/>
      </c>
      <c r="E152" s="203"/>
      <c r="F152" s="199" t="str">
        <f>IF(F38=""," －",F38)</f>
        <v xml:space="preserve"> －</v>
      </c>
      <c r="G152" s="199"/>
      <c r="H152" s="204"/>
      <c r="I152" s="203"/>
      <c r="J152" s="199"/>
      <c r="K152" s="199"/>
      <c r="L152" s="199"/>
      <c r="M152" s="199"/>
      <c r="N152" s="199">
        <f>D38</f>
        <v>0</v>
      </c>
      <c r="O152" s="199">
        <f>E38</f>
        <v>0</v>
      </c>
      <c r="P152" s="199" t="str">
        <f>G$6</f>
        <v/>
      </c>
      <c r="Q152" s="199">
        <f>G38</f>
        <v>0</v>
      </c>
      <c r="R152" s="199" t="str">
        <f t="shared" si="23"/>
        <v>年</v>
      </c>
      <c r="S152" s="209">
        <f>K38</f>
        <v>0</v>
      </c>
      <c r="T152" s="199"/>
      <c r="U152" s="199"/>
      <c r="V152" s="199"/>
      <c r="W152" s="199"/>
      <c r="X152" s="199"/>
      <c r="Y152" s="199"/>
      <c r="Z152" s="199"/>
      <c r="AA152" s="199"/>
      <c r="AB152" s="199"/>
      <c r="AC152" s="199"/>
      <c r="AD152" s="199"/>
      <c r="AE152" s="199"/>
      <c r="AF152" s="199"/>
      <c r="AG152" s="199"/>
      <c r="AH152" s="199"/>
      <c r="AI152" s="200"/>
      <c r="AJ152" s="200"/>
      <c r="AK152" s="199"/>
      <c r="AL152" s="199"/>
    </row>
    <row r="153" spans="1:38" ht="15.75" customHeight="1" x14ac:dyDescent="0.15">
      <c r="A153" s="199"/>
      <c r="B153" s="199" t="str">
        <f>IF(COUNTA(D39:E39)=0,"×",C39)</f>
        <v>×</v>
      </c>
      <c r="C153" s="208">
        <f>H39</f>
        <v>0</v>
      </c>
      <c r="D153" s="199" t="str">
        <f t="shared" si="22"/>
        <v/>
      </c>
      <c r="E153" s="203"/>
      <c r="F153" s="199" t="str">
        <f>IF(F39=""," －",F39)</f>
        <v xml:space="preserve"> －</v>
      </c>
      <c r="G153" s="199"/>
      <c r="H153" s="204"/>
      <c r="I153" s="203"/>
      <c r="J153" s="199"/>
      <c r="K153" s="199"/>
      <c r="L153" s="199"/>
      <c r="M153" s="199"/>
      <c r="N153" s="199">
        <f>D39</f>
        <v>0</v>
      </c>
      <c r="O153" s="199">
        <f>E39</f>
        <v>0</v>
      </c>
      <c r="P153" s="199" t="str">
        <f t="shared" ref="P153" si="47">G$6</f>
        <v/>
      </c>
      <c r="Q153" s="199">
        <f>G39</f>
        <v>0</v>
      </c>
      <c r="R153" s="199" t="str">
        <f t="shared" si="23"/>
        <v>年</v>
      </c>
      <c r="S153" s="209">
        <f>I39</f>
        <v>0</v>
      </c>
      <c r="T153" s="199"/>
      <c r="U153" s="199"/>
      <c r="V153" s="199"/>
      <c r="W153" s="199"/>
      <c r="X153" s="199"/>
      <c r="Y153" s="199"/>
      <c r="Z153" s="199"/>
      <c r="AA153" s="199"/>
      <c r="AB153" s="199"/>
      <c r="AC153" s="199"/>
      <c r="AD153" s="199"/>
      <c r="AE153" s="199"/>
      <c r="AF153" s="199"/>
      <c r="AG153" s="199"/>
      <c r="AH153" s="199"/>
      <c r="AI153" s="200"/>
      <c r="AJ153" s="200"/>
      <c r="AK153" s="199"/>
      <c r="AL153" s="199"/>
    </row>
    <row r="154" spans="1:38" ht="15.75" customHeight="1" x14ac:dyDescent="0.15">
      <c r="A154" s="199"/>
      <c r="B154" s="199" t="str">
        <f>B153</f>
        <v>×</v>
      </c>
      <c r="C154" s="208">
        <f>J39</f>
        <v>0</v>
      </c>
      <c r="D154" s="199" t="str">
        <f t="shared" si="22"/>
        <v/>
      </c>
      <c r="E154" s="203"/>
      <c r="F154" s="199" t="str">
        <f>IF(F39=""," －",F39)</f>
        <v xml:space="preserve"> －</v>
      </c>
      <c r="G154" s="199"/>
      <c r="H154" s="204"/>
      <c r="I154" s="203"/>
      <c r="J154" s="199"/>
      <c r="K154" s="199"/>
      <c r="L154" s="199"/>
      <c r="M154" s="199"/>
      <c r="N154" s="199">
        <f>D39</f>
        <v>0</v>
      </c>
      <c r="O154" s="199">
        <f>E39</f>
        <v>0</v>
      </c>
      <c r="P154" s="199" t="str">
        <f>G$6</f>
        <v/>
      </c>
      <c r="Q154" s="199">
        <f>G39</f>
        <v>0</v>
      </c>
      <c r="R154" s="199" t="str">
        <f t="shared" si="23"/>
        <v>年</v>
      </c>
      <c r="S154" s="209">
        <f>K39</f>
        <v>0</v>
      </c>
      <c r="T154" s="199"/>
      <c r="U154" s="199"/>
      <c r="V154" s="199"/>
      <c r="W154" s="199"/>
      <c r="X154" s="199"/>
      <c r="Y154" s="199"/>
      <c r="Z154" s="199"/>
      <c r="AA154" s="199"/>
      <c r="AB154" s="199"/>
      <c r="AC154" s="199"/>
      <c r="AD154" s="199"/>
      <c r="AE154" s="199"/>
      <c r="AF154" s="199"/>
      <c r="AG154" s="199"/>
      <c r="AH154" s="199"/>
      <c r="AI154" s="200"/>
      <c r="AJ154" s="200"/>
      <c r="AK154" s="199"/>
      <c r="AL154" s="199"/>
    </row>
    <row r="155" spans="1:38" ht="15.75" customHeight="1" x14ac:dyDescent="0.15">
      <c r="A155" s="199"/>
      <c r="B155" s="199" t="str">
        <f>IF(COUNTA(D40:E40)=0,"×",C40)</f>
        <v>×</v>
      </c>
      <c r="C155" s="208">
        <f>H40</f>
        <v>0</v>
      </c>
      <c r="D155" s="199" t="str">
        <f t="shared" si="22"/>
        <v/>
      </c>
      <c r="E155" s="203"/>
      <c r="F155" s="199" t="str">
        <f>IF(F40=""," －",F40)</f>
        <v xml:space="preserve"> －</v>
      </c>
      <c r="G155" s="199"/>
      <c r="H155" s="204"/>
      <c r="I155" s="203"/>
      <c r="J155" s="199"/>
      <c r="K155" s="199"/>
      <c r="L155" s="199"/>
      <c r="M155" s="199"/>
      <c r="N155" s="199">
        <f>D40</f>
        <v>0</v>
      </c>
      <c r="O155" s="199">
        <f>E40</f>
        <v>0</v>
      </c>
      <c r="P155" s="199" t="str">
        <f t="shared" ref="P155" si="48">G$6</f>
        <v/>
      </c>
      <c r="Q155" s="199">
        <f>G40</f>
        <v>0</v>
      </c>
      <c r="R155" s="199" t="str">
        <f t="shared" si="23"/>
        <v>年</v>
      </c>
      <c r="S155" s="209">
        <f>I40</f>
        <v>0</v>
      </c>
      <c r="T155" s="199"/>
      <c r="U155" s="199"/>
      <c r="V155" s="199"/>
      <c r="W155" s="199"/>
      <c r="X155" s="199"/>
      <c r="Y155" s="199"/>
      <c r="Z155" s="199"/>
      <c r="AA155" s="199"/>
      <c r="AB155" s="199"/>
      <c r="AC155" s="199"/>
      <c r="AD155" s="199"/>
      <c r="AE155" s="199"/>
      <c r="AF155" s="199"/>
      <c r="AG155" s="199"/>
      <c r="AH155" s="199"/>
      <c r="AI155" s="200"/>
      <c r="AJ155" s="200"/>
      <c r="AK155" s="199"/>
      <c r="AL155" s="199"/>
    </row>
    <row r="156" spans="1:38" ht="15.75" customHeight="1" x14ac:dyDescent="0.15">
      <c r="A156" s="199"/>
      <c r="B156" s="199" t="str">
        <f>B155</f>
        <v>×</v>
      </c>
      <c r="C156" s="208">
        <f>J40</f>
        <v>0</v>
      </c>
      <c r="D156" s="199" t="str">
        <f t="shared" si="22"/>
        <v/>
      </c>
      <c r="E156" s="203"/>
      <c r="F156" s="199" t="str">
        <f>IF(F40=""," －",F40)</f>
        <v xml:space="preserve"> －</v>
      </c>
      <c r="G156" s="199"/>
      <c r="H156" s="204"/>
      <c r="I156" s="203"/>
      <c r="J156" s="199"/>
      <c r="K156" s="199"/>
      <c r="L156" s="199"/>
      <c r="M156" s="199"/>
      <c r="N156" s="199">
        <f>D40</f>
        <v>0</v>
      </c>
      <c r="O156" s="199">
        <f>E40</f>
        <v>0</v>
      </c>
      <c r="P156" s="199" t="str">
        <f>G$6</f>
        <v/>
      </c>
      <c r="Q156" s="199">
        <f>G40</f>
        <v>0</v>
      </c>
      <c r="R156" s="199" t="str">
        <f t="shared" si="23"/>
        <v>年</v>
      </c>
      <c r="S156" s="209">
        <f>K40</f>
        <v>0</v>
      </c>
      <c r="T156" s="199"/>
      <c r="U156" s="199"/>
      <c r="V156" s="199"/>
      <c r="W156" s="199"/>
      <c r="X156" s="199"/>
      <c r="Y156" s="199"/>
      <c r="Z156" s="199"/>
      <c r="AA156" s="199"/>
      <c r="AB156" s="199"/>
      <c r="AC156" s="199"/>
      <c r="AD156" s="199"/>
      <c r="AE156" s="199"/>
      <c r="AF156" s="199"/>
      <c r="AG156" s="199"/>
      <c r="AH156" s="199"/>
      <c r="AI156" s="200"/>
      <c r="AJ156" s="200"/>
      <c r="AK156" s="199"/>
      <c r="AL156" s="199"/>
    </row>
    <row r="157" spans="1:38" ht="15.75" customHeight="1" x14ac:dyDescent="0.15">
      <c r="A157" s="199"/>
      <c r="B157" s="199" t="str">
        <f>IF(COUNTA(D41:E41)=0,"×",C41)</f>
        <v>×</v>
      </c>
      <c r="C157" s="208">
        <f>H41</f>
        <v>0</v>
      </c>
      <c r="D157" s="199" t="str">
        <f t="shared" si="22"/>
        <v/>
      </c>
      <c r="E157" s="203"/>
      <c r="F157" s="199" t="str">
        <f>IF(F41=""," －",F41)</f>
        <v xml:space="preserve"> －</v>
      </c>
      <c r="G157" s="199"/>
      <c r="H157" s="204"/>
      <c r="I157" s="203"/>
      <c r="J157" s="199"/>
      <c r="K157" s="199"/>
      <c r="L157" s="199"/>
      <c r="M157" s="199"/>
      <c r="N157" s="199">
        <f>D41</f>
        <v>0</v>
      </c>
      <c r="O157" s="199">
        <f>E41</f>
        <v>0</v>
      </c>
      <c r="P157" s="199" t="str">
        <f t="shared" ref="P157" si="49">G$6</f>
        <v/>
      </c>
      <c r="Q157" s="199">
        <f>G41</f>
        <v>0</v>
      </c>
      <c r="R157" s="199" t="str">
        <f t="shared" si="23"/>
        <v>年</v>
      </c>
      <c r="S157" s="209">
        <f>I41</f>
        <v>0</v>
      </c>
      <c r="T157" s="199"/>
      <c r="U157" s="199"/>
      <c r="V157" s="199"/>
      <c r="W157" s="199"/>
      <c r="X157" s="199"/>
      <c r="Y157" s="199"/>
      <c r="Z157" s="199"/>
      <c r="AA157" s="199"/>
      <c r="AB157" s="199"/>
      <c r="AC157" s="199"/>
      <c r="AD157" s="199"/>
      <c r="AE157" s="199"/>
      <c r="AF157" s="199"/>
      <c r="AG157" s="199"/>
      <c r="AH157" s="199"/>
      <c r="AI157" s="200"/>
      <c r="AJ157" s="200"/>
      <c r="AK157" s="199"/>
      <c r="AL157" s="199"/>
    </row>
    <row r="158" spans="1:38" ht="15.75" customHeight="1" x14ac:dyDescent="0.15">
      <c r="A158" s="199"/>
      <c r="B158" s="199" t="str">
        <f>B157</f>
        <v>×</v>
      </c>
      <c r="C158" s="208">
        <f>J41</f>
        <v>0</v>
      </c>
      <c r="D158" s="199" t="str">
        <f t="shared" si="22"/>
        <v/>
      </c>
      <c r="E158" s="203"/>
      <c r="F158" s="199" t="str">
        <f>IF(F41=""," －",F41)</f>
        <v xml:space="preserve"> －</v>
      </c>
      <c r="G158" s="199"/>
      <c r="H158" s="204"/>
      <c r="I158" s="203"/>
      <c r="J158" s="199"/>
      <c r="K158" s="199"/>
      <c r="L158" s="199"/>
      <c r="M158" s="199"/>
      <c r="N158" s="199">
        <f>D41</f>
        <v>0</v>
      </c>
      <c r="O158" s="199">
        <f>E41</f>
        <v>0</v>
      </c>
      <c r="P158" s="199" t="str">
        <f>G$6</f>
        <v/>
      </c>
      <c r="Q158" s="199">
        <f>G41</f>
        <v>0</v>
      </c>
      <c r="R158" s="199" t="str">
        <f t="shared" si="23"/>
        <v>年</v>
      </c>
      <c r="S158" s="209">
        <f>K41</f>
        <v>0</v>
      </c>
      <c r="T158" s="199"/>
      <c r="U158" s="199"/>
      <c r="V158" s="199"/>
      <c r="W158" s="199"/>
      <c r="X158" s="199"/>
      <c r="Y158" s="199"/>
      <c r="Z158" s="199"/>
      <c r="AA158" s="199"/>
      <c r="AB158" s="199"/>
      <c r="AC158" s="199"/>
      <c r="AD158" s="199"/>
      <c r="AE158" s="199"/>
      <c r="AF158" s="199"/>
      <c r="AG158" s="199"/>
      <c r="AH158" s="199"/>
      <c r="AI158" s="200"/>
      <c r="AJ158" s="200"/>
      <c r="AK158" s="199"/>
      <c r="AL158" s="199"/>
    </row>
    <row r="159" spans="1:38" ht="15.75" customHeight="1" x14ac:dyDescent="0.15">
      <c r="A159" s="199"/>
      <c r="B159" s="199" t="str">
        <f>IF(COUNTA(D42:E42)=0,"×",C42)</f>
        <v>×</v>
      </c>
      <c r="C159" s="208">
        <f>H42</f>
        <v>0</v>
      </c>
      <c r="D159" s="199" t="str">
        <f t="shared" si="22"/>
        <v/>
      </c>
      <c r="E159" s="203"/>
      <c r="F159" s="199" t="str">
        <f>IF(F42=""," －",F42)</f>
        <v xml:space="preserve"> －</v>
      </c>
      <c r="G159" s="199"/>
      <c r="H159" s="204"/>
      <c r="I159" s="203"/>
      <c r="J159" s="199"/>
      <c r="K159" s="199"/>
      <c r="L159" s="199"/>
      <c r="M159" s="199"/>
      <c r="N159" s="199">
        <f>D42</f>
        <v>0</v>
      </c>
      <c r="O159" s="199">
        <f>E42</f>
        <v>0</v>
      </c>
      <c r="P159" s="199" t="str">
        <f t="shared" ref="P159" si="50">G$6</f>
        <v/>
      </c>
      <c r="Q159" s="199">
        <f>G42</f>
        <v>0</v>
      </c>
      <c r="R159" s="199" t="str">
        <f t="shared" si="23"/>
        <v>年</v>
      </c>
      <c r="S159" s="209">
        <f>I42</f>
        <v>0</v>
      </c>
      <c r="T159" s="199"/>
      <c r="U159" s="199"/>
      <c r="V159" s="199"/>
      <c r="W159" s="199"/>
      <c r="X159" s="199"/>
      <c r="Y159" s="199"/>
      <c r="Z159" s="199"/>
      <c r="AA159" s="199"/>
      <c r="AB159" s="199"/>
      <c r="AC159" s="199"/>
      <c r="AD159" s="199"/>
      <c r="AE159" s="199"/>
      <c r="AF159" s="199"/>
      <c r="AG159" s="199"/>
      <c r="AH159" s="199"/>
      <c r="AI159" s="200"/>
      <c r="AJ159" s="200"/>
      <c r="AK159" s="199"/>
      <c r="AL159" s="199"/>
    </row>
    <row r="160" spans="1:38" ht="15.75" customHeight="1" x14ac:dyDescent="0.15">
      <c r="A160" s="199"/>
      <c r="B160" s="199" t="str">
        <f>B159</f>
        <v>×</v>
      </c>
      <c r="C160" s="208">
        <f>J42</f>
        <v>0</v>
      </c>
      <c r="D160" s="199" t="str">
        <f t="shared" si="22"/>
        <v/>
      </c>
      <c r="E160" s="203"/>
      <c r="F160" s="199" t="str">
        <f>IF(F42=""," －",F42)</f>
        <v xml:space="preserve"> －</v>
      </c>
      <c r="G160" s="199"/>
      <c r="H160" s="204"/>
      <c r="I160" s="203"/>
      <c r="J160" s="199"/>
      <c r="K160" s="199"/>
      <c r="L160" s="199"/>
      <c r="M160" s="199"/>
      <c r="N160" s="199">
        <f>D42</f>
        <v>0</v>
      </c>
      <c r="O160" s="199">
        <f>E42</f>
        <v>0</v>
      </c>
      <c r="P160" s="199" t="str">
        <f>G$6</f>
        <v/>
      </c>
      <c r="Q160" s="199">
        <f>G42</f>
        <v>0</v>
      </c>
      <c r="R160" s="199" t="str">
        <f t="shared" si="23"/>
        <v>年</v>
      </c>
      <c r="S160" s="209">
        <f>K42</f>
        <v>0</v>
      </c>
      <c r="T160" s="199"/>
      <c r="U160" s="199"/>
      <c r="V160" s="199"/>
      <c r="W160" s="199"/>
      <c r="X160" s="199"/>
      <c r="Y160" s="199"/>
      <c r="Z160" s="199"/>
      <c r="AA160" s="199"/>
      <c r="AB160" s="199"/>
      <c r="AC160" s="199"/>
      <c r="AD160" s="199"/>
      <c r="AE160" s="199"/>
      <c r="AF160" s="199"/>
      <c r="AG160" s="199"/>
      <c r="AH160" s="199"/>
      <c r="AI160" s="200"/>
      <c r="AJ160" s="200"/>
      <c r="AK160" s="199"/>
      <c r="AL160" s="199"/>
    </row>
    <row r="161" spans="1:38" ht="15.75" customHeight="1" x14ac:dyDescent="0.15">
      <c r="A161" s="199"/>
      <c r="B161" s="199" t="str">
        <f>IF(COUNTA(D43:E43)=0,"×",C43)</f>
        <v>×</v>
      </c>
      <c r="C161" s="208">
        <f>H43</f>
        <v>0</v>
      </c>
      <c r="D161" s="199" t="str">
        <f t="shared" si="22"/>
        <v/>
      </c>
      <c r="E161" s="203"/>
      <c r="F161" s="199" t="str">
        <f>IF(F43=""," －",F43)</f>
        <v xml:space="preserve"> －</v>
      </c>
      <c r="G161" s="199"/>
      <c r="H161" s="204"/>
      <c r="I161" s="203"/>
      <c r="J161" s="199"/>
      <c r="K161" s="199"/>
      <c r="L161" s="199"/>
      <c r="M161" s="199"/>
      <c r="N161" s="199">
        <f>D43</f>
        <v>0</v>
      </c>
      <c r="O161" s="199">
        <f>E43</f>
        <v>0</v>
      </c>
      <c r="P161" s="199" t="str">
        <f t="shared" ref="P161" si="51">G$6</f>
        <v/>
      </c>
      <c r="Q161" s="199">
        <f>G43</f>
        <v>0</v>
      </c>
      <c r="R161" s="199" t="str">
        <f t="shared" si="23"/>
        <v>年</v>
      </c>
      <c r="S161" s="209">
        <f>I43</f>
        <v>0</v>
      </c>
      <c r="T161" s="199"/>
      <c r="U161" s="199"/>
      <c r="V161" s="199"/>
      <c r="W161" s="199"/>
      <c r="X161" s="199"/>
      <c r="Y161" s="199"/>
      <c r="Z161" s="199"/>
      <c r="AA161" s="199"/>
      <c r="AB161" s="199"/>
      <c r="AC161" s="199"/>
      <c r="AD161" s="199"/>
      <c r="AE161" s="199"/>
      <c r="AF161" s="199"/>
      <c r="AG161" s="199"/>
      <c r="AH161" s="199"/>
      <c r="AI161" s="200"/>
      <c r="AJ161" s="200"/>
      <c r="AK161" s="199"/>
      <c r="AL161" s="199"/>
    </row>
    <row r="162" spans="1:38" ht="15.75" customHeight="1" x14ac:dyDescent="0.15">
      <c r="A162" s="199"/>
      <c r="B162" s="199" t="str">
        <f>B161</f>
        <v>×</v>
      </c>
      <c r="C162" s="208">
        <f>J43</f>
        <v>0</v>
      </c>
      <c r="D162" s="199" t="str">
        <f t="shared" si="22"/>
        <v/>
      </c>
      <c r="E162" s="203"/>
      <c r="F162" s="199" t="str">
        <f>IF(F43=""," －",F43)</f>
        <v xml:space="preserve"> －</v>
      </c>
      <c r="G162" s="199"/>
      <c r="H162" s="204"/>
      <c r="I162" s="203"/>
      <c r="J162" s="199"/>
      <c r="K162" s="199"/>
      <c r="L162" s="199"/>
      <c r="M162" s="199"/>
      <c r="N162" s="199">
        <f>D43</f>
        <v>0</v>
      </c>
      <c r="O162" s="199">
        <f>E43</f>
        <v>0</v>
      </c>
      <c r="P162" s="199" t="str">
        <f>G$6</f>
        <v/>
      </c>
      <c r="Q162" s="199">
        <f>G43</f>
        <v>0</v>
      </c>
      <c r="R162" s="199" t="str">
        <f t="shared" si="23"/>
        <v>年</v>
      </c>
      <c r="S162" s="209">
        <f>K43</f>
        <v>0</v>
      </c>
      <c r="T162" s="199"/>
      <c r="U162" s="199"/>
      <c r="V162" s="199"/>
      <c r="W162" s="199"/>
      <c r="X162" s="199"/>
      <c r="Y162" s="199"/>
      <c r="Z162" s="199"/>
      <c r="AA162" s="199"/>
      <c r="AB162" s="199"/>
      <c r="AC162" s="199"/>
      <c r="AD162" s="199"/>
      <c r="AE162" s="199"/>
      <c r="AF162" s="199"/>
      <c r="AG162" s="199"/>
      <c r="AH162" s="199"/>
      <c r="AI162" s="200"/>
      <c r="AJ162" s="200"/>
      <c r="AK162" s="199"/>
      <c r="AL162" s="199"/>
    </row>
    <row r="163" spans="1:38" ht="15.75" customHeight="1" x14ac:dyDescent="0.15">
      <c r="A163" s="199"/>
      <c r="B163" s="199" t="str">
        <f>IF(COUNTA(D44:E44)=0,"×",C44)</f>
        <v>×</v>
      </c>
      <c r="C163" s="208">
        <f>H44</f>
        <v>0</v>
      </c>
      <c r="D163" s="199" t="str">
        <f t="shared" si="22"/>
        <v/>
      </c>
      <c r="E163" s="203"/>
      <c r="F163" s="199" t="str">
        <f>IF(F44=""," －",F44)</f>
        <v xml:space="preserve"> －</v>
      </c>
      <c r="G163" s="199"/>
      <c r="H163" s="204"/>
      <c r="I163" s="203"/>
      <c r="J163" s="199"/>
      <c r="K163" s="199"/>
      <c r="L163" s="199"/>
      <c r="M163" s="199"/>
      <c r="N163" s="199">
        <f>D44</f>
        <v>0</v>
      </c>
      <c r="O163" s="199">
        <f>E44</f>
        <v>0</v>
      </c>
      <c r="P163" s="199" t="str">
        <f t="shared" ref="P163" si="52">G$6</f>
        <v/>
      </c>
      <c r="Q163" s="199">
        <f>G44</f>
        <v>0</v>
      </c>
      <c r="R163" s="199" t="str">
        <f t="shared" si="23"/>
        <v>年</v>
      </c>
      <c r="S163" s="209">
        <f>I44</f>
        <v>0</v>
      </c>
      <c r="T163" s="199"/>
      <c r="U163" s="199"/>
      <c r="V163" s="199"/>
      <c r="W163" s="199"/>
      <c r="X163" s="199"/>
      <c r="Y163" s="199"/>
      <c r="Z163" s="199"/>
      <c r="AA163" s="199"/>
      <c r="AB163" s="199"/>
      <c r="AC163" s="199"/>
      <c r="AD163" s="199"/>
      <c r="AE163" s="199"/>
      <c r="AF163" s="199"/>
      <c r="AG163" s="199"/>
      <c r="AH163" s="199"/>
      <c r="AI163" s="200"/>
      <c r="AJ163" s="200"/>
      <c r="AK163" s="199"/>
      <c r="AL163" s="199"/>
    </row>
    <row r="164" spans="1:38" ht="15.75" customHeight="1" x14ac:dyDescent="0.15">
      <c r="A164" s="199"/>
      <c r="B164" s="199" t="str">
        <f>B163</f>
        <v>×</v>
      </c>
      <c r="C164" s="208">
        <f>J44</f>
        <v>0</v>
      </c>
      <c r="D164" s="199" t="str">
        <f t="shared" si="22"/>
        <v/>
      </c>
      <c r="E164" s="203"/>
      <c r="F164" s="199" t="str">
        <f>IF(F44=""," －",F44)</f>
        <v xml:space="preserve"> －</v>
      </c>
      <c r="G164" s="199"/>
      <c r="H164" s="204"/>
      <c r="I164" s="203"/>
      <c r="J164" s="199"/>
      <c r="K164" s="199"/>
      <c r="L164" s="199"/>
      <c r="M164" s="199"/>
      <c r="N164" s="199">
        <f>D44</f>
        <v>0</v>
      </c>
      <c r="O164" s="199">
        <f>E44</f>
        <v>0</v>
      </c>
      <c r="P164" s="199" t="str">
        <f>G$6</f>
        <v/>
      </c>
      <c r="Q164" s="199">
        <f>G44</f>
        <v>0</v>
      </c>
      <c r="R164" s="199" t="str">
        <f t="shared" si="23"/>
        <v>年</v>
      </c>
      <c r="S164" s="209">
        <f>K44</f>
        <v>0</v>
      </c>
      <c r="T164" s="199"/>
      <c r="U164" s="199"/>
      <c r="V164" s="199"/>
      <c r="W164" s="199"/>
      <c r="X164" s="199"/>
      <c r="Y164" s="199"/>
      <c r="Z164" s="199"/>
      <c r="AA164" s="199"/>
      <c r="AB164" s="199"/>
      <c r="AC164" s="199"/>
      <c r="AD164" s="199"/>
      <c r="AE164" s="199"/>
      <c r="AF164" s="199"/>
      <c r="AG164" s="199"/>
      <c r="AH164" s="199"/>
      <c r="AI164" s="200"/>
      <c r="AJ164" s="200"/>
      <c r="AK164" s="199"/>
      <c r="AL164" s="199"/>
    </row>
    <row r="165" spans="1:38" ht="15.75" customHeight="1" x14ac:dyDescent="0.15">
      <c r="A165" s="199"/>
      <c r="B165" s="199" t="str">
        <f>IF(COUNTA(D45:E45)=0,"×",C45)</f>
        <v>×</v>
      </c>
      <c r="C165" s="208">
        <f>H45</f>
        <v>0</v>
      </c>
      <c r="D165" s="199" t="str">
        <f t="shared" si="22"/>
        <v/>
      </c>
      <c r="E165" s="203"/>
      <c r="F165" s="199" t="str">
        <f>IF(F45=""," －",F45)</f>
        <v xml:space="preserve"> －</v>
      </c>
      <c r="G165" s="199"/>
      <c r="H165" s="204"/>
      <c r="I165" s="203"/>
      <c r="J165" s="199"/>
      <c r="K165" s="199"/>
      <c r="L165" s="199"/>
      <c r="M165" s="199"/>
      <c r="N165" s="199">
        <f>D45</f>
        <v>0</v>
      </c>
      <c r="O165" s="199">
        <f>E45</f>
        <v>0</v>
      </c>
      <c r="P165" s="199" t="str">
        <f t="shared" ref="P165" si="53">G$6</f>
        <v/>
      </c>
      <c r="Q165" s="199">
        <f>G45</f>
        <v>0</v>
      </c>
      <c r="R165" s="199" t="str">
        <f t="shared" si="23"/>
        <v>年</v>
      </c>
      <c r="S165" s="209">
        <f>I45</f>
        <v>0</v>
      </c>
      <c r="T165" s="199"/>
      <c r="U165" s="199"/>
      <c r="V165" s="199"/>
      <c r="W165" s="199"/>
      <c r="X165" s="199"/>
      <c r="Y165" s="199"/>
      <c r="Z165" s="199"/>
      <c r="AA165" s="199"/>
      <c r="AB165" s="199"/>
      <c r="AC165" s="199"/>
      <c r="AD165" s="199"/>
      <c r="AE165" s="199"/>
      <c r="AF165" s="199"/>
      <c r="AG165" s="199"/>
      <c r="AH165" s="199"/>
      <c r="AI165" s="200"/>
      <c r="AJ165" s="200"/>
      <c r="AK165" s="199"/>
      <c r="AL165" s="199"/>
    </row>
    <row r="166" spans="1:38" ht="15.75" customHeight="1" x14ac:dyDescent="0.15">
      <c r="A166" s="199"/>
      <c r="B166" s="199" t="str">
        <f>B165</f>
        <v>×</v>
      </c>
      <c r="C166" s="208">
        <f>J45</f>
        <v>0</v>
      </c>
      <c r="D166" s="199" t="str">
        <f t="shared" ref="D166:D200" si="54">IF(B166="×","",C$6)</f>
        <v/>
      </c>
      <c r="E166" s="203"/>
      <c r="F166" s="199" t="str">
        <f>IF(F45=""," －",F45)</f>
        <v xml:space="preserve"> －</v>
      </c>
      <c r="G166" s="199"/>
      <c r="H166" s="204"/>
      <c r="I166" s="203"/>
      <c r="J166" s="199"/>
      <c r="K166" s="199"/>
      <c r="L166" s="199"/>
      <c r="M166" s="199"/>
      <c r="N166" s="199">
        <f>D45</f>
        <v>0</v>
      </c>
      <c r="O166" s="199">
        <f>E45</f>
        <v>0</v>
      </c>
      <c r="P166" s="199" t="str">
        <f>G$6</f>
        <v/>
      </c>
      <c r="Q166" s="199">
        <f>G45</f>
        <v>0</v>
      </c>
      <c r="R166" s="199" t="str">
        <f t="shared" ref="R166:R200" si="55">IF(Q166&lt;=6,"年","才")</f>
        <v>年</v>
      </c>
      <c r="S166" s="209">
        <f>K45</f>
        <v>0</v>
      </c>
      <c r="T166" s="199"/>
      <c r="U166" s="199"/>
      <c r="V166" s="199"/>
      <c r="W166" s="199"/>
      <c r="X166" s="199"/>
      <c r="Y166" s="199"/>
      <c r="Z166" s="199"/>
      <c r="AA166" s="199"/>
      <c r="AB166" s="199"/>
      <c r="AC166" s="199"/>
      <c r="AD166" s="199"/>
      <c r="AE166" s="199"/>
      <c r="AF166" s="199"/>
      <c r="AG166" s="199"/>
      <c r="AH166" s="199"/>
      <c r="AI166" s="200"/>
      <c r="AJ166" s="200"/>
      <c r="AK166" s="199"/>
      <c r="AL166" s="199"/>
    </row>
    <row r="167" spans="1:38" ht="15.75" customHeight="1" x14ac:dyDescent="0.15">
      <c r="A167" s="199"/>
      <c r="B167" s="199" t="str">
        <f>IF(COUNTA(D46:E46)=0,"×",C46)</f>
        <v>×</v>
      </c>
      <c r="C167" s="208">
        <f>H46</f>
        <v>0</v>
      </c>
      <c r="D167" s="199" t="str">
        <f t="shared" si="54"/>
        <v/>
      </c>
      <c r="E167" s="203"/>
      <c r="F167" s="199" t="str">
        <f>IF(F46=""," －",F46)</f>
        <v xml:space="preserve"> －</v>
      </c>
      <c r="G167" s="199"/>
      <c r="H167" s="204"/>
      <c r="I167" s="203"/>
      <c r="J167" s="199"/>
      <c r="K167" s="199"/>
      <c r="L167" s="199"/>
      <c r="M167" s="199"/>
      <c r="N167" s="199">
        <f>D46</f>
        <v>0</v>
      </c>
      <c r="O167" s="199">
        <f>E46</f>
        <v>0</v>
      </c>
      <c r="P167" s="199" t="str">
        <f t="shared" ref="P167" si="56">G$6</f>
        <v/>
      </c>
      <c r="Q167" s="199">
        <f>G46</f>
        <v>0</v>
      </c>
      <c r="R167" s="199" t="str">
        <f t="shared" si="55"/>
        <v>年</v>
      </c>
      <c r="S167" s="209">
        <f>I46</f>
        <v>0</v>
      </c>
      <c r="T167" s="199"/>
      <c r="U167" s="199"/>
      <c r="V167" s="199"/>
      <c r="W167" s="199"/>
      <c r="X167" s="199"/>
      <c r="Y167" s="199"/>
      <c r="Z167" s="199"/>
      <c r="AA167" s="199"/>
      <c r="AB167" s="199"/>
      <c r="AC167" s="199"/>
      <c r="AD167" s="199"/>
      <c r="AE167" s="199"/>
      <c r="AF167" s="199"/>
      <c r="AG167" s="199"/>
      <c r="AH167" s="199"/>
      <c r="AI167" s="200"/>
      <c r="AJ167" s="200"/>
      <c r="AK167" s="199"/>
      <c r="AL167" s="199"/>
    </row>
    <row r="168" spans="1:38" ht="15.75" customHeight="1" x14ac:dyDescent="0.15">
      <c r="A168" s="199"/>
      <c r="B168" s="199" t="str">
        <f>B167</f>
        <v>×</v>
      </c>
      <c r="C168" s="208">
        <f>J46</f>
        <v>0</v>
      </c>
      <c r="D168" s="199" t="str">
        <f t="shared" si="54"/>
        <v/>
      </c>
      <c r="E168" s="203"/>
      <c r="F168" s="199" t="str">
        <f>IF(F46=""," －",F46)</f>
        <v xml:space="preserve"> －</v>
      </c>
      <c r="G168" s="199"/>
      <c r="H168" s="204"/>
      <c r="I168" s="203"/>
      <c r="J168" s="199"/>
      <c r="K168" s="199"/>
      <c r="L168" s="199"/>
      <c r="M168" s="199"/>
      <c r="N168" s="199">
        <f>D46</f>
        <v>0</v>
      </c>
      <c r="O168" s="199">
        <f>E46</f>
        <v>0</v>
      </c>
      <c r="P168" s="199" t="str">
        <f>G$6</f>
        <v/>
      </c>
      <c r="Q168" s="199">
        <f>G46</f>
        <v>0</v>
      </c>
      <c r="R168" s="199" t="str">
        <f t="shared" si="55"/>
        <v>年</v>
      </c>
      <c r="S168" s="209">
        <f>K46</f>
        <v>0</v>
      </c>
      <c r="T168" s="199"/>
      <c r="U168" s="199"/>
      <c r="V168" s="199"/>
      <c r="W168" s="199"/>
      <c r="X168" s="199"/>
      <c r="Y168" s="199"/>
      <c r="Z168" s="199"/>
      <c r="AA168" s="199"/>
      <c r="AB168" s="199"/>
      <c r="AC168" s="199"/>
      <c r="AD168" s="199"/>
      <c r="AE168" s="199"/>
      <c r="AF168" s="199"/>
      <c r="AG168" s="199"/>
      <c r="AH168" s="199"/>
      <c r="AI168" s="200"/>
      <c r="AJ168" s="200"/>
      <c r="AK168" s="199"/>
      <c r="AL168" s="199"/>
    </row>
    <row r="169" spans="1:38" ht="15.75" customHeight="1" x14ac:dyDescent="0.15">
      <c r="A169" s="199"/>
      <c r="B169" s="199" t="str">
        <f>IF(COUNTA(D47:E47)=0,"×",C47)</f>
        <v>×</v>
      </c>
      <c r="C169" s="208">
        <f>H47</f>
        <v>0</v>
      </c>
      <c r="D169" s="199" t="str">
        <f t="shared" si="54"/>
        <v/>
      </c>
      <c r="E169" s="203"/>
      <c r="F169" s="199" t="str">
        <f>IF(F47=""," －",F47)</f>
        <v xml:space="preserve"> －</v>
      </c>
      <c r="G169" s="199"/>
      <c r="H169" s="204"/>
      <c r="I169" s="203"/>
      <c r="J169" s="199"/>
      <c r="K169" s="199"/>
      <c r="L169" s="199"/>
      <c r="M169" s="199"/>
      <c r="N169" s="199">
        <f>D47</f>
        <v>0</v>
      </c>
      <c r="O169" s="199">
        <f>E47</f>
        <v>0</v>
      </c>
      <c r="P169" s="199" t="str">
        <f t="shared" ref="P169" si="57">G$6</f>
        <v/>
      </c>
      <c r="Q169" s="199">
        <f>G47</f>
        <v>0</v>
      </c>
      <c r="R169" s="199" t="str">
        <f t="shared" si="55"/>
        <v>年</v>
      </c>
      <c r="S169" s="209">
        <f>I47</f>
        <v>0</v>
      </c>
      <c r="T169" s="199"/>
      <c r="U169" s="199"/>
      <c r="V169" s="199"/>
      <c r="W169" s="199"/>
      <c r="X169" s="199"/>
      <c r="Y169" s="199"/>
      <c r="Z169" s="199"/>
      <c r="AA169" s="199"/>
      <c r="AB169" s="199"/>
      <c r="AC169" s="199"/>
      <c r="AD169" s="199"/>
      <c r="AE169" s="199"/>
      <c r="AF169" s="199"/>
      <c r="AG169" s="199"/>
      <c r="AH169" s="199"/>
      <c r="AI169" s="200"/>
      <c r="AJ169" s="200"/>
      <c r="AK169" s="199"/>
      <c r="AL169" s="199"/>
    </row>
    <row r="170" spans="1:38" ht="15.75" customHeight="1" x14ac:dyDescent="0.15">
      <c r="A170" s="199"/>
      <c r="B170" s="199" t="str">
        <f>B169</f>
        <v>×</v>
      </c>
      <c r="C170" s="208">
        <f>J47</f>
        <v>0</v>
      </c>
      <c r="D170" s="199" t="str">
        <f t="shared" si="54"/>
        <v/>
      </c>
      <c r="E170" s="203"/>
      <c r="F170" s="199" t="str">
        <f>IF(F47=""," －",F47)</f>
        <v xml:space="preserve"> －</v>
      </c>
      <c r="G170" s="199"/>
      <c r="H170" s="204"/>
      <c r="I170" s="203"/>
      <c r="J170" s="199"/>
      <c r="K170" s="199"/>
      <c r="L170" s="199"/>
      <c r="M170" s="199"/>
      <c r="N170" s="199">
        <f>D47</f>
        <v>0</v>
      </c>
      <c r="O170" s="199">
        <f>E47</f>
        <v>0</v>
      </c>
      <c r="P170" s="199" t="str">
        <f>G$6</f>
        <v/>
      </c>
      <c r="Q170" s="199">
        <f>G47</f>
        <v>0</v>
      </c>
      <c r="R170" s="199" t="str">
        <f t="shared" si="55"/>
        <v>年</v>
      </c>
      <c r="S170" s="209">
        <f>K47</f>
        <v>0</v>
      </c>
      <c r="T170" s="199"/>
      <c r="U170" s="199"/>
      <c r="V170" s="199"/>
      <c r="W170" s="199"/>
      <c r="X170" s="199"/>
      <c r="Y170" s="199"/>
      <c r="Z170" s="199"/>
      <c r="AA170" s="199"/>
      <c r="AB170" s="199"/>
      <c r="AC170" s="199"/>
      <c r="AD170" s="199"/>
      <c r="AE170" s="199"/>
      <c r="AF170" s="199"/>
      <c r="AG170" s="199"/>
      <c r="AH170" s="199"/>
      <c r="AI170" s="200"/>
      <c r="AJ170" s="200"/>
      <c r="AK170" s="199"/>
      <c r="AL170" s="199"/>
    </row>
    <row r="171" spans="1:38" ht="15.75" customHeight="1" x14ac:dyDescent="0.15">
      <c r="A171" s="199"/>
      <c r="B171" s="199" t="str">
        <f>IF(COUNTA(D48:E48)=0,"×",C48)</f>
        <v>×</v>
      </c>
      <c r="C171" s="208">
        <f>H48</f>
        <v>0</v>
      </c>
      <c r="D171" s="199" t="str">
        <f t="shared" si="54"/>
        <v/>
      </c>
      <c r="E171" s="203"/>
      <c r="F171" s="199" t="str">
        <f>IF(F48=""," －",F48)</f>
        <v xml:space="preserve"> －</v>
      </c>
      <c r="G171" s="199"/>
      <c r="H171" s="204"/>
      <c r="I171" s="203"/>
      <c r="J171" s="199"/>
      <c r="K171" s="199"/>
      <c r="L171" s="199"/>
      <c r="M171" s="199"/>
      <c r="N171" s="199">
        <f>D48</f>
        <v>0</v>
      </c>
      <c r="O171" s="199">
        <f>E48</f>
        <v>0</v>
      </c>
      <c r="P171" s="199" t="str">
        <f t="shared" ref="P171:P200" si="58">G$6</f>
        <v/>
      </c>
      <c r="Q171" s="199">
        <f>G48</f>
        <v>0</v>
      </c>
      <c r="R171" s="199" t="str">
        <f t="shared" si="55"/>
        <v>年</v>
      </c>
      <c r="S171" s="209">
        <f>I48</f>
        <v>0</v>
      </c>
      <c r="T171" s="199"/>
      <c r="U171" s="199"/>
      <c r="V171" s="199"/>
      <c r="W171" s="199"/>
      <c r="X171" s="199"/>
      <c r="Y171" s="199"/>
      <c r="Z171" s="199"/>
      <c r="AA171" s="199"/>
      <c r="AB171" s="199"/>
      <c r="AC171" s="199"/>
      <c r="AD171" s="199"/>
      <c r="AE171" s="199"/>
      <c r="AF171" s="199"/>
      <c r="AG171" s="199"/>
      <c r="AH171" s="199"/>
      <c r="AI171" s="200"/>
      <c r="AJ171" s="200"/>
      <c r="AK171" s="199"/>
      <c r="AL171" s="199"/>
    </row>
    <row r="172" spans="1:38" ht="15.75" customHeight="1" x14ac:dyDescent="0.15">
      <c r="A172" s="199"/>
      <c r="B172" s="199" t="str">
        <f>B171</f>
        <v>×</v>
      </c>
      <c r="C172" s="208">
        <f>J48</f>
        <v>0</v>
      </c>
      <c r="D172" s="199" t="str">
        <f t="shared" si="54"/>
        <v/>
      </c>
      <c r="E172" s="203"/>
      <c r="F172" s="199" t="str">
        <f>IF(F48=""," －",F48)</f>
        <v xml:space="preserve"> －</v>
      </c>
      <c r="G172" s="199"/>
      <c r="H172" s="204"/>
      <c r="I172" s="203"/>
      <c r="J172" s="199"/>
      <c r="K172" s="199"/>
      <c r="L172" s="199"/>
      <c r="M172" s="199"/>
      <c r="N172" s="199">
        <f>D48</f>
        <v>0</v>
      </c>
      <c r="O172" s="199">
        <f>E48</f>
        <v>0</v>
      </c>
      <c r="P172" s="199" t="str">
        <f t="shared" si="58"/>
        <v/>
      </c>
      <c r="Q172" s="199">
        <f>G48</f>
        <v>0</v>
      </c>
      <c r="R172" s="199" t="str">
        <f t="shared" si="55"/>
        <v>年</v>
      </c>
      <c r="S172" s="209">
        <f>K48</f>
        <v>0</v>
      </c>
      <c r="T172" s="199"/>
      <c r="U172" s="199"/>
      <c r="V172" s="199"/>
      <c r="W172" s="199"/>
      <c r="X172" s="199"/>
      <c r="Y172" s="199"/>
      <c r="Z172" s="199"/>
      <c r="AA172" s="199"/>
      <c r="AB172" s="199"/>
      <c r="AC172" s="199"/>
      <c r="AD172" s="199"/>
      <c r="AE172" s="199"/>
      <c r="AF172" s="199"/>
      <c r="AG172" s="199"/>
      <c r="AH172" s="199"/>
      <c r="AI172" s="200"/>
      <c r="AJ172" s="200"/>
      <c r="AK172" s="199"/>
      <c r="AL172" s="199"/>
    </row>
    <row r="173" spans="1:38" ht="15.75" customHeight="1" x14ac:dyDescent="0.15">
      <c r="A173" s="199"/>
      <c r="B173" s="199" t="str">
        <f>IF(COUNTA(D49:E49)=0,"×",C49)</f>
        <v>×</v>
      </c>
      <c r="C173" s="208">
        <f>H49</f>
        <v>0</v>
      </c>
      <c r="D173" s="199" t="str">
        <f t="shared" si="54"/>
        <v/>
      </c>
      <c r="E173" s="203"/>
      <c r="F173" s="199" t="str">
        <f>IF(F49=""," －",F49)</f>
        <v xml:space="preserve"> －</v>
      </c>
      <c r="G173" s="199"/>
      <c r="H173" s="204"/>
      <c r="I173" s="203"/>
      <c r="J173" s="199"/>
      <c r="K173" s="199"/>
      <c r="L173" s="199"/>
      <c r="M173" s="199"/>
      <c r="N173" s="199">
        <f>D49</f>
        <v>0</v>
      </c>
      <c r="O173" s="199">
        <f>E49</f>
        <v>0</v>
      </c>
      <c r="P173" s="199" t="str">
        <f t="shared" si="58"/>
        <v/>
      </c>
      <c r="Q173" s="199">
        <f>G49</f>
        <v>0</v>
      </c>
      <c r="R173" s="199" t="str">
        <f t="shared" si="55"/>
        <v>年</v>
      </c>
      <c r="S173" s="209">
        <f>I49</f>
        <v>0</v>
      </c>
      <c r="T173" s="199"/>
      <c r="U173" s="199"/>
      <c r="V173" s="199"/>
      <c r="W173" s="199"/>
      <c r="X173" s="199"/>
      <c r="Y173" s="199"/>
      <c r="Z173" s="199"/>
      <c r="AA173" s="199"/>
      <c r="AB173" s="199"/>
      <c r="AC173" s="199"/>
      <c r="AD173" s="199"/>
      <c r="AE173" s="199"/>
      <c r="AF173" s="199"/>
      <c r="AG173" s="199"/>
      <c r="AH173" s="199"/>
      <c r="AI173" s="200"/>
      <c r="AJ173" s="200"/>
      <c r="AK173" s="199"/>
      <c r="AL173" s="199"/>
    </row>
    <row r="174" spans="1:38" ht="15.75" customHeight="1" x14ac:dyDescent="0.15">
      <c r="A174" s="199"/>
      <c r="B174" s="199" t="str">
        <f>B173</f>
        <v>×</v>
      </c>
      <c r="C174" s="208">
        <f>J49</f>
        <v>0</v>
      </c>
      <c r="D174" s="199" t="str">
        <f t="shared" si="54"/>
        <v/>
      </c>
      <c r="E174" s="203"/>
      <c r="F174" s="199" t="str">
        <f>IF(F49=""," －",F49)</f>
        <v xml:space="preserve"> －</v>
      </c>
      <c r="G174" s="199"/>
      <c r="H174" s="204"/>
      <c r="I174" s="203"/>
      <c r="J174" s="199"/>
      <c r="K174" s="199"/>
      <c r="L174" s="199"/>
      <c r="M174" s="199"/>
      <c r="N174" s="199">
        <f>D49</f>
        <v>0</v>
      </c>
      <c r="O174" s="199">
        <f>E49</f>
        <v>0</v>
      </c>
      <c r="P174" s="199" t="str">
        <f t="shared" si="58"/>
        <v/>
      </c>
      <c r="Q174" s="199">
        <f>G49</f>
        <v>0</v>
      </c>
      <c r="R174" s="199" t="str">
        <f t="shared" si="55"/>
        <v>年</v>
      </c>
      <c r="S174" s="209">
        <f>K49</f>
        <v>0</v>
      </c>
      <c r="T174" s="199"/>
      <c r="U174" s="199"/>
      <c r="V174" s="199"/>
      <c r="W174" s="199"/>
      <c r="X174" s="199"/>
      <c r="Y174" s="199"/>
      <c r="Z174" s="199"/>
      <c r="AA174" s="199"/>
      <c r="AB174" s="199"/>
      <c r="AC174" s="199"/>
      <c r="AD174" s="199"/>
      <c r="AE174" s="199"/>
      <c r="AF174" s="199"/>
      <c r="AG174" s="199"/>
      <c r="AH174" s="199"/>
      <c r="AI174" s="200"/>
      <c r="AJ174" s="200"/>
      <c r="AK174" s="199"/>
      <c r="AL174" s="199"/>
    </row>
    <row r="175" spans="1:38" ht="15.75" customHeight="1" x14ac:dyDescent="0.15">
      <c r="A175" s="199"/>
      <c r="B175" s="199" t="str">
        <f>IF(COUNTA(D50:E50)=0,"×",C50)</f>
        <v>×</v>
      </c>
      <c r="C175" s="208">
        <f>H50</f>
        <v>0</v>
      </c>
      <c r="D175" s="199" t="str">
        <f t="shared" si="54"/>
        <v/>
      </c>
      <c r="E175" s="203"/>
      <c r="F175" s="199" t="str">
        <f>IF(F50=""," －",F50)</f>
        <v xml:space="preserve"> －</v>
      </c>
      <c r="G175" s="199"/>
      <c r="H175" s="204"/>
      <c r="I175" s="203"/>
      <c r="J175" s="199"/>
      <c r="K175" s="199"/>
      <c r="L175" s="199"/>
      <c r="M175" s="199"/>
      <c r="N175" s="199">
        <f>D50</f>
        <v>0</v>
      </c>
      <c r="O175" s="199">
        <f>E50</f>
        <v>0</v>
      </c>
      <c r="P175" s="199" t="str">
        <f t="shared" si="58"/>
        <v/>
      </c>
      <c r="Q175" s="199">
        <f>G50</f>
        <v>0</v>
      </c>
      <c r="R175" s="199" t="str">
        <f t="shared" si="55"/>
        <v>年</v>
      </c>
      <c r="S175" s="209">
        <f>I50</f>
        <v>0</v>
      </c>
      <c r="T175" s="199"/>
      <c r="U175" s="199"/>
      <c r="V175" s="199"/>
      <c r="W175" s="199"/>
      <c r="X175" s="199"/>
      <c r="Y175" s="199"/>
      <c r="Z175" s="199"/>
      <c r="AA175" s="199"/>
      <c r="AB175" s="199"/>
      <c r="AC175" s="199"/>
      <c r="AD175" s="199"/>
      <c r="AE175" s="199"/>
      <c r="AF175" s="199"/>
      <c r="AG175" s="199"/>
      <c r="AH175" s="199"/>
      <c r="AI175" s="200"/>
      <c r="AJ175" s="200"/>
      <c r="AK175" s="199"/>
      <c r="AL175" s="199"/>
    </row>
    <row r="176" spans="1:38" ht="15.75" customHeight="1" x14ac:dyDescent="0.15">
      <c r="A176" s="199"/>
      <c r="B176" s="199" t="str">
        <f>B175</f>
        <v>×</v>
      </c>
      <c r="C176" s="208">
        <f>J50</f>
        <v>0</v>
      </c>
      <c r="D176" s="199" t="str">
        <f t="shared" si="54"/>
        <v/>
      </c>
      <c r="E176" s="203"/>
      <c r="F176" s="199" t="str">
        <f>IF(F50=""," －",F50)</f>
        <v xml:space="preserve"> －</v>
      </c>
      <c r="G176" s="199"/>
      <c r="H176" s="204"/>
      <c r="I176" s="203"/>
      <c r="J176" s="199"/>
      <c r="K176" s="199"/>
      <c r="L176" s="199"/>
      <c r="M176" s="199"/>
      <c r="N176" s="199">
        <f>D50</f>
        <v>0</v>
      </c>
      <c r="O176" s="199">
        <f>E50</f>
        <v>0</v>
      </c>
      <c r="P176" s="199" t="str">
        <f t="shared" si="58"/>
        <v/>
      </c>
      <c r="Q176" s="199">
        <f>G50</f>
        <v>0</v>
      </c>
      <c r="R176" s="199" t="str">
        <f t="shared" si="55"/>
        <v>年</v>
      </c>
      <c r="S176" s="209">
        <f>K50</f>
        <v>0</v>
      </c>
      <c r="T176" s="199"/>
      <c r="U176" s="199"/>
      <c r="V176" s="199"/>
      <c r="W176" s="199"/>
      <c r="X176" s="199"/>
      <c r="Y176" s="199"/>
      <c r="Z176" s="199"/>
      <c r="AA176" s="199"/>
      <c r="AB176" s="199"/>
      <c r="AC176" s="199"/>
      <c r="AD176" s="199"/>
      <c r="AE176" s="199"/>
      <c r="AF176" s="199"/>
      <c r="AG176" s="199"/>
      <c r="AH176" s="199"/>
      <c r="AI176" s="200"/>
      <c r="AJ176" s="200"/>
      <c r="AK176" s="199"/>
      <c r="AL176" s="199"/>
    </row>
    <row r="177" spans="1:38" ht="15.75" customHeight="1" x14ac:dyDescent="0.15">
      <c r="A177" s="199"/>
      <c r="B177" s="199" t="str">
        <f>IF(COUNTA(D51:E51)=0,"×",C51)</f>
        <v>×</v>
      </c>
      <c r="C177" s="208">
        <f>H51</f>
        <v>0</v>
      </c>
      <c r="D177" s="199" t="str">
        <f t="shared" si="54"/>
        <v/>
      </c>
      <c r="E177" s="203"/>
      <c r="F177" s="199" t="str">
        <f>IF(F51=""," －",F51)</f>
        <v xml:space="preserve"> －</v>
      </c>
      <c r="G177" s="199"/>
      <c r="H177" s="204"/>
      <c r="I177" s="203"/>
      <c r="J177" s="199"/>
      <c r="K177" s="199"/>
      <c r="L177" s="199"/>
      <c r="M177" s="199"/>
      <c r="N177" s="199">
        <f>D51</f>
        <v>0</v>
      </c>
      <c r="O177" s="199">
        <f>E51</f>
        <v>0</v>
      </c>
      <c r="P177" s="199" t="str">
        <f t="shared" si="58"/>
        <v/>
      </c>
      <c r="Q177" s="199">
        <f>G51</f>
        <v>0</v>
      </c>
      <c r="R177" s="199" t="str">
        <f t="shared" si="55"/>
        <v>年</v>
      </c>
      <c r="S177" s="209">
        <f>I51</f>
        <v>0</v>
      </c>
      <c r="T177" s="199"/>
      <c r="U177" s="199"/>
      <c r="V177" s="199"/>
      <c r="W177" s="199"/>
      <c r="X177" s="199"/>
      <c r="Y177" s="199"/>
      <c r="Z177" s="199"/>
      <c r="AA177" s="199"/>
      <c r="AB177" s="199"/>
      <c r="AC177" s="199"/>
      <c r="AD177" s="199"/>
      <c r="AE177" s="199"/>
      <c r="AF177" s="199"/>
      <c r="AG177" s="199"/>
      <c r="AH177" s="199"/>
      <c r="AI177" s="200"/>
      <c r="AJ177" s="200"/>
      <c r="AK177" s="199"/>
      <c r="AL177" s="199"/>
    </row>
    <row r="178" spans="1:38" ht="15.75" customHeight="1" x14ac:dyDescent="0.15">
      <c r="A178" s="199"/>
      <c r="B178" s="199" t="str">
        <f>B177</f>
        <v>×</v>
      </c>
      <c r="C178" s="208">
        <f>J51</f>
        <v>0</v>
      </c>
      <c r="D178" s="199" t="str">
        <f t="shared" si="54"/>
        <v/>
      </c>
      <c r="E178" s="203"/>
      <c r="F178" s="199" t="str">
        <f>IF(F51=""," －",F51)</f>
        <v xml:space="preserve"> －</v>
      </c>
      <c r="G178" s="199"/>
      <c r="H178" s="204"/>
      <c r="I178" s="203"/>
      <c r="J178" s="199"/>
      <c r="K178" s="199"/>
      <c r="L178" s="199"/>
      <c r="M178" s="199"/>
      <c r="N178" s="199">
        <f>D51</f>
        <v>0</v>
      </c>
      <c r="O178" s="199">
        <f>E51</f>
        <v>0</v>
      </c>
      <c r="P178" s="199" t="str">
        <f t="shared" si="58"/>
        <v/>
      </c>
      <c r="Q178" s="199">
        <f>G51</f>
        <v>0</v>
      </c>
      <c r="R178" s="199" t="str">
        <f t="shared" si="55"/>
        <v>年</v>
      </c>
      <c r="S178" s="209">
        <f>K51</f>
        <v>0</v>
      </c>
      <c r="T178" s="199"/>
      <c r="U178" s="199"/>
      <c r="V178" s="199"/>
      <c r="W178" s="199"/>
      <c r="X178" s="199"/>
      <c r="Y178" s="199"/>
      <c r="Z178" s="199"/>
      <c r="AA178" s="199"/>
      <c r="AB178" s="199"/>
      <c r="AC178" s="199"/>
      <c r="AD178" s="199"/>
      <c r="AE178" s="199"/>
      <c r="AF178" s="199"/>
      <c r="AG178" s="199"/>
      <c r="AH178" s="199"/>
      <c r="AI178" s="200"/>
      <c r="AJ178" s="200"/>
      <c r="AK178" s="199"/>
      <c r="AL178" s="199"/>
    </row>
    <row r="179" spans="1:38" ht="15.75" customHeight="1" x14ac:dyDescent="0.15">
      <c r="A179" s="199"/>
      <c r="B179" s="199" t="str">
        <f>IF(COUNTA(D52:E52)=0,"×",C52)</f>
        <v>×</v>
      </c>
      <c r="C179" s="208">
        <f>H52</f>
        <v>0</v>
      </c>
      <c r="D179" s="199" t="str">
        <f t="shared" si="54"/>
        <v/>
      </c>
      <c r="E179" s="203"/>
      <c r="F179" s="199" t="str">
        <f>IF(F52=""," －",F52)</f>
        <v xml:space="preserve"> －</v>
      </c>
      <c r="G179" s="199"/>
      <c r="H179" s="204"/>
      <c r="I179" s="203"/>
      <c r="J179" s="199"/>
      <c r="K179" s="199"/>
      <c r="L179" s="199"/>
      <c r="M179" s="199"/>
      <c r="N179" s="199">
        <f>D52</f>
        <v>0</v>
      </c>
      <c r="O179" s="199">
        <f>E52</f>
        <v>0</v>
      </c>
      <c r="P179" s="199" t="str">
        <f t="shared" si="58"/>
        <v/>
      </c>
      <c r="Q179" s="199">
        <f>G52</f>
        <v>0</v>
      </c>
      <c r="R179" s="199" t="str">
        <f t="shared" si="55"/>
        <v>年</v>
      </c>
      <c r="S179" s="209">
        <f>I52</f>
        <v>0</v>
      </c>
      <c r="T179" s="199"/>
      <c r="U179" s="199"/>
      <c r="V179" s="199"/>
      <c r="W179" s="199"/>
      <c r="X179" s="199"/>
      <c r="Y179" s="199"/>
      <c r="Z179" s="199"/>
      <c r="AA179" s="199"/>
      <c r="AB179" s="199"/>
      <c r="AC179" s="199"/>
      <c r="AD179" s="199"/>
      <c r="AE179" s="199"/>
      <c r="AF179" s="199"/>
      <c r="AG179" s="199"/>
      <c r="AH179" s="199"/>
      <c r="AI179" s="200"/>
      <c r="AJ179" s="200"/>
      <c r="AK179" s="199"/>
      <c r="AL179" s="199"/>
    </row>
    <row r="180" spans="1:38" ht="15.75" customHeight="1" x14ac:dyDescent="0.15">
      <c r="A180" s="199"/>
      <c r="B180" s="199" t="str">
        <f>B179</f>
        <v>×</v>
      </c>
      <c r="C180" s="208">
        <f>J52</f>
        <v>0</v>
      </c>
      <c r="D180" s="199" t="str">
        <f t="shared" si="54"/>
        <v/>
      </c>
      <c r="E180" s="203"/>
      <c r="F180" s="199" t="str">
        <f>IF(F52=""," －",F52)</f>
        <v xml:space="preserve"> －</v>
      </c>
      <c r="G180" s="199"/>
      <c r="H180" s="204"/>
      <c r="I180" s="203"/>
      <c r="J180" s="199"/>
      <c r="K180" s="199"/>
      <c r="L180" s="199"/>
      <c r="M180" s="199"/>
      <c r="N180" s="199">
        <f>D52</f>
        <v>0</v>
      </c>
      <c r="O180" s="199">
        <f>E52</f>
        <v>0</v>
      </c>
      <c r="P180" s="199" t="str">
        <f t="shared" si="58"/>
        <v/>
      </c>
      <c r="Q180" s="199">
        <f>G52</f>
        <v>0</v>
      </c>
      <c r="R180" s="199" t="str">
        <f t="shared" si="55"/>
        <v>年</v>
      </c>
      <c r="S180" s="209">
        <f>K52</f>
        <v>0</v>
      </c>
      <c r="T180" s="199"/>
      <c r="U180" s="199"/>
      <c r="V180" s="199"/>
      <c r="W180" s="199"/>
      <c r="X180" s="199"/>
      <c r="Y180" s="199"/>
      <c r="Z180" s="199"/>
      <c r="AA180" s="199"/>
      <c r="AB180" s="199"/>
      <c r="AC180" s="199"/>
      <c r="AD180" s="199"/>
      <c r="AE180" s="199"/>
      <c r="AF180" s="199"/>
      <c r="AG180" s="199"/>
      <c r="AH180" s="199"/>
      <c r="AI180" s="200"/>
      <c r="AJ180" s="200"/>
      <c r="AK180" s="199"/>
      <c r="AL180" s="199"/>
    </row>
    <row r="181" spans="1:38" ht="15.75" customHeight="1" x14ac:dyDescent="0.15">
      <c r="A181" s="199"/>
      <c r="B181" s="199" t="str">
        <f>IF(COUNTA(D53:E53)=0,"×",C53)</f>
        <v>×</v>
      </c>
      <c r="C181" s="208">
        <f>H53</f>
        <v>0</v>
      </c>
      <c r="D181" s="199" t="str">
        <f t="shared" si="54"/>
        <v/>
      </c>
      <c r="E181" s="203"/>
      <c r="F181" s="199" t="str">
        <f>IF(F53=""," －",F53)</f>
        <v xml:space="preserve"> －</v>
      </c>
      <c r="G181" s="199"/>
      <c r="H181" s="204"/>
      <c r="I181" s="203"/>
      <c r="J181" s="199"/>
      <c r="K181" s="199"/>
      <c r="L181" s="199"/>
      <c r="M181" s="199"/>
      <c r="N181" s="199">
        <f>D53</f>
        <v>0</v>
      </c>
      <c r="O181" s="199">
        <f>E53</f>
        <v>0</v>
      </c>
      <c r="P181" s="199" t="str">
        <f t="shared" si="58"/>
        <v/>
      </c>
      <c r="Q181" s="199">
        <f>G53</f>
        <v>0</v>
      </c>
      <c r="R181" s="199" t="str">
        <f t="shared" si="55"/>
        <v>年</v>
      </c>
      <c r="S181" s="209">
        <f>I53</f>
        <v>0</v>
      </c>
      <c r="T181" s="199"/>
      <c r="U181" s="199"/>
      <c r="V181" s="199"/>
      <c r="W181" s="199"/>
      <c r="X181" s="199"/>
      <c r="Y181" s="199"/>
      <c r="Z181" s="199"/>
      <c r="AA181" s="199"/>
      <c r="AB181" s="199"/>
      <c r="AC181" s="199"/>
      <c r="AD181" s="199"/>
      <c r="AE181" s="199"/>
      <c r="AF181" s="199"/>
      <c r="AG181" s="199"/>
      <c r="AH181" s="199"/>
      <c r="AI181" s="200"/>
      <c r="AJ181" s="200"/>
      <c r="AK181" s="199"/>
      <c r="AL181" s="199"/>
    </row>
    <row r="182" spans="1:38" ht="15.75" customHeight="1" x14ac:dyDescent="0.15">
      <c r="A182" s="199"/>
      <c r="B182" s="199" t="str">
        <f>B181</f>
        <v>×</v>
      </c>
      <c r="C182" s="208">
        <f>J53</f>
        <v>0</v>
      </c>
      <c r="D182" s="199" t="str">
        <f t="shared" si="54"/>
        <v/>
      </c>
      <c r="E182" s="203"/>
      <c r="F182" s="199" t="str">
        <f>IF(F53=""," －",F53)</f>
        <v xml:space="preserve"> －</v>
      </c>
      <c r="G182" s="199"/>
      <c r="H182" s="204"/>
      <c r="I182" s="203"/>
      <c r="J182" s="199"/>
      <c r="K182" s="199"/>
      <c r="L182" s="199"/>
      <c r="M182" s="199"/>
      <c r="N182" s="199">
        <f>D53</f>
        <v>0</v>
      </c>
      <c r="O182" s="199">
        <f>E53</f>
        <v>0</v>
      </c>
      <c r="P182" s="199" t="str">
        <f t="shared" si="58"/>
        <v/>
      </c>
      <c r="Q182" s="199">
        <f>G53</f>
        <v>0</v>
      </c>
      <c r="R182" s="199" t="str">
        <f t="shared" si="55"/>
        <v>年</v>
      </c>
      <c r="S182" s="209">
        <f>K53</f>
        <v>0</v>
      </c>
      <c r="T182" s="199"/>
      <c r="U182" s="199"/>
      <c r="V182" s="199"/>
      <c r="W182" s="199"/>
      <c r="X182" s="199"/>
      <c r="Y182" s="199"/>
      <c r="Z182" s="199"/>
      <c r="AA182" s="199"/>
      <c r="AB182" s="199"/>
      <c r="AC182" s="199"/>
      <c r="AD182" s="199"/>
      <c r="AE182" s="199"/>
      <c r="AF182" s="199"/>
      <c r="AG182" s="199"/>
      <c r="AH182" s="199"/>
      <c r="AI182" s="200"/>
      <c r="AJ182" s="200"/>
      <c r="AK182" s="199"/>
      <c r="AL182" s="199"/>
    </row>
    <row r="183" spans="1:38" ht="15.75" customHeight="1" x14ac:dyDescent="0.15">
      <c r="A183" s="199"/>
      <c r="B183" s="199" t="str">
        <f>IF(COUNTA(D54:E54)=0,"×",C54)</f>
        <v>×</v>
      </c>
      <c r="C183" s="208">
        <f>H54</f>
        <v>0</v>
      </c>
      <c r="D183" s="199" t="str">
        <f t="shared" si="54"/>
        <v/>
      </c>
      <c r="E183" s="203"/>
      <c r="F183" s="199" t="str">
        <f>IF(F54=""," －",F54)</f>
        <v xml:space="preserve"> －</v>
      </c>
      <c r="G183" s="199"/>
      <c r="H183" s="204"/>
      <c r="I183" s="203"/>
      <c r="J183" s="199"/>
      <c r="K183" s="199"/>
      <c r="L183" s="199"/>
      <c r="M183" s="199"/>
      <c r="N183" s="199">
        <f>D54</f>
        <v>0</v>
      </c>
      <c r="O183" s="199">
        <f>E54</f>
        <v>0</v>
      </c>
      <c r="P183" s="199" t="str">
        <f t="shared" si="58"/>
        <v/>
      </c>
      <c r="Q183" s="199">
        <f>G54</f>
        <v>0</v>
      </c>
      <c r="R183" s="199" t="str">
        <f t="shared" si="55"/>
        <v>年</v>
      </c>
      <c r="S183" s="209">
        <f>I54</f>
        <v>0</v>
      </c>
      <c r="T183" s="199"/>
      <c r="U183" s="199"/>
      <c r="V183" s="199"/>
      <c r="W183" s="199"/>
      <c r="X183" s="199"/>
      <c r="Y183" s="199"/>
      <c r="Z183" s="199"/>
      <c r="AA183" s="199"/>
      <c r="AB183" s="199"/>
      <c r="AC183" s="199"/>
      <c r="AD183" s="199"/>
      <c r="AE183" s="199"/>
      <c r="AF183" s="199"/>
      <c r="AG183" s="199"/>
      <c r="AH183" s="199"/>
      <c r="AI183" s="200"/>
      <c r="AJ183" s="200"/>
      <c r="AK183" s="199"/>
      <c r="AL183" s="199"/>
    </row>
    <row r="184" spans="1:38" ht="15.75" customHeight="1" x14ac:dyDescent="0.15">
      <c r="A184" s="199"/>
      <c r="B184" s="199" t="str">
        <f>B183</f>
        <v>×</v>
      </c>
      <c r="C184" s="208">
        <f>J54</f>
        <v>0</v>
      </c>
      <c r="D184" s="199" t="str">
        <f t="shared" si="54"/>
        <v/>
      </c>
      <c r="E184" s="203"/>
      <c r="F184" s="199" t="str">
        <f>IF(F54=""," －",F54)</f>
        <v xml:space="preserve"> －</v>
      </c>
      <c r="G184" s="199"/>
      <c r="H184" s="204"/>
      <c r="I184" s="203"/>
      <c r="J184" s="199"/>
      <c r="K184" s="199"/>
      <c r="L184" s="199"/>
      <c r="M184" s="199"/>
      <c r="N184" s="199">
        <f>D54</f>
        <v>0</v>
      </c>
      <c r="O184" s="199">
        <f>E54</f>
        <v>0</v>
      </c>
      <c r="P184" s="199" t="str">
        <f t="shared" si="58"/>
        <v/>
      </c>
      <c r="Q184" s="199">
        <f>G54</f>
        <v>0</v>
      </c>
      <c r="R184" s="199" t="str">
        <f t="shared" si="55"/>
        <v>年</v>
      </c>
      <c r="S184" s="209">
        <f>K54</f>
        <v>0</v>
      </c>
      <c r="T184" s="199"/>
      <c r="U184" s="199"/>
      <c r="V184" s="199"/>
      <c r="W184" s="199"/>
      <c r="X184" s="199"/>
      <c r="Y184" s="199"/>
      <c r="Z184" s="199"/>
      <c r="AA184" s="199"/>
      <c r="AB184" s="199"/>
      <c r="AC184" s="199"/>
      <c r="AD184" s="199"/>
      <c r="AE184" s="199"/>
      <c r="AF184" s="199"/>
      <c r="AG184" s="199"/>
      <c r="AH184" s="199"/>
      <c r="AI184" s="200"/>
      <c r="AJ184" s="200"/>
      <c r="AK184" s="199"/>
      <c r="AL184" s="199"/>
    </row>
    <row r="185" spans="1:38" ht="15.75" customHeight="1" x14ac:dyDescent="0.15">
      <c r="A185" s="199"/>
      <c r="B185" s="199" t="str">
        <f>IF(COUNTA(D55:E55)=0,"×",C55)</f>
        <v>×</v>
      </c>
      <c r="C185" s="208">
        <f>H55</f>
        <v>0</v>
      </c>
      <c r="D185" s="199" t="str">
        <f t="shared" si="54"/>
        <v/>
      </c>
      <c r="E185" s="203"/>
      <c r="F185" s="199" t="str">
        <f>IF(F55=""," －",F55)</f>
        <v xml:space="preserve"> －</v>
      </c>
      <c r="G185" s="199"/>
      <c r="H185" s="204"/>
      <c r="I185" s="203"/>
      <c r="J185" s="199"/>
      <c r="K185" s="199"/>
      <c r="L185" s="199"/>
      <c r="M185" s="199"/>
      <c r="N185" s="199">
        <f>D55</f>
        <v>0</v>
      </c>
      <c r="O185" s="199">
        <f>E55</f>
        <v>0</v>
      </c>
      <c r="P185" s="199" t="str">
        <f t="shared" si="58"/>
        <v/>
      </c>
      <c r="Q185" s="199">
        <f>G55</f>
        <v>0</v>
      </c>
      <c r="R185" s="199" t="str">
        <f t="shared" si="55"/>
        <v>年</v>
      </c>
      <c r="S185" s="209">
        <f>I55</f>
        <v>0</v>
      </c>
      <c r="T185" s="199"/>
      <c r="U185" s="199"/>
      <c r="V185" s="199"/>
      <c r="W185" s="199"/>
      <c r="X185" s="199"/>
      <c r="Y185" s="199"/>
      <c r="Z185" s="199"/>
      <c r="AA185" s="199"/>
      <c r="AB185" s="199"/>
      <c r="AC185" s="199"/>
      <c r="AD185" s="199"/>
      <c r="AE185" s="199"/>
      <c r="AF185" s="199"/>
      <c r="AG185" s="199"/>
      <c r="AH185" s="199"/>
      <c r="AI185" s="200"/>
      <c r="AJ185" s="200"/>
      <c r="AK185" s="199"/>
      <c r="AL185" s="199"/>
    </row>
    <row r="186" spans="1:38" ht="15.75" customHeight="1" x14ac:dyDescent="0.15">
      <c r="A186" s="199"/>
      <c r="B186" s="199" t="str">
        <f>B185</f>
        <v>×</v>
      </c>
      <c r="C186" s="208">
        <f>J55</f>
        <v>0</v>
      </c>
      <c r="D186" s="199" t="str">
        <f t="shared" si="54"/>
        <v/>
      </c>
      <c r="E186" s="203"/>
      <c r="F186" s="199" t="str">
        <f>IF(F55=""," －",F55)</f>
        <v xml:space="preserve"> －</v>
      </c>
      <c r="G186" s="199"/>
      <c r="H186" s="204"/>
      <c r="I186" s="203"/>
      <c r="J186" s="199"/>
      <c r="K186" s="199"/>
      <c r="L186" s="199"/>
      <c r="M186" s="199"/>
      <c r="N186" s="199">
        <f>D55</f>
        <v>0</v>
      </c>
      <c r="O186" s="199">
        <f>E55</f>
        <v>0</v>
      </c>
      <c r="P186" s="199" t="str">
        <f t="shared" si="58"/>
        <v/>
      </c>
      <c r="Q186" s="199">
        <f>G55</f>
        <v>0</v>
      </c>
      <c r="R186" s="199" t="str">
        <f t="shared" si="55"/>
        <v>年</v>
      </c>
      <c r="S186" s="209">
        <f>K55</f>
        <v>0</v>
      </c>
      <c r="T186" s="199"/>
      <c r="U186" s="199"/>
      <c r="V186" s="199"/>
      <c r="W186" s="199"/>
      <c r="X186" s="199"/>
      <c r="Y186" s="199"/>
      <c r="Z186" s="199"/>
      <c r="AA186" s="199"/>
      <c r="AB186" s="199"/>
      <c r="AC186" s="199"/>
      <c r="AD186" s="199"/>
      <c r="AE186" s="199"/>
      <c r="AF186" s="199"/>
      <c r="AG186" s="199"/>
      <c r="AH186" s="199"/>
      <c r="AI186" s="200"/>
      <c r="AJ186" s="200"/>
      <c r="AK186" s="199"/>
      <c r="AL186" s="199"/>
    </row>
    <row r="187" spans="1:38" ht="15.75" customHeight="1" x14ac:dyDescent="0.15">
      <c r="A187" s="199"/>
      <c r="B187" s="199" t="str">
        <f>IF(COUNTA(D56:E56)=0,"×",C56)</f>
        <v>×</v>
      </c>
      <c r="C187" s="208">
        <f>H56</f>
        <v>0</v>
      </c>
      <c r="D187" s="199" t="str">
        <f t="shared" si="54"/>
        <v/>
      </c>
      <c r="E187" s="203"/>
      <c r="F187" s="199" t="str">
        <f>IF(F56=""," －",F56)</f>
        <v xml:space="preserve"> －</v>
      </c>
      <c r="G187" s="199"/>
      <c r="H187" s="204"/>
      <c r="I187" s="203"/>
      <c r="J187" s="199"/>
      <c r="K187" s="199"/>
      <c r="L187" s="199"/>
      <c r="M187" s="199"/>
      <c r="N187" s="199">
        <f>D56</f>
        <v>0</v>
      </c>
      <c r="O187" s="199">
        <f>E56</f>
        <v>0</v>
      </c>
      <c r="P187" s="199" t="str">
        <f t="shared" si="58"/>
        <v/>
      </c>
      <c r="Q187" s="199">
        <f>G56</f>
        <v>0</v>
      </c>
      <c r="R187" s="199" t="str">
        <f t="shared" si="55"/>
        <v>年</v>
      </c>
      <c r="S187" s="209">
        <f>I56</f>
        <v>0</v>
      </c>
      <c r="T187" s="199"/>
      <c r="U187" s="199"/>
      <c r="V187" s="199"/>
      <c r="W187" s="199"/>
      <c r="X187" s="199"/>
      <c r="Y187" s="199"/>
      <c r="Z187" s="199"/>
      <c r="AA187" s="199"/>
      <c r="AB187" s="199"/>
      <c r="AC187" s="199"/>
      <c r="AD187" s="199"/>
      <c r="AE187" s="199"/>
      <c r="AF187" s="199"/>
      <c r="AG187" s="199"/>
      <c r="AH187" s="199"/>
      <c r="AI187" s="200"/>
      <c r="AJ187" s="200"/>
      <c r="AK187" s="199"/>
      <c r="AL187" s="199"/>
    </row>
    <row r="188" spans="1:38" ht="15.75" customHeight="1" x14ac:dyDescent="0.15">
      <c r="A188" s="199"/>
      <c r="B188" s="199" t="str">
        <f>B187</f>
        <v>×</v>
      </c>
      <c r="C188" s="208">
        <f>J56</f>
        <v>0</v>
      </c>
      <c r="D188" s="199" t="str">
        <f t="shared" si="54"/>
        <v/>
      </c>
      <c r="E188" s="203"/>
      <c r="F188" s="199" t="str">
        <f>IF(F56=""," －",F56)</f>
        <v xml:space="preserve"> －</v>
      </c>
      <c r="G188" s="199"/>
      <c r="H188" s="204"/>
      <c r="I188" s="203"/>
      <c r="J188" s="199"/>
      <c r="K188" s="199"/>
      <c r="L188" s="199"/>
      <c r="M188" s="199"/>
      <c r="N188" s="199">
        <f>D56</f>
        <v>0</v>
      </c>
      <c r="O188" s="199">
        <f>E56</f>
        <v>0</v>
      </c>
      <c r="P188" s="199" t="str">
        <f t="shared" si="58"/>
        <v/>
      </c>
      <c r="Q188" s="199">
        <f>G56</f>
        <v>0</v>
      </c>
      <c r="R188" s="199" t="str">
        <f t="shared" si="55"/>
        <v>年</v>
      </c>
      <c r="S188" s="209">
        <f>K56</f>
        <v>0</v>
      </c>
      <c r="T188" s="199"/>
      <c r="U188" s="199"/>
      <c r="V188" s="199"/>
      <c r="W188" s="199"/>
      <c r="X188" s="199"/>
      <c r="Y188" s="199"/>
      <c r="Z188" s="199"/>
      <c r="AA188" s="199"/>
      <c r="AB188" s="199"/>
      <c r="AC188" s="199"/>
      <c r="AD188" s="199"/>
      <c r="AE188" s="199"/>
      <c r="AF188" s="199"/>
      <c r="AG188" s="199"/>
      <c r="AH188" s="199"/>
      <c r="AI188" s="200"/>
      <c r="AJ188" s="200"/>
      <c r="AK188" s="199"/>
      <c r="AL188" s="199"/>
    </row>
    <row r="189" spans="1:38" ht="15.75" customHeight="1" x14ac:dyDescent="0.15">
      <c r="A189" s="199"/>
      <c r="B189" s="199" t="str">
        <f>IF(COUNTA(D57:E57)=0,"×",C57)</f>
        <v>×</v>
      </c>
      <c r="C189" s="208">
        <f>H57</f>
        <v>0</v>
      </c>
      <c r="D189" s="199" t="str">
        <f t="shared" si="54"/>
        <v/>
      </c>
      <c r="E189" s="203"/>
      <c r="F189" s="199" t="str">
        <f>IF(F57=""," －",F57)</f>
        <v xml:space="preserve"> －</v>
      </c>
      <c r="G189" s="199"/>
      <c r="H189" s="204"/>
      <c r="I189" s="203"/>
      <c r="J189" s="199"/>
      <c r="K189" s="199"/>
      <c r="L189" s="199"/>
      <c r="M189" s="199"/>
      <c r="N189" s="199">
        <f>D57</f>
        <v>0</v>
      </c>
      <c r="O189" s="199">
        <f>E57</f>
        <v>0</v>
      </c>
      <c r="P189" s="199" t="str">
        <f t="shared" si="58"/>
        <v/>
      </c>
      <c r="Q189" s="199">
        <f>G57</f>
        <v>0</v>
      </c>
      <c r="R189" s="199" t="str">
        <f t="shared" si="55"/>
        <v>年</v>
      </c>
      <c r="S189" s="209">
        <f>I57</f>
        <v>0</v>
      </c>
      <c r="T189" s="199"/>
      <c r="U189" s="199"/>
      <c r="V189" s="199"/>
      <c r="W189" s="199"/>
      <c r="X189" s="199"/>
      <c r="Y189" s="199"/>
      <c r="Z189" s="199"/>
      <c r="AA189" s="199"/>
      <c r="AB189" s="199"/>
      <c r="AC189" s="199"/>
      <c r="AD189" s="199"/>
      <c r="AE189" s="199"/>
      <c r="AF189" s="199"/>
      <c r="AG189" s="199"/>
      <c r="AH189" s="199"/>
      <c r="AI189" s="200"/>
      <c r="AJ189" s="200"/>
      <c r="AK189" s="199"/>
      <c r="AL189" s="199"/>
    </row>
    <row r="190" spans="1:38" ht="15.75" customHeight="1" x14ac:dyDescent="0.15">
      <c r="A190" s="199"/>
      <c r="B190" s="199" t="str">
        <f>B189</f>
        <v>×</v>
      </c>
      <c r="C190" s="208">
        <f>J57</f>
        <v>0</v>
      </c>
      <c r="D190" s="199" t="str">
        <f t="shared" si="54"/>
        <v/>
      </c>
      <c r="E190" s="203"/>
      <c r="F190" s="199" t="str">
        <f>IF(F57=""," －",F57)</f>
        <v xml:space="preserve"> －</v>
      </c>
      <c r="G190" s="199"/>
      <c r="H190" s="204"/>
      <c r="I190" s="203"/>
      <c r="J190" s="199"/>
      <c r="K190" s="199"/>
      <c r="L190" s="199"/>
      <c r="M190" s="199"/>
      <c r="N190" s="199">
        <f>D57</f>
        <v>0</v>
      </c>
      <c r="O190" s="199">
        <f>E57</f>
        <v>0</v>
      </c>
      <c r="P190" s="199" t="str">
        <f t="shared" si="58"/>
        <v/>
      </c>
      <c r="Q190" s="199">
        <f>G57</f>
        <v>0</v>
      </c>
      <c r="R190" s="199" t="str">
        <f t="shared" si="55"/>
        <v>年</v>
      </c>
      <c r="S190" s="209">
        <f>K57</f>
        <v>0</v>
      </c>
      <c r="T190" s="199"/>
      <c r="U190" s="199"/>
      <c r="V190" s="199"/>
      <c r="W190" s="199"/>
      <c r="X190" s="199"/>
      <c r="Y190" s="199"/>
      <c r="Z190" s="199"/>
      <c r="AA190" s="199"/>
      <c r="AB190" s="199"/>
      <c r="AC190" s="199"/>
      <c r="AD190" s="199"/>
      <c r="AE190" s="199"/>
      <c r="AF190" s="199"/>
      <c r="AG190" s="199"/>
      <c r="AH190" s="199"/>
      <c r="AI190" s="200"/>
      <c r="AJ190" s="200"/>
      <c r="AK190" s="199"/>
      <c r="AL190" s="199"/>
    </row>
    <row r="191" spans="1:38" ht="15.75" customHeight="1" x14ac:dyDescent="0.15">
      <c r="A191" s="199"/>
      <c r="B191" s="199" t="str">
        <f>IF(COUNTA(D58:E58)=0,"×",C58)</f>
        <v>×</v>
      </c>
      <c r="C191" s="208">
        <f>H58</f>
        <v>0</v>
      </c>
      <c r="D191" s="199" t="str">
        <f t="shared" si="54"/>
        <v/>
      </c>
      <c r="E191" s="203"/>
      <c r="F191" s="199" t="str">
        <f>IF(F58=""," －",F58)</f>
        <v xml:space="preserve"> －</v>
      </c>
      <c r="G191" s="199"/>
      <c r="H191" s="204"/>
      <c r="I191" s="203"/>
      <c r="J191" s="199"/>
      <c r="K191" s="199"/>
      <c r="L191" s="199"/>
      <c r="M191" s="199"/>
      <c r="N191" s="199">
        <f>D58</f>
        <v>0</v>
      </c>
      <c r="O191" s="199">
        <f>E58</f>
        <v>0</v>
      </c>
      <c r="P191" s="199" t="str">
        <f t="shared" si="58"/>
        <v/>
      </c>
      <c r="Q191" s="199">
        <f>G58</f>
        <v>0</v>
      </c>
      <c r="R191" s="199" t="str">
        <f t="shared" si="55"/>
        <v>年</v>
      </c>
      <c r="S191" s="209">
        <f>I58</f>
        <v>0</v>
      </c>
      <c r="T191" s="199"/>
      <c r="U191" s="199"/>
      <c r="V191" s="199"/>
      <c r="W191" s="199"/>
      <c r="X191" s="199"/>
      <c r="Y191" s="199"/>
      <c r="Z191" s="199"/>
      <c r="AA191" s="199"/>
      <c r="AB191" s="199"/>
      <c r="AC191" s="199"/>
      <c r="AD191" s="199"/>
      <c r="AE191" s="199"/>
      <c r="AF191" s="199"/>
      <c r="AG191" s="199"/>
      <c r="AH191" s="199"/>
      <c r="AI191" s="200"/>
      <c r="AJ191" s="200"/>
      <c r="AK191" s="199"/>
      <c r="AL191" s="199"/>
    </row>
    <row r="192" spans="1:38" ht="15.75" customHeight="1" x14ac:dyDescent="0.15">
      <c r="A192" s="199"/>
      <c r="B192" s="199" t="str">
        <f>B191</f>
        <v>×</v>
      </c>
      <c r="C192" s="208">
        <f>J58</f>
        <v>0</v>
      </c>
      <c r="D192" s="199" t="str">
        <f t="shared" si="54"/>
        <v/>
      </c>
      <c r="E192" s="203"/>
      <c r="F192" s="199" t="str">
        <f>IF(F58=""," －",F58)</f>
        <v xml:space="preserve"> －</v>
      </c>
      <c r="G192" s="199"/>
      <c r="H192" s="204"/>
      <c r="I192" s="203"/>
      <c r="J192" s="199"/>
      <c r="K192" s="199"/>
      <c r="L192" s="199"/>
      <c r="M192" s="199"/>
      <c r="N192" s="199">
        <f>D58</f>
        <v>0</v>
      </c>
      <c r="O192" s="199">
        <f>E58</f>
        <v>0</v>
      </c>
      <c r="P192" s="199" t="str">
        <f t="shared" si="58"/>
        <v/>
      </c>
      <c r="Q192" s="199">
        <f>G58</f>
        <v>0</v>
      </c>
      <c r="R192" s="199" t="str">
        <f t="shared" si="55"/>
        <v>年</v>
      </c>
      <c r="S192" s="209">
        <f>K58</f>
        <v>0</v>
      </c>
      <c r="T192" s="199"/>
      <c r="U192" s="199"/>
      <c r="V192" s="199"/>
      <c r="W192" s="199"/>
      <c r="X192" s="199"/>
      <c r="Y192" s="199"/>
      <c r="Z192" s="199"/>
      <c r="AA192" s="199"/>
      <c r="AB192" s="199"/>
      <c r="AC192" s="199"/>
      <c r="AD192" s="199"/>
      <c r="AE192" s="199"/>
      <c r="AF192" s="199"/>
      <c r="AG192" s="199"/>
      <c r="AH192" s="199"/>
      <c r="AI192" s="200"/>
      <c r="AJ192" s="200"/>
      <c r="AK192" s="199"/>
      <c r="AL192" s="199"/>
    </row>
    <row r="193" spans="1:38" ht="15.75" customHeight="1" x14ac:dyDescent="0.15">
      <c r="A193" s="199"/>
      <c r="B193" s="199" t="str">
        <f>IF(COUNTA(D59:E59)=0,"×",C59)</f>
        <v>×</v>
      </c>
      <c r="C193" s="208">
        <f>H59</f>
        <v>0</v>
      </c>
      <c r="D193" s="199" t="str">
        <f t="shared" si="54"/>
        <v/>
      </c>
      <c r="E193" s="203"/>
      <c r="F193" s="199" t="str">
        <f>IF(F59=""," －",F59)</f>
        <v xml:space="preserve"> －</v>
      </c>
      <c r="G193" s="199"/>
      <c r="H193" s="204"/>
      <c r="I193" s="203"/>
      <c r="J193" s="199"/>
      <c r="K193" s="199"/>
      <c r="L193" s="199"/>
      <c r="M193" s="199"/>
      <c r="N193" s="199">
        <f>D59</f>
        <v>0</v>
      </c>
      <c r="O193" s="199">
        <f>E59</f>
        <v>0</v>
      </c>
      <c r="P193" s="199" t="str">
        <f t="shared" si="58"/>
        <v/>
      </c>
      <c r="Q193" s="199">
        <f>G59</f>
        <v>0</v>
      </c>
      <c r="R193" s="199" t="str">
        <f t="shared" si="55"/>
        <v>年</v>
      </c>
      <c r="S193" s="209">
        <f>I59</f>
        <v>0</v>
      </c>
      <c r="T193" s="199"/>
      <c r="U193" s="199"/>
      <c r="V193" s="199"/>
      <c r="W193" s="199"/>
      <c r="X193" s="199"/>
      <c r="Y193" s="199"/>
      <c r="Z193" s="199"/>
      <c r="AA193" s="199"/>
      <c r="AB193" s="199"/>
      <c r="AC193" s="199"/>
      <c r="AD193" s="199"/>
      <c r="AE193" s="199"/>
      <c r="AF193" s="199"/>
      <c r="AG193" s="199"/>
      <c r="AH193" s="199"/>
      <c r="AI193" s="200"/>
      <c r="AJ193" s="200"/>
      <c r="AK193" s="199"/>
      <c r="AL193" s="199"/>
    </row>
    <row r="194" spans="1:38" ht="15.75" customHeight="1" x14ac:dyDescent="0.15">
      <c r="A194" s="199"/>
      <c r="B194" s="199" t="str">
        <f>B193</f>
        <v>×</v>
      </c>
      <c r="C194" s="208">
        <f>J59</f>
        <v>0</v>
      </c>
      <c r="D194" s="199" t="str">
        <f t="shared" si="54"/>
        <v/>
      </c>
      <c r="E194" s="203"/>
      <c r="F194" s="199" t="str">
        <f>IF(F59=""," －",F59)</f>
        <v xml:space="preserve"> －</v>
      </c>
      <c r="G194" s="199"/>
      <c r="H194" s="204"/>
      <c r="I194" s="203"/>
      <c r="J194" s="199"/>
      <c r="K194" s="199"/>
      <c r="L194" s="199"/>
      <c r="M194" s="199"/>
      <c r="N194" s="199">
        <f>D59</f>
        <v>0</v>
      </c>
      <c r="O194" s="199">
        <f>E59</f>
        <v>0</v>
      </c>
      <c r="P194" s="199" t="str">
        <f t="shared" si="58"/>
        <v/>
      </c>
      <c r="Q194" s="199">
        <f>G59</f>
        <v>0</v>
      </c>
      <c r="R194" s="199" t="str">
        <f t="shared" si="55"/>
        <v>年</v>
      </c>
      <c r="S194" s="209">
        <f>K59</f>
        <v>0</v>
      </c>
      <c r="T194" s="199"/>
      <c r="U194" s="199"/>
      <c r="V194" s="199"/>
      <c r="W194" s="199"/>
      <c r="X194" s="199"/>
      <c r="Y194" s="199"/>
      <c r="Z194" s="199"/>
      <c r="AA194" s="199"/>
      <c r="AB194" s="199"/>
      <c r="AC194" s="199"/>
      <c r="AD194" s="199"/>
      <c r="AE194" s="199"/>
      <c r="AF194" s="199"/>
      <c r="AG194" s="199"/>
      <c r="AH194" s="199"/>
      <c r="AI194" s="200"/>
      <c r="AJ194" s="200"/>
      <c r="AK194" s="199"/>
      <c r="AL194" s="199"/>
    </row>
    <row r="195" spans="1:38" ht="15.75" customHeight="1" x14ac:dyDescent="0.15">
      <c r="A195" s="199"/>
      <c r="B195" s="199" t="str">
        <f>IF(COUNTA(D60:E60)=0,"×",C60)</f>
        <v>×</v>
      </c>
      <c r="C195" s="208">
        <f>H60</f>
        <v>0</v>
      </c>
      <c r="D195" s="199" t="str">
        <f t="shared" si="54"/>
        <v/>
      </c>
      <c r="E195" s="203"/>
      <c r="F195" s="199" t="str">
        <f>IF(F60=""," －",F60)</f>
        <v xml:space="preserve"> －</v>
      </c>
      <c r="G195" s="199"/>
      <c r="H195" s="204"/>
      <c r="I195" s="203"/>
      <c r="J195" s="199"/>
      <c r="K195" s="199"/>
      <c r="L195" s="199"/>
      <c r="M195" s="199"/>
      <c r="N195" s="199">
        <f>D60</f>
        <v>0</v>
      </c>
      <c r="O195" s="199">
        <f>E60</f>
        <v>0</v>
      </c>
      <c r="P195" s="199" t="str">
        <f t="shared" si="58"/>
        <v/>
      </c>
      <c r="Q195" s="199">
        <f>G60</f>
        <v>0</v>
      </c>
      <c r="R195" s="199" t="str">
        <f t="shared" si="55"/>
        <v>年</v>
      </c>
      <c r="S195" s="209">
        <f>I60</f>
        <v>0</v>
      </c>
      <c r="T195" s="199"/>
      <c r="U195" s="199"/>
      <c r="V195" s="199"/>
      <c r="W195" s="199"/>
      <c r="X195" s="199"/>
      <c r="Y195" s="199"/>
      <c r="Z195" s="199"/>
      <c r="AA195" s="199"/>
      <c r="AB195" s="199"/>
      <c r="AC195" s="199"/>
      <c r="AD195" s="199"/>
      <c r="AE195" s="199"/>
      <c r="AF195" s="199"/>
      <c r="AG195" s="199"/>
      <c r="AH195" s="199"/>
      <c r="AI195" s="200"/>
      <c r="AJ195" s="200"/>
      <c r="AK195" s="199"/>
      <c r="AL195" s="199"/>
    </row>
    <row r="196" spans="1:38" ht="17.25" customHeight="1" x14ac:dyDescent="0.15">
      <c r="A196" s="199"/>
      <c r="B196" s="199" t="str">
        <f>B195</f>
        <v>×</v>
      </c>
      <c r="C196" s="208">
        <f>J60</f>
        <v>0</v>
      </c>
      <c r="D196" s="199" t="str">
        <f t="shared" si="54"/>
        <v/>
      </c>
      <c r="E196" s="203"/>
      <c r="F196" s="199" t="str">
        <f>IF(F60=""," －",F60)</f>
        <v xml:space="preserve"> －</v>
      </c>
      <c r="G196" s="199"/>
      <c r="H196" s="204"/>
      <c r="I196" s="203"/>
      <c r="J196" s="199"/>
      <c r="K196" s="199"/>
      <c r="L196" s="199"/>
      <c r="M196" s="199"/>
      <c r="N196" s="199">
        <f>D60</f>
        <v>0</v>
      </c>
      <c r="O196" s="199">
        <f>E60</f>
        <v>0</v>
      </c>
      <c r="P196" s="199" t="str">
        <f t="shared" si="58"/>
        <v/>
      </c>
      <c r="Q196" s="199">
        <f>G60</f>
        <v>0</v>
      </c>
      <c r="R196" s="199" t="str">
        <f t="shared" si="55"/>
        <v>年</v>
      </c>
      <c r="S196" s="209">
        <f>K60</f>
        <v>0</v>
      </c>
      <c r="T196" s="199"/>
      <c r="U196" s="199"/>
      <c r="V196" s="199"/>
      <c r="W196" s="199"/>
      <c r="X196" s="199"/>
      <c r="Y196" s="199"/>
      <c r="Z196" s="199"/>
      <c r="AA196" s="199"/>
      <c r="AB196" s="199"/>
      <c r="AC196" s="199"/>
      <c r="AD196" s="199"/>
      <c r="AE196" s="199"/>
      <c r="AF196" s="199"/>
      <c r="AG196" s="199"/>
      <c r="AH196" s="199"/>
      <c r="AI196" s="200"/>
      <c r="AJ196" s="200"/>
      <c r="AK196" s="199"/>
      <c r="AL196" s="199"/>
    </row>
    <row r="197" spans="1:38" ht="17.25" customHeight="1" x14ac:dyDescent="0.15">
      <c r="A197" s="199"/>
      <c r="B197" s="199" t="str">
        <f>IF(COUNTA(D61:E61)=0,"×",C61)</f>
        <v>×</v>
      </c>
      <c r="C197" s="208">
        <f>H61</f>
        <v>0</v>
      </c>
      <c r="D197" s="199" t="str">
        <f t="shared" si="54"/>
        <v/>
      </c>
      <c r="E197" s="203"/>
      <c r="F197" s="199" t="str">
        <f>IF(F61=""," －",F61)</f>
        <v xml:space="preserve"> －</v>
      </c>
      <c r="G197" s="199"/>
      <c r="H197" s="204"/>
      <c r="I197" s="203"/>
      <c r="J197" s="199"/>
      <c r="K197" s="199"/>
      <c r="L197" s="199"/>
      <c r="M197" s="199"/>
      <c r="N197" s="199">
        <f>D61</f>
        <v>0</v>
      </c>
      <c r="O197" s="199">
        <f>E61</f>
        <v>0</v>
      </c>
      <c r="P197" s="199" t="str">
        <f t="shared" si="58"/>
        <v/>
      </c>
      <c r="Q197" s="199">
        <f>G61</f>
        <v>0</v>
      </c>
      <c r="R197" s="199" t="str">
        <f t="shared" si="55"/>
        <v>年</v>
      </c>
      <c r="S197" s="209">
        <f>I61</f>
        <v>0</v>
      </c>
      <c r="T197" s="199"/>
      <c r="U197" s="199"/>
      <c r="V197" s="199"/>
      <c r="W197" s="199"/>
      <c r="X197" s="199"/>
      <c r="Y197" s="199"/>
      <c r="Z197" s="199"/>
      <c r="AA197" s="199"/>
      <c r="AB197" s="199"/>
      <c r="AC197" s="199"/>
      <c r="AD197" s="199"/>
      <c r="AE197" s="199"/>
      <c r="AF197" s="199"/>
      <c r="AG197" s="199"/>
      <c r="AH197" s="199"/>
      <c r="AI197" s="200"/>
      <c r="AJ197" s="200"/>
      <c r="AK197" s="199"/>
      <c r="AL197" s="199"/>
    </row>
    <row r="198" spans="1:38" ht="17.25" customHeight="1" x14ac:dyDescent="0.15">
      <c r="A198" s="199"/>
      <c r="B198" s="199" t="str">
        <f>B197</f>
        <v>×</v>
      </c>
      <c r="C198" s="208">
        <f>J61</f>
        <v>0</v>
      </c>
      <c r="D198" s="199" t="str">
        <f t="shared" si="54"/>
        <v/>
      </c>
      <c r="E198" s="203"/>
      <c r="F198" s="199" t="str">
        <f>IF(F61=""," －",F61)</f>
        <v xml:space="preserve"> －</v>
      </c>
      <c r="G198" s="199"/>
      <c r="H198" s="204"/>
      <c r="I198" s="203"/>
      <c r="J198" s="199"/>
      <c r="K198" s="199"/>
      <c r="L198" s="199"/>
      <c r="M198" s="199"/>
      <c r="N198" s="199">
        <f>D61</f>
        <v>0</v>
      </c>
      <c r="O198" s="199">
        <f>E61</f>
        <v>0</v>
      </c>
      <c r="P198" s="199" t="str">
        <f t="shared" si="58"/>
        <v/>
      </c>
      <c r="Q198" s="199">
        <f>G61</f>
        <v>0</v>
      </c>
      <c r="R198" s="199" t="str">
        <f t="shared" si="55"/>
        <v>年</v>
      </c>
      <c r="S198" s="209">
        <f>K61</f>
        <v>0</v>
      </c>
      <c r="T198" s="199"/>
      <c r="U198" s="199"/>
      <c r="V198" s="199"/>
      <c r="W198" s="199"/>
      <c r="X198" s="199"/>
      <c r="Y198" s="199"/>
      <c r="Z198" s="199"/>
      <c r="AA198" s="199"/>
      <c r="AB198" s="199"/>
      <c r="AC198" s="199"/>
      <c r="AD198" s="199"/>
      <c r="AE198" s="199"/>
      <c r="AF198" s="199"/>
      <c r="AG198" s="199"/>
      <c r="AH198" s="199"/>
      <c r="AI198" s="200"/>
      <c r="AJ198" s="200"/>
      <c r="AK198" s="199"/>
      <c r="AL198" s="199"/>
    </row>
    <row r="199" spans="1:38" ht="17.25" customHeight="1" x14ac:dyDescent="0.15">
      <c r="A199" s="199"/>
      <c r="B199" s="199" t="str">
        <f>IF(COUNTA(D62:E62)=0,"×",C62)</f>
        <v>×</v>
      </c>
      <c r="C199" s="208">
        <f>H62</f>
        <v>0</v>
      </c>
      <c r="D199" s="199" t="str">
        <f t="shared" si="54"/>
        <v/>
      </c>
      <c r="E199" s="203"/>
      <c r="F199" s="199" t="str">
        <f>IF(F62=""," －",F62)</f>
        <v xml:space="preserve"> －</v>
      </c>
      <c r="G199" s="199"/>
      <c r="H199" s="204"/>
      <c r="I199" s="203"/>
      <c r="J199" s="199"/>
      <c r="K199" s="199"/>
      <c r="L199" s="199"/>
      <c r="M199" s="199"/>
      <c r="N199" s="199">
        <f>D62</f>
        <v>0</v>
      </c>
      <c r="O199" s="199">
        <f>E62</f>
        <v>0</v>
      </c>
      <c r="P199" s="199" t="str">
        <f t="shared" si="58"/>
        <v/>
      </c>
      <c r="Q199" s="199">
        <f>G62</f>
        <v>0</v>
      </c>
      <c r="R199" s="199" t="str">
        <f t="shared" si="55"/>
        <v>年</v>
      </c>
      <c r="S199" s="209">
        <f>I62</f>
        <v>0</v>
      </c>
      <c r="T199" s="199"/>
      <c r="U199" s="199"/>
      <c r="V199" s="199"/>
      <c r="W199" s="199"/>
      <c r="X199" s="199"/>
      <c r="Y199" s="199"/>
      <c r="Z199" s="199"/>
      <c r="AA199" s="199"/>
      <c r="AB199" s="199"/>
      <c r="AC199" s="199"/>
      <c r="AD199" s="199"/>
      <c r="AE199" s="199"/>
      <c r="AF199" s="199"/>
      <c r="AG199" s="199"/>
      <c r="AH199" s="199"/>
      <c r="AI199" s="200"/>
      <c r="AJ199" s="200"/>
      <c r="AK199" s="199"/>
      <c r="AL199" s="199"/>
    </row>
    <row r="200" spans="1:38" ht="17.25" customHeight="1" x14ac:dyDescent="0.15">
      <c r="A200" s="199"/>
      <c r="B200" s="199" t="str">
        <f>B199</f>
        <v>×</v>
      </c>
      <c r="C200" s="210">
        <f>J62</f>
        <v>0</v>
      </c>
      <c r="D200" s="211" t="str">
        <f t="shared" si="54"/>
        <v/>
      </c>
      <c r="E200" s="203"/>
      <c r="F200" s="199" t="str">
        <f>IF(F62=""," －",F62)</f>
        <v xml:space="preserve"> －</v>
      </c>
      <c r="G200" s="199"/>
      <c r="H200" s="204"/>
      <c r="I200" s="212"/>
      <c r="J200" s="213"/>
      <c r="K200" s="213"/>
      <c r="L200" s="213"/>
      <c r="M200" s="213"/>
      <c r="N200" s="213">
        <f>D62</f>
        <v>0</v>
      </c>
      <c r="O200" s="213">
        <f>E62</f>
        <v>0</v>
      </c>
      <c r="P200" s="213" t="str">
        <f t="shared" si="58"/>
        <v/>
      </c>
      <c r="Q200" s="213">
        <f>G62</f>
        <v>0</v>
      </c>
      <c r="R200" s="213" t="str">
        <f t="shared" si="55"/>
        <v>年</v>
      </c>
      <c r="S200" s="214">
        <f>K62</f>
        <v>0</v>
      </c>
      <c r="T200" s="213"/>
      <c r="U200" s="213"/>
      <c r="V200" s="213"/>
      <c r="W200" s="213"/>
      <c r="X200" s="213"/>
      <c r="Y200" s="213"/>
      <c r="Z200" s="213"/>
      <c r="AA200" s="213"/>
      <c r="AB200" s="213"/>
      <c r="AC200" s="213"/>
      <c r="AD200" s="213"/>
      <c r="AE200" s="213"/>
      <c r="AF200" s="213"/>
      <c r="AG200" s="213"/>
      <c r="AH200" s="213"/>
      <c r="AI200" s="215"/>
      <c r="AJ200" s="215"/>
      <c r="AK200" s="199"/>
      <c r="AL200" s="199"/>
    </row>
    <row r="201" spans="1:38" ht="17.25" customHeight="1" x14ac:dyDescent="0.15">
      <c r="A201" s="42"/>
      <c r="B201" s="42"/>
      <c r="C201" s="42"/>
      <c r="D201" s="42"/>
      <c r="E201" s="42"/>
      <c r="F201" s="42"/>
      <c r="G201" s="42"/>
      <c r="H201" s="42"/>
      <c r="I201" s="42"/>
      <c r="J201" s="42"/>
      <c r="K201" s="42"/>
      <c r="L201" s="42"/>
      <c r="M201" s="42"/>
      <c r="N201" s="42"/>
      <c r="O201" s="42"/>
      <c r="P201" s="42"/>
      <c r="Q201" s="42"/>
      <c r="R201" s="42"/>
      <c r="S201" s="42"/>
      <c r="T201" s="199"/>
      <c r="U201" s="42"/>
      <c r="V201" s="42"/>
      <c r="W201" s="42"/>
      <c r="X201" s="42"/>
      <c r="Y201" s="42"/>
      <c r="Z201" s="42"/>
      <c r="AA201" s="42"/>
      <c r="AB201" s="42"/>
      <c r="AC201" s="42"/>
      <c r="AD201" s="42"/>
      <c r="AE201" s="42"/>
      <c r="AF201" s="42"/>
      <c r="AG201" s="42"/>
      <c r="AH201" s="42"/>
      <c r="AI201" s="216"/>
      <c r="AJ201" s="216"/>
      <c r="AK201" s="42"/>
      <c r="AL201" s="42"/>
    </row>
    <row r="202" spans="1:38" ht="17.25" customHeight="1" x14ac:dyDescent="0.15">
      <c r="A202" s="42"/>
      <c r="B202" s="42"/>
      <c r="C202" s="42"/>
      <c r="D202" s="42"/>
      <c r="E202" s="42"/>
      <c r="F202" s="42"/>
      <c r="G202" s="42"/>
      <c r="H202" s="42"/>
      <c r="I202" s="42"/>
      <c r="J202" s="42"/>
      <c r="K202" s="42"/>
      <c r="L202" s="42"/>
      <c r="M202" s="42"/>
      <c r="N202" s="42"/>
      <c r="O202" s="42"/>
      <c r="P202" s="42"/>
      <c r="Q202" s="42"/>
      <c r="R202" s="42"/>
      <c r="S202" s="42"/>
      <c r="T202" s="199"/>
      <c r="U202" s="42"/>
      <c r="V202" s="42"/>
      <c r="W202" s="42"/>
      <c r="X202" s="42"/>
      <c r="Y202" s="42"/>
      <c r="Z202" s="42"/>
      <c r="AA202" s="42"/>
      <c r="AB202" s="42"/>
      <c r="AC202" s="42"/>
      <c r="AD202" s="42"/>
      <c r="AE202" s="42"/>
      <c r="AF202" s="42"/>
      <c r="AG202" s="42"/>
      <c r="AH202" s="42"/>
      <c r="AI202" s="216"/>
      <c r="AJ202" s="216"/>
      <c r="AK202" s="42"/>
      <c r="AL202" s="42"/>
    </row>
    <row r="203" spans="1:38" ht="17.25" customHeight="1" x14ac:dyDescent="0.15">
      <c r="A203" s="217" t="s">
        <v>339</v>
      </c>
      <c r="B203" s="217" t="s">
        <v>339</v>
      </c>
      <c r="C203" s="217" t="s">
        <v>339</v>
      </c>
      <c r="D203" s="217" t="s">
        <v>339</v>
      </c>
      <c r="E203" s="217" t="s">
        <v>339</v>
      </c>
      <c r="F203" s="217" t="s">
        <v>339</v>
      </c>
      <c r="G203" s="217" t="s">
        <v>339</v>
      </c>
      <c r="H203" s="217" t="s">
        <v>339</v>
      </c>
      <c r="I203" s="217" t="s">
        <v>339</v>
      </c>
      <c r="J203" s="217" t="s">
        <v>339</v>
      </c>
      <c r="K203" s="217" t="s">
        <v>339</v>
      </c>
      <c r="L203" s="217" t="s">
        <v>339</v>
      </c>
      <c r="M203" s="217" t="s">
        <v>339</v>
      </c>
      <c r="N203" s="217" t="s">
        <v>339</v>
      </c>
      <c r="O203" s="217" t="s">
        <v>339</v>
      </c>
      <c r="P203" s="217" t="s">
        <v>339</v>
      </c>
      <c r="Q203" s="217" t="s">
        <v>339</v>
      </c>
      <c r="R203" s="217" t="s">
        <v>339</v>
      </c>
      <c r="S203" s="217" t="s">
        <v>339</v>
      </c>
      <c r="T203" s="217" t="s">
        <v>339</v>
      </c>
      <c r="U203" s="217" t="s">
        <v>339</v>
      </c>
      <c r="V203" s="217" t="s">
        <v>339</v>
      </c>
      <c r="W203" s="217" t="s">
        <v>339</v>
      </c>
      <c r="X203" s="217" t="s">
        <v>339</v>
      </c>
      <c r="Y203" s="217" t="s">
        <v>339</v>
      </c>
      <c r="Z203" s="217" t="s">
        <v>339</v>
      </c>
      <c r="AA203" s="217" t="s">
        <v>339</v>
      </c>
      <c r="AB203" s="217" t="s">
        <v>339</v>
      </c>
      <c r="AC203" s="217" t="s">
        <v>339</v>
      </c>
      <c r="AD203" s="217" t="s">
        <v>339</v>
      </c>
      <c r="AE203" s="217" t="s">
        <v>339</v>
      </c>
      <c r="AF203" s="217" t="s">
        <v>339</v>
      </c>
      <c r="AG203" s="217" t="s">
        <v>339</v>
      </c>
      <c r="AH203" s="217" t="s">
        <v>339</v>
      </c>
      <c r="AI203" s="217" t="s">
        <v>339</v>
      </c>
      <c r="AJ203" s="217" t="s">
        <v>339</v>
      </c>
      <c r="AK203" s="217" t="s">
        <v>339</v>
      </c>
      <c r="AL203" s="217" t="s">
        <v>339</v>
      </c>
    </row>
  </sheetData>
  <sheetProtection algorithmName="SHA-512" hashValue="9xgaztMizHKdChtEKR9PZU8C7rqSVBQyjk2WVadOrqdIM5ps4YMCjs8f0VKJlbzprtM9P+8ObDIaSgvw5KMz6Q==" saltValue="FHrpOG5KH39i561ggbhb5A==" spinCount="100000" sheet="1" objects="1" scenarios="1"/>
  <mergeCells count="11">
    <mergeCell ref="J10:K10"/>
    <mergeCell ref="L10:M10"/>
    <mergeCell ref="C6:C7"/>
    <mergeCell ref="G6:I6"/>
    <mergeCell ref="L6:N6"/>
    <mergeCell ref="C10:C11"/>
    <mergeCell ref="D10:D11"/>
    <mergeCell ref="E10:E11"/>
    <mergeCell ref="G10:G11"/>
    <mergeCell ref="H10:I10"/>
    <mergeCell ref="N10:O12"/>
  </mergeCells>
  <phoneticPr fontId="1"/>
  <conditionalFormatting sqref="I13:I62 K13:K62">
    <cfRule type="cellIs" dxfId="74" priority="3" operator="equal">
      <formula>0</formula>
    </cfRule>
  </conditionalFormatting>
  <conditionalFormatting sqref="K13:K62">
    <cfRule type="cellIs" dxfId="73" priority="2" operator="notEqual">
      <formula>0</formula>
    </cfRule>
  </conditionalFormatting>
  <conditionalFormatting sqref="I13:I62">
    <cfRule type="cellIs" dxfId="72" priority="1" operator="notEqual">
      <formula>0</formula>
    </cfRule>
  </conditionalFormatting>
  <dataValidations count="4">
    <dataValidation type="list" allowBlank="1" showInputMessage="1" showErrorMessage="1" sqref="M13:M62" xr:uid="{00000000-0002-0000-0300-000000000000}">
      <formula1>$W$8:$W$13</formula1>
    </dataValidation>
    <dataValidation type="list" allowBlank="1" showInputMessage="1" showErrorMessage="1" sqref="L13:L62" xr:uid="{00000000-0002-0000-0300-000001000000}">
      <formula1>$U$8:$U$22</formula1>
    </dataValidation>
    <dataValidation type="list" allowBlank="1" showInputMessage="1" showErrorMessage="1" sqref="F13:F62" xr:uid="{00000000-0002-0000-0300-000003000000}">
      <formula1>$Y$8:$Y$13</formula1>
    </dataValidation>
    <dataValidation type="list" allowBlank="1" showInputMessage="1" showErrorMessage="1" sqref="H13:H62 J13:J62" xr:uid="{E7852C5C-680F-4EAE-84E8-E95D4A1A0FE7}">
      <formula1>$S$8:$S$13</formula1>
    </dataValidation>
  </dataValidations>
  <pageMargins left="0.39370078740157483" right="0.39370078740157483" top="0.39370078740157483" bottom="0.19685039370078741" header="0.31496062992125984" footer="0.31496062992125984"/>
  <pageSetup paperSize="9"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452"/>
  <sheetViews>
    <sheetView showGridLines="0" view="pageBreakPreview" zoomScaleNormal="100" zoomScaleSheetLayoutView="100" workbookViewId="0"/>
  </sheetViews>
  <sheetFormatPr defaultColWidth="3.625" defaultRowHeight="20.85" customHeight="1" x14ac:dyDescent="0.15"/>
  <cols>
    <col min="1" max="24" width="3.625" style="49"/>
    <col min="25" max="25" width="3.625" style="49" customWidth="1"/>
    <col min="26" max="27" width="3.625" style="49"/>
    <col min="28" max="28" width="3.625" style="75"/>
    <col min="29" max="29" width="3.625" style="80"/>
    <col min="30" max="31" width="6.125" style="80" customWidth="1"/>
    <col min="32" max="36" width="3.625" style="80"/>
    <col min="37" max="38" width="3.625" style="49"/>
    <col min="39" max="39" width="5.625" style="49" customWidth="1"/>
    <col min="40" max="40" width="15.625" style="49" customWidth="1"/>
    <col min="41" max="46" width="10.625" style="49" customWidth="1"/>
    <col min="47" max="47" width="6.625" style="49" customWidth="1"/>
    <col min="48" max="16384" width="3.625" style="49"/>
  </cols>
  <sheetData>
    <row r="1" spans="3:47" ht="20.85" customHeight="1" x14ac:dyDescent="0.15">
      <c r="AC1" s="75"/>
      <c r="AD1" s="75"/>
      <c r="AE1" s="75"/>
      <c r="AF1" s="75"/>
      <c r="AG1" s="75"/>
      <c r="AH1" s="75"/>
      <c r="AI1" s="75"/>
      <c r="AJ1" s="75"/>
    </row>
    <row r="2" spans="3:47" ht="20.85" customHeight="1" x14ac:dyDescent="0.15">
      <c r="F2" s="413" t="s">
        <v>120</v>
      </c>
      <c r="G2" s="413"/>
      <c r="H2" s="413"/>
      <c r="I2" s="413"/>
      <c r="J2" s="413"/>
      <c r="K2" s="413"/>
      <c r="L2" s="413"/>
      <c r="M2" s="413"/>
      <c r="N2" s="413"/>
      <c r="O2" s="413"/>
      <c r="P2" s="413"/>
      <c r="Q2" s="413"/>
      <c r="R2" s="413"/>
      <c r="S2" s="413"/>
      <c r="T2" s="413"/>
      <c r="U2" s="413"/>
      <c r="X2" s="86" t="s">
        <v>234</v>
      </c>
      <c r="Y2" s="86">
        <v>1</v>
      </c>
      <c r="AC2" s="77" t="s">
        <v>171</v>
      </c>
      <c r="AD2" s="78" t="s">
        <v>176</v>
      </c>
      <c r="AE2" s="78"/>
      <c r="AF2" s="78"/>
      <c r="AG2" s="76"/>
      <c r="AH2" s="76"/>
      <c r="AI2" s="77" t="s">
        <v>171</v>
      </c>
      <c r="AJ2" s="76"/>
    </row>
    <row r="3" spans="3:47" ht="20.85" customHeight="1" x14ac:dyDescent="0.15">
      <c r="F3" s="413"/>
      <c r="G3" s="413"/>
      <c r="H3" s="413"/>
      <c r="I3" s="413"/>
      <c r="J3" s="413"/>
      <c r="K3" s="413"/>
      <c r="L3" s="413"/>
      <c r="M3" s="413"/>
      <c r="N3" s="413"/>
      <c r="O3" s="413"/>
      <c r="P3" s="413"/>
      <c r="Q3" s="413"/>
      <c r="R3" s="413"/>
      <c r="S3" s="413"/>
      <c r="T3" s="413"/>
      <c r="U3" s="413"/>
      <c r="AC3" s="77" t="s">
        <v>171</v>
      </c>
      <c r="AD3" s="78" t="s">
        <v>173</v>
      </c>
      <c r="AE3" s="78"/>
      <c r="AF3" s="78"/>
      <c r="AG3" s="76"/>
      <c r="AH3" s="76"/>
      <c r="AI3" s="77" t="s">
        <v>171</v>
      </c>
      <c r="AJ3" s="76"/>
    </row>
    <row r="4" spans="3:47" ht="20.85" customHeight="1" thickBot="1" x14ac:dyDescent="0.2">
      <c r="C4" s="54" t="str">
        <f>"  "&amp;団体!C4&amp;" （ 令和 4年11月13日 ／ 県営八代運動公園陸上競技場 ）"</f>
        <v xml:space="preserve">  令和 ４年度 第２４回 「谷口睦生」記念陸上記録会 （ 令和 4年11月13日 ／ 県営八代運動公園陸上競技場 ）</v>
      </c>
      <c r="AC4" s="77" t="s">
        <v>171</v>
      </c>
      <c r="AD4" s="419">
        <f>ROUNDUP(SUM(AE9:AE10)/2,)</f>
        <v>0</v>
      </c>
      <c r="AE4" s="420"/>
      <c r="AF4" s="78" t="s">
        <v>170</v>
      </c>
      <c r="AG4" s="76"/>
      <c r="AH4" s="76"/>
      <c r="AI4" s="77" t="s">
        <v>171</v>
      </c>
      <c r="AJ4" s="75"/>
    </row>
    <row r="5" spans="3:47" ht="20.85" customHeight="1" thickBot="1" x14ac:dyDescent="0.2">
      <c r="C5" s="414" t="s">
        <v>121</v>
      </c>
      <c r="D5" s="415"/>
      <c r="E5" s="415"/>
      <c r="F5" s="415"/>
      <c r="G5" s="415"/>
      <c r="H5" s="415"/>
      <c r="I5" s="415"/>
      <c r="J5" s="416"/>
      <c r="N5" s="392" t="s">
        <v>122</v>
      </c>
      <c r="O5" s="393"/>
      <c r="P5" s="394"/>
      <c r="Q5" s="56"/>
      <c r="R5" s="395" t="str">
        <f>IF(C6="","",IF(OR(AC$12="小",AC$12="中"),AC$12&amp;"学",IF(AC$12="高",AC$12&amp;"校","直接入力")))</f>
        <v/>
      </c>
      <c r="S5" s="395"/>
      <c r="T5" s="395"/>
      <c r="U5" s="395"/>
      <c r="V5" s="395"/>
      <c r="W5" s="395"/>
      <c r="X5" s="57"/>
      <c r="AC5" s="77" t="s">
        <v>171</v>
      </c>
      <c r="AD5" s="78" t="s">
        <v>172</v>
      </c>
      <c r="AE5" s="78"/>
      <c r="AF5" s="78"/>
      <c r="AG5" s="76"/>
      <c r="AH5" s="76"/>
      <c r="AI5" s="77" t="s">
        <v>171</v>
      </c>
      <c r="AJ5" s="76"/>
    </row>
    <row r="6" spans="3:47" ht="20.85" customHeight="1" thickTop="1" x14ac:dyDescent="0.15">
      <c r="C6" s="396" t="str">
        <f>VLOOKUP(Y2,リレーオーダー!AM$15:AU$40,2)</f>
        <v/>
      </c>
      <c r="D6" s="397"/>
      <c r="E6" s="397"/>
      <c r="F6" s="397"/>
      <c r="G6" s="397"/>
      <c r="H6" s="397"/>
      <c r="I6" s="397"/>
      <c r="J6" s="398"/>
      <c r="N6" s="402" t="s">
        <v>123</v>
      </c>
      <c r="O6" s="368"/>
      <c r="P6" s="369"/>
      <c r="Q6" s="50"/>
      <c r="R6" s="403" t="str">
        <f>IF(C6="","",VLOOKUP(Y2,リレーオーダー!AM$15:AU$40,9))</f>
        <v/>
      </c>
      <c r="S6" s="403"/>
      <c r="T6" s="403"/>
      <c r="U6" s="403"/>
      <c r="V6" s="403"/>
      <c r="W6" s="403"/>
      <c r="X6" s="58"/>
      <c r="AC6" s="76"/>
      <c r="AD6" s="76"/>
      <c r="AE6" s="76"/>
      <c r="AF6" s="76"/>
      <c r="AG6" s="76"/>
      <c r="AH6" s="76"/>
      <c r="AI6" s="76"/>
      <c r="AJ6" s="76"/>
    </row>
    <row r="7" spans="3:47" ht="20.85" customHeight="1" thickBot="1" x14ac:dyDescent="0.2">
      <c r="C7" s="399"/>
      <c r="D7" s="400"/>
      <c r="E7" s="400"/>
      <c r="F7" s="400"/>
      <c r="G7" s="400"/>
      <c r="H7" s="400"/>
      <c r="I7" s="400"/>
      <c r="J7" s="401"/>
      <c r="N7" s="404" t="s">
        <v>388</v>
      </c>
      <c r="O7" s="405"/>
      <c r="P7" s="406"/>
      <c r="Q7" s="59"/>
      <c r="R7" s="407">
        <f>SUMIF(男子!AA$101:AA$112,リレーオーダー!Y2,男子!AD$101:AD$112)+SUMIF(女子!AA$101:AA$112,リレーオーダー!Y2,女子!AD$101:AD$112)</f>
        <v>0</v>
      </c>
      <c r="S7" s="407"/>
      <c r="T7" s="407"/>
      <c r="U7" s="407"/>
      <c r="V7" s="407"/>
      <c r="W7" s="407"/>
      <c r="X7" s="60"/>
      <c r="AC7" s="76"/>
      <c r="AD7" s="76"/>
      <c r="AE7" s="76"/>
      <c r="AF7" s="76"/>
      <c r="AG7" s="76"/>
      <c r="AH7" s="76"/>
      <c r="AI7" s="76"/>
      <c r="AJ7" s="76"/>
    </row>
    <row r="8" spans="3:47" ht="20.85" customHeight="1" thickBot="1" x14ac:dyDescent="0.2">
      <c r="AC8" s="80" t="s">
        <v>177</v>
      </c>
      <c r="AE8" s="81"/>
      <c r="AF8" s="76"/>
      <c r="AG8" s="76"/>
      <c r="AH8" s="76"/>
      <c r="AI8" s="76"/>
      <c r="AJ8" s="76"/>
    </row>
    <row r="9" spans="3:47" ht="20.85" customHeight="1" thickBot="1" x14ac:dyDescent="0.2">
      <c r="C9" s="408" t="s">
        <v>124</v>
      </c>
      <c r="D9" s="409"/>
      <c r="E9" s="410" t="s">
        <v>125</v>
      </c>
      <c r="F9" s="410"/>
      <c r="G9" s="409"/>
      <c r="H9" s="410" t="s">
        <v>126</v>
      </c>
      <c r="I9" s="410"/>
      <c r="J9" s="410"/>
      <c r="K9" s="410"/>
      <c r="L9" s="410"/>
      <c r="M9" s="409"/>
      <c r="N9" s="410" t="s">
        <v>366</v>
      </c>
      <c r="O9" s="410"/>
      <c r="P9" s="410"/>
      <c r="Q9" s="410"/>
      <c r="R9" s="410"/>
      <c r="S9" s="409"/>
      <c r="T9" s="411" t="s">
        <v>365</v>
      </c>
      <c r="U9" s="410"/>
      <c r="V9" s="410"/>
      <c r="W9" s="410"/>
      <c r="X9" s="412"/>
      <c r="AC9" s="81"/>
      <c r="AD9" s="82" t="s">
        <v>168</v>
      </c>
      <c r="AE9" s="83">
        <f>団体!T36</f>
        <v>0</v>
      </c>
      <c r="AF9" s="76"/>
      <c r="AG9" s="76"/>
      <c r="AH9" s="76"/>
      <c r="AI9" s="76"/>
      <c r="AJ9" s="76"/>
    </row>
    <row r="10" spans="3:47" ht="20.85" customHeight="1" thickTop="1" x14ac:dyDescent="0.15">
      <c r="C10" s="382" t="s">
        <v>127</v>
      </c>
      <c r="D10" s="383"/>
      <c r="E10" s="384"/>
      <c r="F10" s="385"/>
      <c r="G10" s="386"/>
      <c r="H10" s="387" t="str">
        <f>VLOOKUP(Y2,リレーオーダー!AM$15:AT$40,3)</f>
        <v/>
      </c>
      <c r="I10" s="387"/>
      <c r="J10" s="387"/>
      <c r="K10" s="387"/>
      <c r="L10" s="387"/>
      <c r="M10" s="388"/>
      <c r="N10" s="389"/>
      <c r="O10" s="389"/>
      <c r="P10" s="389"/>
      <c r="Q10" s="389"/>
      <c r="R10" s="389"/>
      <c r="S10" s="390"/>
      <c r="T10" s="186"/>
      <c r="U10" s="186"/>
      <c r="V10" s="186"/>
      <c r="W10" s="186"/>
      <c r="X10" s="187"/>
      <c r="AD10" s="84" t="s">
        <v>169</v>
      </c>
      <c r="AE10" s="83">
        <f>団体!V36</f>
        <v>0</v>
      </c>
      <c r="AF10" s="76"/>
      <c r="AG10" s="76"/>
      <c r="AH10" s="76"/>
      <c r="AI10" s="76"/>
      <c r="AJ10" s="76"/>
    </row>
    <row r="11" spans="3:47" ht="20.85" customHeight="1" thickBot="1" x14ac:dyDescent="0.2">
      <c r="C11" s="391" t="s">
        <v>128</v>
      </c>
      <c r="D11" s="366"/>
      <c r="E11" s="367"/>
      <c r="F11" s="368"/>
      <c r="G11" s="369"/>
      <c r="H11" s="370" t="str">
        <f>VLOOKUP(Y2,リレーオーダー!AM$15:AT$40,4)</f>
        <v/>
      </c>
      <c r="I11" s="370"/>
      <c r="J11" s="370"/>
      <c r="K11" s="370"/>
      <c r="L11" s="370"/>
      <c r="M11" s="371"/>
      <c r="N11" s="363"/>
      <c r="O11" s="363"/>
      <c r="P11" s="363"/>
      <c r="Q11" s="363"/>
      <c r="R11" s="363"/>
      <c r="S11" s="364"/>
      <c r="T11" s="186"/>
      <c r="U11" s="186"/>
      <c r="V11" s="186"/>
      <c r="W11" s="186"/>
      <c r="X11" s="187"/>
      <c r="AC11" s="76"/>
      <c r="AD11" s="76"/>
      <c r="AE11" s="76"/>
      <c r="AF11" s="76"/>
      <c r="AG11" s="76"/>
      <c r="AH11" s="76"/>
      <c r="AI11" s="76"/>
      <c r="AJ11" s="76"/>
    </row>
    <row r="12" spans="3:47" ht="20.85" customHeight="1" thickBot="1" x14ac:dyDescent="0.2">
      <c r="C12" s="391" t="s">
        <v>129</v>
      </c>
      <c r="D12" s="366"/>
      <c r="E12" s="367"/>
      <c r="F12" s="368"/>
      <c r="G12" s="369"/>
      <c r="H12" s="370" t="str">
        <f>VLOOKUP(Y2,リレーオーダー!AM$15:AT$40,5)</f>
        <v/>
      </c>
      <c r="I12" s="370"/>
      <c r="J12" s="370"/>
      <c r="K12" s="370"/>
      <c r="L12" s="370"/>
      <c r="M12" s="371"/>
      <c r="N12" s="363"/>
      <c r="O12" s="363"/>
      <c r="P12" s="363"/>
      <c r="Q12" s="363"/>
      <c r="R12" s="363"/>
      <c r="S12" s="364"/>
      <c r="T12" s="186"/>
      <c r="U12" s="186"/>
      <c r="V12" s="186"/>
      <c r="W12" s="186"/>
      <c r="X12" s="187"/>
      <c r="AC12" s="148" t="str">
        <f>IF(団体!I12="","",RIGHT(団体!I12,1))</f>
        <v/>
      </c>
      <c r="AD12" s="76"/>
      <c r="AE12" s="76"/>
      <c r="AF12" s="76"/>
      <c r="AG12" s="76"/>
      <c r="AH12" s="76"/>
      <c r="AI12" s="76"/>
      <c r="AJ12" s="76"/>
    </row>
    <row r="13" spans="3:47" ht="20.85" customHeight="1" x14ac:dyDescent="0.15">
      <c r="C13" s="391" t="s">
        <v>130</v>
      </c>
      <c r="D13" s="366"/>
      <c r="E13" s="367"/>
      <c r="F13" s="368"/>
      <c r="G13" s="369"/>
      <c r="H13" s="370" t="str">
        <f>VLOOKUP(Y2,リレーオーダー!AM$15:AT$40,6)</f>
        <v/>
      </c>
      <c r="I13" s="370"/>
      <c r="J13" s="370"/>
      <c r="K13" s="370"/>
      <c r="L13" s="370"/>
      <c r="M13" s="371"/>
      <c r="N13" s="363"/>
      <c r="O13" s="363"/>
      <c r="P13" s="363"/>
      <c r="Q13" s="363"/>
      <c r="R13" s="363"/>
      <c r="S13" s="364"/>
      <c r="T13" s="186"/>
      <c r="U13" s="186"/>
      <c r="V13" s="186"/>
      <c r="W13" s="186"/>
      <c r="X13" s="187"/>
      <c r="AC13" s="76"/>
      <c r="AD13" s="76"/>
      <c r="AE13" s="76"/>
      <c r="AF13" s="76"/>
      <c r="AG13" s="76"/>
      <c r="AH13" s="76"/>
      <c r="AI13" s="76"/>
      <c r="AJ13" s="76"/>
    </row>
    <row r="14" spans="3:47" ht="20.85" customHeight="1" x14ac:dyDescent="0.15">
      <c r="C14" s="365" t="s">
        <v>384</v>
      </c>
      <c r="D14" s="366"/>
      <c r="E14" s="367"/>
      <c r="F14" s="368"/>
      <c r="G14" s="369"/>
      <c r="H14" s="370" t="str">
        <f>VLOOKUP(Y2,リレーオーダー!AM$15:AT$40,7)</f>
        <v/>
      </c>
      <c r="I14" s="370"/>
      <c r="J14" s="370"/>
      <c r="K14" s="370"/>
      <c r="L14" s="370"/>
      <c r="M14" s="371"/>
      <c r="N14" s="363"/>
      <c r="O14" s="363"/>
      <c r="P14" s="363"/>
      <c r="Q14" s="363"/>
      <c r="R14" s="363"/>
      <c r="S14" s="364"/>
      <c r="T14" s="186"/>
      <c r="U14" s="186"/>
      <c r="V14" s="186"/>
      <c r="W14" s="186"/>
      <c r="X14" s="187"/>
      <c r="AC14" s="76"/>
      <c r="AD14" s="234" t="s">
        <v>379</v>
      </c>
      <c r="AE14" s="76"/>
      <c r="AF14" s="234" t="s">
        <v>378</v>
      </c>
      <c r="AG14" s="76"/>
      <c r="AH14" s="234" t="s">
        <v>380</v>
      </c>
      <c r="AI14" s="76"/>
      <c r="AJ14" s="76"/>
      <c r="AM14" s="66"/>
      <c r="AN14" s="190" t="s">
        <v>132</v>
      </c>
      <c r="AO14" s="191" t="s">
        <v>133</v>
      </c>
      <c r="AP14" s="191" t="s">
        <v>134</v>
      </c>
      <c r="AQ14" s="191" t="s">
        <v>135</v>
      </c>
      <c r="AR14" s="191" t="s">
        <v>136</v>
      </c>
      <c r="AS14" s="191" t="s">
        <v>137</v>
      </c>
      <c r="AT14" s="191" t="s">
        <v>138</v>
      </c>
      <c r="AU14" s="1"/>
    </row>
    <row r="15" spans="3:47" ht="20.85" customHeight="1" thickBot="1" x14ac:dyDescent="0.2">
      <c r="C15" s="372" t="s">
        <v>385</v>
      </c>
      <c r="D15" s="373"/>
      <c r="E15" s="374"/>
      <c r="F15" s="375"/>
      <c r="G15" s="376"/>
      <c r="H15" s="377" t="str">
        <f>VLOOKUP(Y2,リレーオーダー!AM$15:AT$40,8)</f>
        <v/>
      </c>
      <c r="I15" s="378"/>
      <c r="J15" s="378"/>
      <c r="K15" s="378"/>
      <c r="L15" s="378"/>
      <c r="M15" s="379"/>
      <c r="N15" s="380"/>
      <c r="O15" s="380"/>
      <c r="P15" s="380"/>
      <c r="Q15" s="380"/>
      <c r="R15" s="380"/>
      <c r="S15" s="381"/>
      <c r="T15" s="188"/>
      <c r="U15" s="188"/>
      <c r="V15" s="188"/>
      <c r="W15" s="188"/>
      <c r="X15" s="189"/>
      <c r="AC15" s="220">
        <v>1</v>
      </c>
      <c r="AD15" s="235" t="str">
        <f>C6</f>
        <v/>
      </c>
      <c r="AE15" s="76"/>
      <c r="AF15" s="234" t="str">
        <f>R5</f>
        <v/>
      </c>
      <c r="AG15" s="76"/>
      <c r="AH15" s="234" t="str">
        <f>R6</f>
        <v/>
      </c>
      <c r="AI15" s="76"/>
      <c r="AJ15" s="76"/>
      <c r="AM15" s="192">
        <f>IF(男子!G70=0,0,1)</f>
        <v>0</v>
      </c>
      <c r="AN15" s="190" t="str">
        <f>IF(男子!G70=0,"",男子!AD70)</f>
        <v/>
      </c>
      <c r="AO15" s="191" t="str">
        <f>IF(AM15=0,"",男子!AE70)</f>
        <v/>
      </c>
      <c r="AP15" s="191" t="str">
        <f>IF(AM15=0,"",男子!AF70)</f>
        <v/>
      </c>
      <c r="AQ15" s="191" t="str">
        <f>IF(AM15=0,"",男子!AG70)</f>
        <v/>
      </c>
      <c r="AR15" s="191" t="str">
        <f>IF(AM15=0,"",男子!AH70)</f>
        <v/>
      </c>
      <c r="AS15" s="191" t="str">
        <f>IF(AM15=0,"",IF(ISNA(男子!AI70),"",男子!AI70))</f>
        <v/>
      </c>
      <c r="AT15" s="191" t="str">
        <f>IF(AM15=0,"",IF(ISNA(男子!AJ70),"",男子!AJ70))</f>
        <v/>
      </c>
      <c r="AU15" s="193" t="str">
        <f>IF(AM15="","","男子")</f>
        <v>男子</v>
      </c>
    </row>
    <row r="16" spans="3:47" ht="20.85" customHeight="1" x14ac:dyDescent="0.15">
      <c r="C16" s="51" t="s">
        <v>397</v>
      </c>
      <c r="AC16" s="220">
        <v>2</v>
      </c>
      <c r="AD16" s="235" t="str">
        <f>C27</f>
        <v/>
      </c>
      <c r="AE16" s="76"/>
      <c r="AF16" s="234" t="str">
        <f>R26</f>
        <v/>
      </c>
      <c r="AG16" s="76"/>
      <c r="AH16" s="234" t="str">
        <f>R27</f>
        <v/>
      </c>
      <c r="AI16" s="76"/>
      <c r="AJ16" s="76"/>
      <c r="AM16" s="192" t="str">
        <f>IF(男子!G71=0,"",AM15+1)</f>
        <v/>
      </c>
      <c r="AN16" s="190" t="str">
        <f>IF(男子!G71=0,"",男子!G$6&amp;" 男子 "&amp;男子!F71)</f>
        <v/>
      </c>
      <c r="AO16" s="191" t="str">
        <f>IF(AM16=0,"",男子!AE72)</f>
        <v/>
      </c>
      <c r="AP16" s="191" t="str">
        <f>IF(AM16=0,"",男子!AF72)</f>
        <v/>
      </c>
      <c r="AQ16" s="191" t="str">
        <f>IF(AM16=0,"",男子!AG72)</f>
        <v/>
      </c>
      <c r="AR16" s="191" t="str">
        <f>IF(AM16=0,"",男子!AH72)</f>
        <v/>
      </c>
      <c r="AS16" s="191" t="str">
        <f>IF(AM16=0,"",IF(ISNA(男子!AI72),"",男子!AI72))</f>
        <v/>
      </c>
      <c r="AT16" s="191" t="str">
        <f>IF(AM16=0,"",IF(ISNA(男子!AJ72),"",男子!AJ72))</f>
        <v/>
      </c>
      <c r="AU16" s="193" t="str">
        <f t="shared" ref="AU16:AU22" si="0">IF(AM16="","","男子")</f>
        <v/>
      </c>
    </row>
    <row r="17" spans="1:47" ht="20.85" customHeight="1" x14ac:dyDescent="0.15">
      <c r="B17" s="247" t="s">
        <v>36</v>
      </c>
      <c r="C17" s="417" t="s">
        <v>127</v>
      </c>
      <c r="D17" s="418"/>
      <c r="E17" s="196"/>
      <c r="F17" s="62"/>
      <c r="G17" s="65"/>
      <c r="H17" s="64" t="s">
        <v>367</v>
      </c>
      <c r="I17" s="63"/>
      <c r="J17" s="63"/>
      <c r="K17" s="63"/>
      <c r="L17" s="63"/>
      <c r="M17" s="65"/>
      <c r="N17" s="230" t="s">
        <v>368</v>
      </c>
      <c r="O17" s="228"/>
      <c r="P17" s="228"/>
      <c r="Q17" s="228"/>
      <c r="R17" s="228"/>
      <c r="S17" s="228"/>
      <c r="T17" s="232" t="s">
        <v>305</v>
      </c>
      <c r="U17" s="228"/>
      <c r="V17" s="228"/>
      <c r="W17" s="228"/>
      <c r="X17" s="229"/>
      <c r="AC17" s="220">
        <v>3</v>
      </c>
      <c r="AD17" s="235" t="str">
        <f>C46</f>
        <v/>
      </c>
      <c r="AE17" s="76"/>
      <c r="AF17" s="234" t="str">
        <f>R45</f>
        <v/>
      </c>
      <c r="AG17" s="76"/>
      <c r="AH17" s="234" t="str">
        <f>R46</f>
        <v/>
      </c>
      <c r="AI17" s="76"/>
      <c r="AJ17" s="76"/>
      <c r="AM17" s="192" t="str">
        <f>IF(男子!G72=0,"",MAX(AM$15:AM16)+1)</f>
        <v/>
      </c>
      <c r="AN17" s="190" t="str">
        <f>IF(男子!G72=0,"",男子!G$6&amp;" 男子 "&amp;男子!F72)</f>
        <v/>
      </c>
      <c r="AO17" s="191" t="str">
        <f>IF(AM17=0,"",男子!AE74)</f>
        <v/>
      </c>
      <c r="AP17" s="191" t="str">
        <f>IF(AM17=0,"",男子!AF74)</f>
        <v/>
      </c>
      <c r="AQ17" s="191" t="str">
        <f>IF(AM17=0,"",男子!AG74)</f>
        <v/>
      </c>
      <c r="AR17" s="191" t="str">
        <f>IF(AM17=0,"",男子!AH74)</f>
        <v/>
      </c>
      <c r="AS17" s="191" t="str">
        <f>IF(AM17=0,"",IF(ISNA(男子!AI74),"",男子!AI74))</f>
        <v/>
      </c>
      <c r="AT17" s="191" t="str">
        <f>IF(AM17=0,"",IF(ISNA(男子!AJ74),"",男子!AJ74))</f>
        <v/>
      </c>
      <c r="AU17" s="193" t="str">
        <f t="shared" si="0"/>
        <v/>
      </c>
    </row>
    <row r="18" spans="1:47" ht="20.85" customHeight="1" x14ac:dyDescent="0.15">
      <c r="B18" s="247" t="s">
        <v>36</v>
      </c>
      <c r="C18" s="417" t="s">
        <v>128</v>
      </c>
      <c r="D18" s="418"/>
      <c r="E18" s="197"/>
      <c r="F18" s="62"/>
      <c r="G18" s="246"/>
      <c r="H18" s="64" t="s">
        <v>131</v>
      </c>
      <c r="I18" s="63"/>
      <c r="J18" s="63"/>
      <c r="K18" s="63"/>
      <c r="L18" s="63"/>
      <c r="M18" s="65"/>
      <c r="N18" s="230" t="s">
        <v>369</v>
      </c>
      <c r="O18" s="228"/>
      <c r="P18" s="228"/>
      <c r="Q18" s="228"/>
      <c r="R18" s="228"/>
      <c r="S18" s="228"/>
      <c r="T18" s="232" t="s">
        <v>304</v>
      </c>
      <c r="U18" s="228"/>
      <c r="V18" s="228"/>
      <c r="W18" s="230"/>
      <c r="X18" s="231"/>
      <c r="AC18" s="220">
        <v>4</v>
      </c>
      <c r="AD18" s="235" t="str">
        <f>C67</f>
        <v/>
      </c>
      <c r="AE18" s="76"/>
      <c r="AF18" s="234" t="str">
        <f>R66</f>
        <v/>
      </c>
      <c r="AG18" s="76"/>
      <c r="AH18" s="234" t="str">
        <f>R67</f>
        <v/>
      </c>
      <c r="AI18" s="76"/>
      <c r="AJ18" s="76"/>
      <c r="AM18" s="192" t="str">
        <f>IF(男子!G73=0,"",MAX(AM$15:AM17)+1)</f>
        <v/>
      </c>
      <c r="AN18" s="190" t="str">
        <f>IF(男子!G73=0,"",男子!G$6&amp;" 男子 "&amp;男子!F73)</f>
        <v/>
      </c>
      <c r="AO18" s="191" t="str">
        <f>IF(AM18=0,"",男子!AE76)</f>
        <v/>
      </c>
      <c r="AP18" s="191" t="str">
        <f>IF(AM18=0,"",男子!AF76)</f>
        <v/>
      </c>
      <c r="AQ18" s="191" t="str">
        <f>IF(AM18=0,"",男子!AG76)</f>
        <v/>
      </c>
      <c r="AR18" s="191" t="str">
        <f>IF(AM18=0,"",男子!AH76)</f>
        <v/>
      </c>
      <c r="AS18" s="191" t="str">
        <f>IF(AM18=0,"",IF(ISNA(男子!AI76),"",男子!AI76))</f>
        <v/>
      </c>
      <c r="AT18" s="191" t="str">
        <f>IF(AM18=0,"",IF(ISNA(男子!AJ76),"",男子!AJ76))</f>
        <v/>
      </c>
      <c r="AU18" s="193" t="str">
        <f t="shared" si="0"/>
        <v/>
      </c>
    </row>
    <row r="19" spans="1:47" ht="20.85" customHeight="1" x14ac:dyDescent="0.15">
      <c r="AC19" s="220">
        <v>5</v>
      </c>
      <c r="AD19" s="235" t="str">
        <f>C86</f>
        <v/>
      </c>
      <c r="AE19" s="76"/>
      <c r="AF19" s="234" t="str">
        <f>R85</f>
        <v/>
      </c>
      <c r="AG19" s="76"/>
      <c r="AH19" s="234" t="str">
        <f>R86</f>
        <v/>
      </c>
      <c r="AI19" s="76"/>
      <c r="AJ19" s="76"/>
      <c r="AM19" s="192" t="str">
        <f>IF(男子!G74=0,"",MAX(AM$15:AM18)+1)</f>
        <v/>
      </c>
      <c r="AN19" s="190" t="str">
        <f>IF(男子!G74=0,"",男子!G$6&amp;" 男子 "&amp;男子!F74)</f>
        <v/>
      </c>
      <c r="AO19" s="191" t="str">
        <f>IF(AM19=0,"",男子!AE78)</f>
        <v/>
      </c>
      <c r="AP19" s="191" t="str">
        <f>IF(AM19=0,"",男子!AF78)</f>
        <v/>
      </c>
      <c r="AQ19" s="191" t="str">
        <f>IF(AM19=0,"",男子!AG78)</f>
        <v/>
      </c>
      <c r="AR19" s="191" t="str">
        <f>IF(AM19=0,"",男子!AH78)</f>
        <v/>
      </c>
      <c r="AS19" s="191" t="str">
        <f>IF(AM19=0,"",IF(ISNA(男子!AI78),"",男子!AI78))</f>
        <v/>
      </c>
      <c r="AT19" s="191" t="str">
        <f>IF(AM19=0,"",IF(ISNA(男子!AJ78),"",男子!AJ78))</f>
        <v/>
      </c>
      <c r="AU19" s="193" t="str">
        <f t="shared" si="0"/>
        <v/>
      </c>
    </row>
    <row r="20" spans="1:47" ht="20.85" customHeight="1" x14ac:dyDescent="0.15">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C20" s="220">
        <v>6</v>
      </c>
      <c r="AD20" s="235" t="str">
        <f>C107</f>
        <v/>
      </c>
      <c r="AE20" s="76"/>
      <c r="AF20" s="234" t="str">
        <f>R106</f>
        <v/>
      </c>
      <c r="AG20" s="76"/>
      <c r="AH20" s="234" t="str">
        <f>R107</f>
        <v/>
      </c>
      <c r="AI20" s="76"/>
      <c r="AJ20" s="76"/>
      <c r="AM20" s="192" t="str">
        <f>IF(男子!G75=0,"",MAX(AM$15:AM19)+1)</f>
        <v/>
      </c>
      <c r="AN20" s="190" t="str">
        <f>IF(男子!G75=0,"",男子!G$6&amp;" 男子 "&amp;男子!F75)</f>
        <v/>
      </c>
      <c r="AO20" s="191" t="str">
        <f>IF(AM20=0,"",男子!AE80)</f>
        <v/>
      </c>
      <c r="AP20" s="191" t="str">
        <f>IF(AM20=0,"",男子!AF80)</f>
        <v/>
      </c>
      <c r="AQ20" s="191" t="str">
        <f>IF(AM20=0,"",男子!AG80)</f>
        <v/>
      </c>
      <c r="AR20" s="191" t="str">
        <f>IF(AM20=0,"",男子!AH80)</f>
        <v/>
      </c>
      <c r="AS20" s="191" t="str">
        <f>IF(AM20=0,"",IF(ISNA(男子!AI80),"",男子!AI80))</f>
        <v/>
      </c>
      <c r="AT20" s="191" t="str">
        <f>IF(AM20=0,"",IF(ISNA(男子!AJ80),"",男子!AJ80))</f>
        <v/>
      </c>
      <c r="AU20" s="193" t="str">
        <f t="shared" si="0"/>
        <v/>
      </c>
    </row>
    <row r="21" spans="1:47" ht="20.85" customHeight="1" x14ac:dyDescent="0.15">
      <c r="AC21" s="220">
        <v>7</v>
      </c>
      <c r="AD21" s="235" t="str">
        <f>C126</f>
        <v/>
      </c>
      <c r="AE21" s="76"/>
      <c r="AF21" s="234" t="str">
        <f>R125</f>
        <v/>
      </c>
      <c r="AG21" s="76"/>
      <c r="AH21" s="234" t="str">
        <f>R126</f>
        <v/>
      </c>
      <c r="AI21" s="76"/>
      <c r="AJ21" s="76"/>
      <c r="AM21" s="192" t="str">
        <f>IF(男子!G76=0,"",MAX(AM$15:AM20)+1)</f>
        <v/>
      </c>
      <c r="AN21" s="190" t="str">
        <f>IF(男子!G76=0,"",男子!G$6&amp;" 男子 "&amp;男子!F76)</f>
        <v/>
      </c>
      <c r="AO21" s="191" t="str">
        <f>IF(AM21=0,"",男子!AE82)</f>
        <v/>
      </c>
      <c r="AP21" s="191" t="str">
        <f>IF(AM21=0,"",男子!AF82)</f>
        <v/>
      </c>
      <c r="AQ21" s="191" t="str">
        <f>IF(AM21=0,"",男子!AG82)</f>
        <v/>
      </c>
      <c r="AR21" s="191" t="str">
        <f>IF(AM21=0,"",男子!AH82)</f>
        <v/>
      </c>
      <c r="AS21" s="191" t="str">
        <f>IF(AM21=0,"",IF(ISNA(男子!AI82),"",男子!AI82))</f>
        <v/>
      </c>
      <c r="AT21" s="191" t="str">
        <f>IF(AM21=0,"",IF(ISNA(男子!AJ82),"",男子!AJ82))</f>
        <v/>
      </c>
      <c r="AU21" s="193" t="str">
        <f t="shared" si="0"/>
        <v/>
      </c>
    </row>
    <row r="22" spans="1:47" ht="20.85" customHeight="1" x14ac:dyDescent="0.15">
      <c r="AC22" s="220">
        <v>8</v>
      </c>
      <c r="AD22" s="235" t="str">
        <f>C147</f>
        <v/>
      </c>
      <c r="AE22" s="76"/>
      <c r="AF22" s="234" t="str">
        <f>R146</f>
        <v/>
      </c>
      <c r="AG22" s="76"/>
      <c r="AH22" s="234" t="str">
        <f>R147</f>
        <v/>
      </c>
      <c r="AI22" s="76"/>
      <c r="AJ22" s="76"/>
      <c r="AM22" s="192" t="str">
        <f>IF(男子!G77=0,"",MAX(AM$15:AM21)+1)</f>
        <v/>
      </c>
      <c r="AN22" s="190" t="str">
        <f>IF(男子!G77=0,"",男子!G$6&amp;" 男子 "&amp;男子!F77)</f>
        <v/>
      </c>
      <c r="AO22" s="191" t="str">
        <f>IF(AM22=0,"",男子!AE84)</f>
        <v/>
      </c>
      <c r="AP22" s="191" t="str">
        <f>IF(AM22=0,"",男子!AF84)</f>
        <v/>
      </c>
      <c r="AQ22" s="191" t="str">
        <f>IF(AM22=0,"",男子!AG84)</f>
        <v/>
      </c>
      <c r="AR22" s="191" t="str">
        <f>IF(AM22=0,"",男子!AH84)</f>
        <v/>
      </c>
      <c r="AS22" s="191" t="str">
        <f>IF(AM22=0,"",IF(ISNA(男子!AI84),"",男子!AI84))</f>
        <v/>
      </c>
      <c r="AT22" s="191" t="str">
        <f>IF(AM22=0,"",IF(ISNA(男子!AJ84),"",男子!AJ84))</f>
        <v/>
      </c>
      <c r="AU22" s="193" t="str">
        <f t="shared" si="0"/>
        <v/>
      </c>
    </row>
    <row r="23" spans="1:47" ht="20.85" customHeight="1" x14ac:dyDescent="0.15">
      <c r="F23" s="413" t="s">
        <v>120</v>
      </c>
      <c r="G23" s="413"/>
      <c r="H23" s="413"/>
      <c r="I23" s="413"/>
      <c r="J23" s="413"/>
      <c r="K23" s="413"/>
      <c r="L23" s="413"/>
      <c r="M23" s="413"/>
      <c r="N23" s="413"/>
      <c r="O23" s="413"/>
      <c r="P23" s="413"/>
      <c r="Q23" s="413"/>
      <c r="R23" s="413"/>
      <c r="S23" s="413"/>
      <c r="T23" s="413"/>
      <c r="U23" s="413"/>
      <c r="X23" s="86" t="s">
        <v>234</v>
      </c>
      <c r="Y23" s="86">
        <f>Y2+1</f>
        <v>2</v>
      </c>
      <c r="AC23" s="220">
        <v>9</v>
      </c>
      <c r="AD23" s="235" t="str">
        <f>C166</f>
        <v/>
      </c>
      <c r="AE23" s="76"/>
      <c r="AF23" s="234" t="str">
        <f>R165</f>
        <v/>
      </c>
      <c r="AG23" s="76"/>
      <c r="AH23" s="234" t="str">
        <f>R166</f>
        <v/>
      </c>
      <c r="AI23" s="76"/>
      <c r="AJ23" s="76"/>
      <c r="AM23" s="192" t="str">
        <f>IF(男子!G78=0,"",MAX(AM$15:AM22)+1)</f>
        <v/>
      </c>
      <c r="AN23" s="190" t="str">
        <f>IF(男子!G78=0,"",男子!G$6&amp;" 男子 "&amp;男子!F78)</f>
        <v/>
      </c>
      <c r="AO23" s="191" t="str">
        <f>IF(AM23=0,"",男子!AE86)</f>
        <v/>
      </c>
      <c r="AP23" s="191" t="str">
        <f>IF(AM23=0,"",男子!AF86)</f>
        <v/>
      </c>
      <c r="AQ23" s="191" t="str">
        <f>IF(AM23=0,"",男子!AG86)</f>
        <v/>
      </c>
      <c r="AR23" s="191" t="str">
        <f>IF(AM23=0,"",男子!AH86)</f>
        <v/>
      </c>
      <c r="AS23" s="191" t="str">
        <f>IF(AM23=0,"",IF(ISNA(男子!AI86),"",男子!AI86))</f>
        <v/>
      </c>
      <c r="AT23" s="191" t="str">
        <f>IF(AM23=0,"",IF(ISNA(男子!AJ86),"",男子!AJ86))</f>
        <v/>
      </c>
      <c r="AU23" s="193" t="str">
        <f>IF(AM23="","","男子")</f>
        <v/>
      </c>
    </row>
    <row r="24" spans="1:47" ht="20.85" customHeight="1" x14ac:dyDescent="0.15">
      <c r="F24" s="413"/>
      <c r="G24" s="413"/>
      <c r="H24" s="413"/>
      <c r="I24" s="413"/>
      <c r="J24" s="413"/>
      <c r="K24" s="413"/>
      <c r="L24" s="413"/>
      <c r="M24" s="413"/>
      <c r="N24" s="413"/>
      <c r="O24" s="413"/>
      <c r="P24" s="413"/>
      <c r="Q24" s="413"/>
      <c r="R24" s="413"/>
      <c r="S24" s="413"/>
      <c r="T24" s="413"/>
      <c r="U24" s="413"/>
      <c r="AC24" s="220">
        <v>10</v>
      </c>
      <c r="AD24" s="235" t="str">
        <f>C187</f>
        <v/>
      </c>
      <c r="AE24" s="76"/>
      <c r="AF24" s="234" t="str">
        <f>R186</f>
        <v/>
      </c>
      <c r="AG24" s="76"/>
      <c r="AH24" s="234" t="str">
        <f>R187</f>
        <v/>
      </c>
      <c r="AI24" s="76"/>
      <c r="AJ24" s="76"/>
      <c r="AM24" s="192" t="str">
        <f>IF(男子!G79=0,"",MAX(AM$15:AM23)+1)</f>
        <v/>
      </c>
      <c r="AN24" s="190" t="str">
        <f>IF(男子!G79=0,"",男子!G$6&amp;" 男子 "&amp;男子!F79)</f>
        <v/>
      </c>
      <c r="AO24" s="191" t="str">
        <f>IF(AM24=0,"",男子!AE88)</f>
        <v/>
      </c>
      <c r="AP24" s="191" t="str">
        <f>IF(AM24=0,"",男子!AF88)</f>
        <v/>
      </c>
      <c r="AQ24" s="191" t="str">
        <f>IF(AM24=0,"",男子!AG88)</f>
        <v/>
      </c>
      <c r="AR24" s="191" t="str">
        <f>IF(AM24=0,"",男子!AH88)</f>
        <v/>
      </c>
      <c r="AS24" s="191" t="str">
        <f>IF(AM24=0,"",IF(ISNA(男子!AI88),"",男子!AI88))</f>
        <v/>
      </c>
      <c r="AT24" s="191" t="str">
        <f>IF(AM24=0,"",IF(ISNA(男子!AJ88),"",男子!AJ88))</f>
        <v/>
      </c>
      <c r="AU24" s="193" t="str">
        <f>IF(AM24="","","男子")</f>
        <v/>
      </c>
    </row>
    <row r="25" spans="1:47" ht="20.85" customHeight="1" thickBot="1" x14ac:dyDescent="0.2">
      <c r="C25" s="54" t="str">
        <f>C$4</f>
        <v xml:space="preserve">  令和 ４年度 第２４回 「谷口睦生」記念陸上記録会 （ 令和 4年11月13日 ／ 県営八代運動公園陸上競技場 ）</v>
      </c>
      <c r="AC25" s="220">
        <v>11</v>
      </c>
      <c r="AD25" s="235" t="str">
        <f>C206</f>
        <v/>
      </c>
      <c r="AE25" s="76"/>
      <c r="AF25" s="234" t="str">
        <f>R205</f>
        <v/>
      </c>
      <c r="AG25" s="76"/>
      <c r="AH25" s="234" t="str">
        <f>R206</f>
        <v/>
      </c>
      <c r="AI25" s="76"/>
      <c r="AJ25" s="76"/>
      <c r="AM25" s="192" t="str">
        <f>IF(男子!G80=0,"",MAX(AM$15:AM24)+1)</f>
        <v/>
      </c>
      <c r="AN25" s="190" t="str">
        <f>IF(男子!G80=0,"",男子!G$6&amp;" 男子 "&amp;男子!F80)</f>
        <v/>
      </c>
      <c r="AO25" s="191" t="str">
        <f>IF(AM25=0,"",男子!AE90)</f>
        <v/>
      </c>
      <c r="AP25" s="191" t="str">
        <f>IF(AM25=0,"",男子!AF90)</f>
        <v/>
      </c>
      <c r="AQ25" s="191" t="str">
        <f>IF(AM25=0,"",男子!AG90)</f>
        <v/>
      </c>
      <c r="AR25" s="191" t="str">
        <f>IF(AM25=0,"",男子!AH90)</f>
        <v/>
      </c>
      <c r="AS25" s="191" t="str">
        <f>IF(AM25=0,"",IF(ISNA(男子!AI90),"",男子!AI90))</f>
        <v/>
      </c>
      <c r="AT25" s="191" t="str">
        <f>IF(AM25=0,"",IF(ISNA(男子!AJ90),"",男子!AJ90))</f>
        <v/>
      </c>
      <c r="AU25" s="193" t="str">
        <f>IF(AM25="","","男子")</f>
        <v/>
      </c>
    </row>
    <row r="26" spans="1:47" ht="20.85" customHeight="1" thickBot="1" x14ac:dyDescent="0.2">
      <c r="C26" s="414" t="s">
        <v>121</v>
      </c>
      <c r="D26" s="415"/>
      <c r="E26" s="415"/>
      <c r="F26" s="415"/>
      <c r="G26" s="415"/>
      <c r="H26" s="415"/>
      <c r="I26" s="415"/>
      <c r="J26" s="416"/>
      <c r="N26" s="392" t="s">
        <v>122</v>
      </c>
      <c r="O26" s="393"/>
      <c r="P26" s="394"/>
      <c r="Q26" s="56"/>
      <c r="R26" s="395" t="str">
        <f>IF(C27="","",IF(OR(AC$12="小",AC$12="中"),AC$12&amp;"学",IF(AC$12="高",AC$12&amp;"校","直接入力")))</f>
        <v/>
      </c>
      <c r="S26" s="395"/>
      <c r="T26" s="395"/>
      <c r="U26" s="395"/>
      <c r="V26" s="395"/>
      <c r="W26" s="395"/>
      <c r="X26" s="57"/>
      <c r="AC26" s="220">
        <v>12</v>
      </c>
      <c r="AD26" s="235" t="str">
        <f>C227</f>
        <v/>
      </c>
      <c r="AE26" s="76"/>
      <c r="AF26" s="234" t="str">
        <f>R226</f>
        <v/>
      </c>
      <c r="AG26" s="76"/>
      <c r="AH26" s="234" t="str">
        <f>R227</f>
        <v/>
      </c>
      <c r="AI26" s="76"/>
      <c r="AJ26" s="76"/>
      <c r="AM26" s="192" t="str">
        <f>IF(男子!G81=0,"",MAX(AM$15:AM25)+1)</f>
        <v/>
      </c>
      <c r="AN26" s="190" t="str">
        <f>IF(男子!G81=0,"",男子!G$6&amp;" 男子 "&amp;男子!F81)</f>
        <v/>
      </c>
      <c r="AO26" s="191" t="str">
        <f>IF(AM26=0,"",男子!AE92)</f>
        <v/>
      </c>
      <c r="AP26" s="191" t="str">
        <f>IF(AM26=0,"",男子!AF92)</f>
        <v/>
      </c>
      <c r="AQ26" s="191" t="str">
        <f>IF(AM26=0,"",男子!AG92)</f>
        <v/>
      </c>
      <c r="AR26" s="191" t="str">
        <f>IF(AM26=0,"",男子!AH92)</f>
        <v/>
      </c>
      <c r="AS26" s="191" t="str">
        <f ca="1">IF(AM26=0,"",IF(ISNA(男子!AI91),"",男子!AI92))</f>
        <v/>
      </c>
      <c r="AT26" s="191" t="str">
        <f ca="1">IF(AM26=0,"",IF(ISNA(男子!AJ91),"",男子!AJ92))</f>
        <v/>
      </c>
      <c r="AU26" s="193" t="str">
        <f>IF(AM26="","","男子")</f>
        <v/>
      </c>
    </row>
    <row r="27" spans="1:47" ht="20.85" customHeight="1" thickTop="1" x14ac:dyDescent="0.15">
      <c r="C27" s="396" t="str">
        <f>IF(Y23&gt;SUM(AE$9:AE$10),"",VLOOKUP(Y23,リレーオーダー!AM$15:AU$40,2))</f>
        <v/>
      </c>
      <c r="D27" s="397"/>
      <c r="E27" s="397"/>
      <c r="F27" s="397"/>
      <c r="G27" s="397"/>
      <c r="H27" s="397"/>
      <c r="I27" s="397"/>
      <c r="J27" s="398"/>
      <c r="N27" s="402" t="s">
        <v>123</v>
      </c>
      <c r="O27" s="368"/>
      <c r="P27" s="369"/>
      <c r="Q27" s="50"/>
      <c r="R27" s="403" t="str">
        <f>IF(C27="","",VLOOKUP(Y23,リレーオーダー!AM$15:AU$40,9))</f>
        <v/>
      </c>
      <c r="S27" s="403"/>
      <c r="T27" s="403"/>
      <c r="U27" s="403"/>
      <c r="V27" s="403"/>
      <c r="W27" s="403"/>
      <c r="X27" s="58"/>
      <c r="AC27" s="220">
        <v>13</v>
      </c>
      <c r="AD27" s="235" t="str">
        <f>C246</f>
        <v/>
      </c>
      <c r="AE27" s="76"/>
      <c r="AF27" s="234" t="str">
        <f>R245</f>
        <v/>
      </c>
      <c r="AG27" s="76"/>
      <c r="AH27" s="234" t="str">
        <f>R246</f>
        <v/>
      </c>
      <c r="AI27" s="76"/>
      <c r="AJ27" s="76"/>
      <c r="AM27" s="192" t="str">
        <f>IF(女子!G70=0,"",MAX(AM$15:AM26)+1)</f>
        <v/>
      </c>
      <c r="AN27" s="190" t="str">
        <f>IF(女子!G70=0,"",女子!G$6&amp;" 女子 "&amp;女子!F70)</f>
        <v/>
      </c>
      <c r="AO27" s="191" t="str">
        <f>IF(AM27=0,"",女子!AE70)</f>
        <v/>
      </c>
      <c r="AP27" s="191" t="str">
        <f>IF(AM27=0,"",女子!AF70)</f>
        <v/>
      </c>
      <c r="AQ27" s="191" t="str">
        <f>IF(AM27=0,"",女子!AG70)</f>
        <v/>
      </c>
      <c r="AR27" s="191" t="str">
        <f>IF(AM27=0,"",女子!AH70)</f>
        <v/>
      </c>
      <c r="AS27" s="191" t="str">
        <f>IF(AM27=0,"",IF(ISNA(女子!AI70),"",女子!AI70))</f>
        <v/>
      </c>
      <c r="AT27" s="191" t="str">
        <f>IF(AM27=0,"",IF(ISNA(女子!AJ70),"",女子!AJ70))</f>
        <v/>
      </c>
      <c r="AU27" s="193" t="str">
        <f t="shared" ref="AU27:AU38" si="1">IF(AM27="","","女子")</f>
        <v/>
      </c>
    </row>
    <row r="28" spans="1:47" ht="20.85" customHeight="1" thickBot="1" x14ac:dyDescent="0.2">
      <c r="C28" s="399"/>
      <c r="D28" s="400"/>
      <c r="E28" s="400"/>
      <c r="F28" s="400"/>
      <c r="G28" s="400"/>
      <c r="H28" s="400"/>
      <c r="I28" s="400"/>
      <c r="J28" s="401"/>
      <c r="N28" s="404" t="s">
        <v>388</v>
      </c>
      <c r="O28" s="405"/>
      <c r="P28" s="406"/>
      <c r="Q28" s="59"/>
      <c r="R28" s="407">
        <f>SUMIF(男子!AA$101:AA$112,リレーオーダー!Y23,男子!AD$101:AD$112)+SUMIF(女子!AA$101:AA$112,リレーオーダー!Y23,女子!AD$101:AD$112)</f>
        <v>0</v>
      </c>
      <c r="S28" s="407"/>
      <c r="T28" s="407"/>
      <c r="U28" s="407"/>
      <c r="V28" s="407"/>
      <c r="W28" s="407"/>
      <c r="X28" s="60"/>
      <c r="AC28" s="220">
        <v>14</v>
      </c>
      <c r="AD28" s="235" t="str">
        <f>C267</f>
        <v/>
      </c>
      <c r="AE28" s="76"/>
      <c r="AF28" s="234" t="str">
        <f>R266</f>
        <v/>
      </c>
      <c r="AG28" s="76"/>
      <c r="AH28" s="234" t="str">
        <f>R267</f>
        <v/>
      </c>
      <c r="AI28" s="76"/>
      <c r="AJ28" s="76"/>
      <c r="AM28" s="192" t="str">
        <f>IF(女子!G71=0,"",MAX(AM$15:AM27)+1)</f>
        <v/>
      </c>
      <c r="AN28" s="190" t="str">
        <f>IF(女子!G71=0,"",女子!G$6&amp;" 女子 "&amp;女子!F71)</f>
        <v/>
      </c>
      <c r="AO28" s="191" t="str">
        <f>IF(AM28=0,"",女子!AE72)</f>
        <v/>
      </c>
      <c r="AP28" s="191" t="str">
        <f>IF(AM28=0,"",女子!AF72)</f>
        <v/>
      </c>
      <c r="AQ28" s="191" t="str">
        <f>IF(AM28=0,"",女子!AG72)</f>
        <v/>
      </c>
      <c r="AR28" s="191" t="str">
        <f>IF(AM28=0,"",女子!AH72)</f>
        <v/>
      </c>
      <c r="AS28" s="191" t="str">
        <f>IF(AM28=0,"",IF(ISNA(女子!AI72),"",女子!AI72))</f>
        <v/>
      </c>
      <c r="AT28" s="191" t="str">
        <f>IF(AM28=0,"",IF(ISNA(女子!AJ72),"",女子!AJ72))</f>
        <v/>
      </c>
      <c r="AU28" s="193" t="str">
        <f t="shared" si="1"/>
        <v/>
      </c>
    </row>
    <row r="29" spans="1:47" ht="20.85" customHeight="1" thickBot="1" x14ac:dyDescent="0.2">
      <c r="AC29" s="220">
        <v>15</v>
      </c>
      <c r="AD29" s="235" t="str">
        <f>C286</f>
        <v/>
      </c>
      <c r="AE29" s="76"/>
      <c r="AF29" s="234" t="str">
        <f>R285</f>
        <v/>
      </c>
      <c r="AG29" s="76"/>
      <c r="AH29" s="234" t="str">
        <f>R286</f>
        <v/>
      </c>
      <c r="AI29" s="76"/>
      <c r="AJ29" s="76"/>
      <c r="AM29" s="192" t="str">
        <f>IF(女子!G72=0,"",MAX(AM$15:AM28)+1)</f>
        <v/>
      </c>
      <c r="AN29" s="190" t="str">
        <f>IF(女子!G72=0,"",女子!G$6&amp;" 女子 "&amp;女子!F72)</f>
        <v/>
      </c>
      <c r="AO29" s="191" t="str">
        <f>IF(AM29=0,"",女子!AE74)</f>
        <v/>
      </c>
      <c r="AP29" s="191" t="str">
        <f>IF(AM29=0,"",女子!AF74)</f>
        <v/>
      </c>
      <c r="AQ29" s="191" t="str">
        <f>IF(AM29=0,"",女子!AG74)</f>
        <v/>
      </c>
      <c r="AR29" s="191" t="str">
        <f>IF(AM29=0,"",女子!AH74)</f>
        <v/>
      </c>
      <c r="AS29" s="191" t="str">
        <f>IF(AM29=0,"",IF(ISNA(女子!AI74),"",女子!AI74))</f>
        <v/>
      </c>
      <c r="AT29" s="191" t="str">
        <f>IF(AM29=0,"",IF(ISNA(女子!AJ74),"",女子!AJ74))</f>
        <v/>
      </c>
      <c r="AU29" s="193" t="str">
        <f t="shared" si="1"/>
        <v/>
      </c>
    </row>
    <row r="30" spans="1:47" ht="20.85" customHeight="1" thickBot="1" x14ac:dyDescent="0.2">
      <c r="C30" s="408" t="s">
        <v>124</v>
      </c>
      <c r="D30" s="409"/>
      <c r="E30" s="410" t="s">
        <v>125</v>
      </c>
      <c r="F30" s="410"/>
      <c r="G30" s="409"/>
      <c r="H30" s="410" t="s">
        <v>126</v>
      </c>
      <c r="I30" s="410"/>
      <c r="J30" s="410"/>
      <c r="K30" s="410"/>
      <c r="L30" s="410"/>
      <c r="M30" s="409"/>
      <c r="N30" s="410" t="s">
        <v>366</v>
      </c>
      <c r="O30" s="410"/>
      <c r="P30" s="410"/>
      <c r="Q30" s="410"/>
      <c r="R30" s="410"/>
      <c r="S30" s="409"/>
      <c r="T30" s="411" t="s">
        <v>365</v>
      </c>
      <c r="U30" s="410"/>
      <c r="V30" s="410"/>
      <c r="W30" s="410"/>
      <c r="X30" s="412"/>
      <c r="AC30" s="220">
        <v>16</v>
      </c>
      <c r="AD30" s="235" t="str">
        <f>C307</f>
        <v/>
      </c>
      <c r="AE30" s="76"/>
      <c r="AF30" s="234" t="str">
        <f>R306</f>
        <v/>
      </c>
      <c r="AG30" s="76"/>
      <c r="AH30" s="234" t="str">
        <f>R307</f>
        <v/>
      </c>
      <c r="AI30" s="76"/>
      <c r="AJ30" s="76"/>
      <c r="AM30" s="192" t="str">
        <f>IF(女子!G73=0,"",MAX(AM$15:AM29)+1)</f>
        <v/>
      </c>
      <c r="AN30" s="190" t="str">
        <f>IF(女子!G73=0,"",女子!G$6&amp;" 女子 "&amp;女子!F73)</f>
        <v/>
      </c>
      <c r="AO30" s="191" t="str">
        <f>IF(AM30=0,"",女子!AE76)</f>
        <v/>
      </c>
      <c r="AP30" s="191" t="str">
        <f>IF(AM30=0,"",女子!AF76)</f>
        <v/>
      </c>
      <c r="AQ30" s="191" t="str">
        <f>IF(AM30=0,"",女子!AG76)</f>
        <v/>
      </c>
      <c r="AR30" s="191" t="str">
        <f>IF(AM30=0,"",女子!AH76)</f>
        <v/>
      </c>
      <c r="AS30" s="191" t="str">
        <f>IF(AM30=0,"",IF(ISNA(女子!AI76),"",女子!AI76))</f>
        <v/>
      </c>
      <c r="AT30" s="191" t="str">
        <f>IF(AM30=0,"",IF(ISNA(女子!AJ76),"",女子!AJ76))</f>
        <v/>
      </c>
      <c r="AU30" s="193" t="str">
        <f t="shared" si="1"/>
        <v/>
      </c>
    </row>
    <row r="31" spans="1:47" ht="20.85" customHeight="1" thickTop="1" x14ac:dyDescent="0.15">
      <c r="C31" s="382" t="s">
        <v>127</v>
      </c>
      <c r="D31" s="383"/>
      <c r="E31" s="384"/>
      <c r="F31" s="385"/>
      <c r="G31" s="386"/>
      <c r="H31" s="387" t="str">
        <f>IF(C27="","",VLOOKUP(Y23,リレーオーダー!AM$15:AT$40,3))</f>
        <v/>
      </c>
      <c r="I31" s="387"/>
      <c r="J31" s="387"/>
      <c r="K31" s="387"/>
      <c r="L31" s="387"/>
      <c r="M31" s="388"/>
      <c r="N31" s="389"/>
      <c r="O31" s="389"/>
      <c r="P31" s="389"/>
      <c r="Q31" s="389"/>
      <c r="R31" s="389"/>
      <c r="S31" s="390"/>
      <c r="T31" s="186"/>
      <c r="U31" s="186"/>
      <c r="V31" s="186"/>
      <c r="W31" s="186"/>
      <c r="X31" s="187"/>
      <c r="AC31" s="220">
        <v>17</v>
      </c>
      <c r="AD31" s="235" t="str">
        <f>C326</f>
        <v/>
      </c>
      <c r="AE31" s="76"/>
      <c r="AF31" s="234" t="str">
        <f>R326</f>
        <v/>
      </c>
      <c r="AG31" s="76"/>
      <c r="AH31" s="234" t="str">
        <f>R326</f>
        <v/>
      </c>
      <c r="AI31" s="76"/>
      <c r="AJ31" s="76"/>
      <c r="AM31" s="192" t="str">
        <f>IF(女子!G74=0,"",MAX(AM$15:AM30)+1)</f>
        <v/>
      </c>
      <c r="AN31" s="190" t="str">
        <f>IF(女子!G74=0,"",女子!G$6&amp;" 女子 "&amp;女子!F74)</f>
        <v/>
      </c>
      <c r="AO31" s="191" t="str">
        <f>IF(AM31=0,"",女子!AE78)</f>
        <v/>
      </c>
      <c r="AP31" s="191" t="str">
        <f>IF(AM31=0,"",女子!AF78)</f>
        <v/>
      </c>
      <c r="AQ31" s="191" t="str">
        <f>IF(AM31=0,"",女子!AG78)</f>
        <v/>
      </c>
      <c r="AR31" s="191" t="str">
        <f>IF(AM31=0,"",女子!AH78)</f>
        <v/>
      </c>
      <c r="AS31" s="191" t="str">
        <f>IF(AM31=0,"",IF(ISNA(女子!AI78),"",女子!AI78))</f>
        <v/>
      </c>
      <c r="AT31" s="191" t="str">
        <f>IF(AM31=0,"",IF(ISNA(女子!AJ78),"",女子!AJ78))</f>
        <v/>
      </c>
      <c r="AU31" s="193" t="str">
        <f t="shared" si="1"/>
        <v/>
      </c>
    </row>
    <row r="32" spans="1:47" ht="20.85" customHeight="1" x14ac:dyDescent="0.15">
      <c r="C32" s="391" t="s">
        <v>128</v>
      </c>
      <c r="D32" s="366"/>
      <c r="E32" s="367"/>
      <c r="F32" s="368"/>
      <c r="G32" s="369"/>
      <c r="H32" s="370" t="str">
        <f>IF(C27="","",VLOOKUP(Y23,リレーオーダー!AM$15:AT$40,4))</f>
        <v/>
      </c>
      <c r="I32" s="370"/>
      <c r="J32" s="370"/>
      <c r="K32" s="370"/>
      <c r="L32" s="370"/>
      <c r="M32" s="371"/>
      <c r="N32" s="363"/>
      <c r="O32" s="363"/>
      <c r="P32" s="363"/>
      <c r="Q32" s="363"/>
      <c r="R32" s="363"/>
      <c r="S32" s="364"/>
      <c r="T32" s="186"/>
      <c r="U32" s="186"/>
      <c r="V32" s="186"/>
      <c r="W32" s="186"/>
      <c r="X32" s="187"/>
      <c r="AC32" s="220">
        <v>18</v>
      </c>
      <c r="AD32" s="235" t="str">
        <f>C347</f>
        <v/>
      </c>
      <c r="AE32" s="76"/>
      <c r="AF32" s="234" t="str">
        <f>R346</f>
        <v/>
      </c>
      <c r="AG32" s="76"/>
      <c r="AH32" s="234" t="str">
        <f>R347</f>
        <v/>
      </c>
      <c r="AI32" s="76"/>
      <c r="AJ32" s="76"/>
      <c r="AM32" s="192" t="str">
        <f>IF(女子!G75=0,"",MAX(AM$15:AM31)+1)</f>
        <v/>
      </c>
      <c r="AN32" s="190" t="str">
        <f>IF(女子!G75=0,"",女子!G$6&amp;" 女子 "&amp;女子!F75)</f>
        <v/>
      </c>
      <c r="AO32" s="191" t="str">
        <f>IF(AM32=0,"",女子!AE80)</f>
        <v/>
      </c>
      <c r="AP32" s="191" t="str">
        <f>IF(AM32=0,"",女子!AF80)</f>
        <v/>
      </c>
      <c r="AQ32" s="191" t="str">
        <f>IF(AM32=0,"",女子!AG80)</f>
        <v/>
      </c>
      <c r="AR32" s="191" t="str">
        <f>IF(AM32=0,"",女子!AH80)</f>
        <v/>
      </c>
      <c r="AS32" s="191" t="str">
        <f>IF(AM32=0,"",IF(ISNA(女子!AI80),"",女子!AI80))</f>
        <v/>
      </c>
      <c r="AT32" s="191" t="str">
        <f>IF(AM32=0,"",IF(ISNA(女子!AJ80),"",女子!AJ80))</f>
        <v/>
      </c>
      <c r="AU32" s="193" t="str">
        <f t="shared" si="1"/>
        <v/>
      </c>
    </row>
    <row r="33" spans="2:47" ht="20.85" customHeight="1" x14ac:dyDescent="0.15">
      <c r="C33" s="391" t="s">
        <v>129</v>
      </c>
      <c r="D33" s="366"/>
      <c r="E33" s="367"/>
      <c r="F33" s="368"/>
      <c r="G33" s="369"/>
      <c r="H33" s="370" t="str">
        <f>IF(C27="","",VLOOKUP(Y23,リレーオーダー!AM$15:AT$40,5))</f>
        <v/>
      </c>
      <c r="I33" s="370"/>
      <c r="J33" s="370"/>
      <c r="K33" s="370"/>
      <c r="L33" s="370"/>
      <c r="M33" s="371"/>
      <c r="N33" s="363"/>
      <c r="O33" s="363"/>
      <c r="P33" s="363"/>
      <c r="Q33" s="363"/>
      <c r="R33" s="363"/>
      <c r="S33" s="364"/>
      <c r="T33" s="186"/>
      <c r="U33" s="186"/>
      <c r="V33" s="186"/>
      <c r="W33" s="186"/>
      <c r="X33" s="187"/>
      <c r="AC33" s="220">
        <v>19</v>
      </c>
      <c r="AD33" s="235" t="str">
        <f>C366</f>
        <v/>
      </c>
      <c r="AE33" s="76"/>
      <c r="AF33" s="234" t="str">
        <f>R365</f>
        <v/>
      </c>
      <c r="AG33" s="76"/>
      <c r="AH33" s="234" t="str">
        <f>R366</f>
        <v/>
      </c>
      <c r="AI33" s="76"/>
      <c r="AJ33" s="76"/>
      <c r="AM33" s="192" t="str">
        <f>IF(女子!G76=0,"",MAX(AM$15:AM32)+1)</f>
        <v/>
      </c>
      <c r="AN33" s="190" t="str">
        <f>IF(女子!G76=0,"",女子!G$6&amp;" 女子 "&amp;女子!F76)</f>
        <v/>
      </c>
      <c r="AO33" s="191" t="str">
        <f>IF(AM33=0,"",女子!AE82)</f>
        <v/>
      </c>
      <c r="AP33" s="191" t="str">
        <f>IF(AM33=0,"",女子!AF82)</f>
        <v/>
      </c>
      <c r="AQ33" s="191" t="str">
        <f>IF(AM33=0,"",女子!AG82)</f>
        <v/>
      </c>
      <c r="AR33" s="191" t="str">
        <f>IF(AM33=0,"",女子!AH82)</f>
        <v/>
      </c>
      <c r="AS33" s="191" t="str">
        <f>IF(AM33=0,"",IF(ISNA(女子!AI82),"",女子!AI82))</f>
        <v/>
      </c>
      <c r="AT33" s="191" t="str">
        <f>IF(AM33=0,"",IF(ISNA(女子!AJ82),"",女子!AJ82))</f>
        <v/>
      </c>
      <c r="AU33" s="193" t="str">
        <f t="shared" si="1"/>
        <v/>
      </c>
    </row>
    <row r="34" spans="2:47" ht="20.85" customHeight="1" x14ac:dyDescent="0.15">
      <c r="C34" s="391" t="s">
        <v>130</v>
      </c>
      <c r="D34" s="366"/>
      <c r="E34" s="367"/>
      <c r="F34" s="368"/>
      <c r="G34" s="369"/>
      <c r="H34" s="370" t="str">
        <f>IF(C27="","",VLOOKUP(Y23,リレーオーダー!AM$15:AT$40,6))</f>
        <v/>
      </c>
      <c r="I34" s="370"/>
      <c r="J34" s="370"/>
      <c r="K34" s="370"/>
      <c r="L34" s="370"/>
      <c r="M34" s="371"/>
      <c r="N34" s="363"/>
      <c r="O34" s="363"/>
      <c r="P34" s="363"/>
      <c r="Q34" s="363"/>
      <c r="R34" s="363"/>
      <c r="S34" s="364"/>
      <c r="T34" s="186"/>
      <c r="U34" s="186"/>
      <c r="V34" s="186"/>
      <c r="W34" s="186"/>
      <c r="X34" s="187"/>
      <c r="AC34" s="220">
        <v>20</v>
      </c>
      <c r="AD34" s="235" t="str">
        <f>C387</f>
        <v/>
      </c>
      <c r="AE34" s="76"/>
      <c r="AF34" s="234" t="str">
        <f>R386</f>
        <v/>
      </c>
      <c r="AG34" s="76"/>
      <c r="AH34" s="234" t="str">
        <f>R387</f>
        <v/>
      </c>
      <c r="AI34" s="76"/>
      <c r="AJ34" s="76"/>
      <c r="AM34" s="192" t="str">
        <f>IF(女子!G77=0,"",MAX(AM$15:AM33)+1)</f>
        <v/>
      </c>
      <c r="AN34" s="190" t="str">
        <f>IF(女子!G77=0,"",女子!G$6&amp;" 女子 "&amp;女子!F77)</f>
        <v/>
      </c>
      <c r="AO34" s="191" t="str">
        <f>IF(AM34=0,"",女子!AE84)</f>
        <v/>
      </c>
      <c r="AP34" s="191" t="str">
        <f>IF(AM34=0,"",女子!AF84)</f>
        <v/>
      </c>
      <c r="AQ34" s="191" t="str">
        <f>IF(AM34=0,"",女子!AG84)</f>
        <v/>
      </c>
      <c r="AR34" s="191" t="str">
        <f>IF(AM34=0,"",女子!AH84)</f>
        <v/>
      </c>
      <c r="AS34" s="191" t="str">
        <f>IF(AM34=0,"",IF(ISNA(女子!AI84),"",女子!AI84))</f>
        <v/>
      </c>
      <c r="AT34" s="191" t="str">
        <f>IF(AM34=0,"",IF(ISNA(女子!AJ84),"",女子!AJ84))</f>
        <v/>
      </c>
      <c r="AU34" s="193" t="str">
        <f t="shared" si="1"/>
        <v/>
      </c>
    </row>
    <row r="35" spans="2:47" ht="20.85" customHeight="1" x14ac:dyDescent="0.15">
      <c r="C35" s="365" t="s">
        <v>384</v>
      </c>
      <c r="D35" s="366"/>
      <c r="E35" s="367"/>
      <c r="F35" s="368"/>
      <c r="G35" s="369"/>
      <c r="H35" s="370" t="str">
        <f>IF(C27="","",VLOOKUP(Y23,リレーオーダー!AM$15:AT$40,7))</f>
        <v/>
      </c>
      <c r="I35" s="370"/>
      <c r="J35" s="370"/>
      <c r="K35" s="370"/>
      <c r="L35" s="370"/>
      <c r="M35" s="371"/>
      <c r="N35" s="363"/>
      <c r="O35" s="363"/>
      <c r="P35" s="363"/>
      <c r="Q35" s="363"/>
      <c r="R35" s="363"/>
      <c r="S35" s="364"/>
      <c r="T35" s="186"/>
      <c r="U35" s="186"/>
      <c r="V35" s="186"/>
      <c r="W35" s="186"/>
      <c r="X35" s="187"/>
      <c r="AC35" s="220">
        <v>21</v>
      </c>
      <c r="AD35" s="235" t="str">
        <f>C406</f>
        <v/>
      </c>
      <c r="AE35" s="76"/>
      <c r="AF35" s="234" t="str">
        <f>R405</f>
        <v/>
      </c>
      <c r="AG35" s="76"/>
      <c r="AH35" s="234" t="str">
        <f>R406</f>
        <v/>
      </c>
      <c r="AI35" s="76"/>
      <c r="AJ35" s="76"/>
      <c r="AM35" s="192" t="str">
        <f>IF(女子!G78=0,"",MAX(AM$15:AM34)+1)</f>
        <v/>
      </c>
      <c r="AN35" s="190" t="str">
        <f>IF(女子!G78=0,"",女子!G$6&amp;" 女子 "&amp;女子!F78)</f>
        <v/>
      </c>
      <c r="AO35" s="191" t="str">
        <f>IF(AM35=0,"",女子!AE86)</f>
        <v/>
      </c>
      <c r="AP35" s="191" t="str">
        <f>IF(AM35=0,"",女子!AF86)</f>
        <v/>
      </c>
      <c r="AQ35" s="191" t="str">
        <f>IF(AM35=0,"",女子!AG86)</f>
        <v/>
      </c>
      <c r="AR35" s="191" t="str">
        <f>IF(AM35=0,"",女子!AH86)</f>
        <v/>
      </c>
      <c r="AS35" s="191" t="str">
        <f>IF(AM35=0,"",IF(ISNA(女子!AI86),"",女子!AI86))</f>
        <v/>
      </c>
      <c r="AT35" s="191" t="str">
        <f>IF(AM35=0,"",IF(ISNA(女子!AJ86),"",女子!AJ86))</f>
        <v/>
      </c>
      <c r="AU35" s="193" t="str">
        <f t="shared" si="1"/>
        <v/>
      </c>
    </row>
    <row r="36" spans="2:47" ht="20.85" customHeight="1" thickBot="1" x14ac:dyDescent="0.2">
      <c r="C36" s="372" t="s">
        <v>385</v>
      </c>
      <c r="D36" s="373"/>
      <c r="E36" s="374"/>
      <c r="F36" s="375"/>
      <c r="G36" s="376"/>
      <c r="H36" s="377" t="str">
        <f>IF(C27="","",VLOOKUP(Y23,リレーオーダー!AM$15:AT$40,8))</f>
        <v/>
      </c>
      <c r="I36" s="378"/>
      <c r="J36" s="378"/>
      <c r="K36" s="378"/>
      <c r="L36" s="378"/>
      <c r="M36" s="379"/>
      <c r="N36" s="380"/>
      <c r="O36" s="380"/>
      <c r="P36" s="380"/>
      <c r="Q36" s="380"/>
      <c r="R36" s="380"/>
      <c r="S36" s="381"/>
      <c r="T36" s="188"/>
      <c r="U36" s="188"/>
      <c r="V36" s="188"/>
      <c r="W36" s="188"/>
      <c r="X36" s="189"/>
      <c r="AC36" s="220">
        <v>22</v>
      </c>
      <c r="AD36" s="235" t="str">
        <f>C427</f>
        <v/>
      </c>
      <c r="AE36" s="76"/>
      <c r="AF36" s="234" t="str">
        <f>R426</f>
        <v/>
      </c>
      <c r="AG36" s="76"/>
      <c r="AH36" s="234" t="str">
        <f>R427</f>
        <v/>
      </c>
      <c r="AI36" s="76"/>
      <c r="AJ36" s="76"/>
      <c r="AM36" s="192" t="str">
        <f>IF(女子!G80=0,"",MAX(AM$15:AM35)+1)</f>
        <v/>
      </c>
      <c r="AN36" s="190" t="str">
        <f>IF(女子!G80=0,"",女子!G$6&amp;" 女子 "&amp;女子!F79)</f>
        <v/>
      </c>
      <c r="AO36" s="191" t="str">
        <f>IF(AM36=0,"",女子!AE88)</f>
        <v/>
      </c>
      <c r="AP36" s="191" t="str">
        <f>IF(AM36=0,"",女子!AF88)</f>
        <v/>
      </c>
      <c r="AQ36" s="191" t="str">
        <f>IF(AM36=0,"",女子!AG88)</f>
        <v/>
      </c>
      <c r="AR36" s="191" t="str">
        <f>IF(AM36=0,"",女子!AH88)</f>
        <v/>
      </c>
      <c r="AS36" s="191" t="str">
        <f>IF(AM36=0,"",IF(ISNA(女子!AI88),"",女子!AI88))</f>
        <v/>
      </c>
      <c r="AT36" s="191" t="str">
        <f>IF(AM36=0,"",IF(ISNA(女子!AJ88),"",女子!AJ88))</f>
        <v/>
      </c>
      <c r="AU36" s="193" t="str">
        <f t="shared" si="1"/>
        <v/>
      </c>
    </row>
    <row r="37" spans="2:47" ht="20.85" customHeight="1" x14ac:dyDescent="0.15">
      <c r="C37" s="51" t="s">
        <v>397</v>
      </c>
      <c r="AC37" s="220">
        <v>23</v>
      </c>
      <c r="AD37" s="235" t="str">
        <f>C446</f>
        <v/>
      </c>
      <c r="AE37" s="76"/>
      <c r="AF37" s="234" t="str">
        <f>R445</f>
        <v/>
      </c>
      <c r="AG37" s="76"/>
      <c r="AH37" s="234" t="str">
        <f>R446</f>
        <v/>
      </c>
      <c r="AI37" s="76"/>
      <c r="AJ37" s="76"/>
      <c r="AM37" s="192" t="str">
        <f>IF(女子!G81=0,"",MAX(AM$15:AM36)+1)</f>
        <v/>
      </c>
      <c r="AN37" s="190" t="str">
        <f>IF(女子!G81=0,"",女子!G$6&amp;" 女子 "&amp;女子!F80)</f>
        <v/>
      </c>
      <c r="AO37" s="191" t="str">
        <f>IF(AM37=0,"",女子!AE90)</f>
        <v/>
      </c>
      <c r="AP37" s="191" t="str">
        <f>IF(AM37=0,"",女子!AF90)</f>
        <v/>
      </c>
      <c r="AQ37" s="191" t="str">
        <f>IF(AM37=0,"",女子!AG90)</f>
        <v/>
      </c>
      <c r="AR37" s="191" t="str">
        <f>IF(AM37=0,"",女子!AH90)</f>
        <v/>
      </c>
      <c r="AS37" s="191" t="str">
        <f>IF(AM37=0,"",IF(ISNA(女子!AI90),"",女子!AI90))</f>
        <v/>
      </c>
      <c r="AT37" s="191" t="str">
        <f>IF(AM37=0,"",IF(ISNA(女子!AJ90),"",女子!AJ90))</f>
        <v/>
      </c>
      <c r="AU37" s="193" t="str">
        <f t="shared" si="1"/>
        <v/>
      </c>
    </row>
    <row r="38" spans="2:47" ht="20.85" customHeight="1" x14ac:dyDescent="0.15">
      <c r="B38" s="247" t="s">
        <v>36</v>
      </c>
      <c r="C38" s="417" t="s">
        <v>127</v>
      </c>
      <c r="D38" s="418"/>
      <c r="E38" s="196"/>
      <c r="F38" s="62"/>
      <c r="G38" s="65"/>
      <c r="H38" s="64" t="s">
        <v>367</v>
      </c>
      <c r="I38" s="63"/>
      <c r="J38" s="63"/>
      <c r="K38" s="63"/>
      <c r="L38" s="63"/>
      <c r="M38" s="65"/>
      <c r="N38" s="230" t="s">
        <v>368</v>
      </c>
      <c r="O38" s="228"/>
      <c r="P38" s="228"/>
      <c r="Q38" s="228"/>
      <c r="R38" s="228"/>
      <c r="S38" s="228"/>
      <c r="T38" s="232" t="s">
        <v>305</v>
      </c>
      <c r="U38" s="228"/>
      <c r="V38" s="228"/>
      <c r="W38" s="228"/>
      <c r="X38" s="229"/>
      <c r="AC38" s="220">
        <v>24</v>
      </c>
      <c r="AD38" s="235" t="str">
        <f>C467</f>
        <v/>
      </c>
      <c r="AE38" s="76"/>
      <c r="AF38" s="234" t="str">
        <f>R466</f>
        <v/>
      </c>
      <c r="AG38" s="76"/>
      <c r="AH38" s="234" t="str">
        <f>R467</f>
        <v/>
      </c>
      <c r="AI38" s="76"/>
      <c r="AJ38" s="76"/>
      <c r="AM38" s="192" t="str">
        <f>IF(女子!G82=0,"",MAX(AM$15:AM37)+1)</f>
        <v/>
      </c>
      <c r="AN38" s="190" t="str">
        <f>IF(女子!G82=0,"",女子!G$6&amp;" 女子 "&amp;女子!F81)</f>
        <v/>
      </c>
      <c r="AO38" s="191" t="str">
        <f>IF(AM38=0,"",女子!AE92)</f>
        <v/>
      </c>
      <c r="AP38" s="191" t="str">
        <f>IF(AM38=0,"",女子!AF92)</f>
        <v/>
      </c>
      <c r="AQ38" s="191" t="str">
        <f>IF(AM38=0,"",女子!AG92)</f>
        <v/>
      </c>
      <c r="AR38" s="191" t="str">
        <f>IF(AM38=0,"",女子!AH92)</f>
        <v/>
      </c>
      <c r="AS38" s="191" t="str">
        <f>IF(AM38=0,"",IF(ISNA(女子!AI92),"",女子!AI92))</f>
        <v/>
      </c>
      <c r="AT38" s="191" t="str">
        <f>IF(AM38=0,"",IF(ISNA(女子!AJ92),"",女子!AJ92))</f>
        <v/>
      </c>
      <c r="AU38" s="193" t="str">
        <f t="shared" si="1"/>
        <v/>
      </c>
    </row>
    <row r="39" spans="2:47" ht="20.85" customHeight="1" x14ac:dyDescent="0.15">
      <c r="B39" s="247" t="s">
        <v>36</v>
      </c>
      <c r="C39" s="417" t="s">
        <v>128</v>
      </c>
      <c r="D39" s="418"/>
      <c r="E39" s="197"/>
      <c r="F39" s="62"/>
      <c r="G39" s="246"/>
      <c r="H39" s="64" t="s">
        <v>131</v>
      </c>
      <c r="I39" s="63"/>
      <c r="J39" s="63"/>
      <c r="K39" s="63"/>
      <c r="L39" s="63"/>
      <c r="M39" s="65"/>
      <c r="N39" s="230" t="s">
        <v>369</v>
      </c>
      <c r="O39" s="228"/>
      <c r="P39" s="228"/>
      <c r="Q39" s="228"/>
      <c r="R39" s="228"/>
      <c r="S39" s="228"/>
      <c r="T39" s="232" t="s">
        <v>304</v>
      </c>
      <c r="U39" s="228"/>
      <c r="V39" s="228"/>
      <c r="W39" s="230"/>
      <c r="X39" s="231"/>
      <c r="AC39" s="220">
        <v>25</v>
      </c>
      <c r="AD39" s="235" t="str">
        <f>C486</f>
        <v/>
      </c>
      <c r="AE39" s="76"/>
      <c r="AF39" s="234" t="str">
        <f>R485</f>
        <v/>
      </c>
      <c r="AG39" s="76"/>
      <c r="AH39" s="234" t="str">
        <f>R486</f>
        <v/>
      </c>
      <c r="AI39" s="76"/>
      <c r="AJ39" s="76"/>
      <c r="AK39" s="76"/>
      <c r="AL39" s="76"/>
      <c r="AM39" s="76"/>
      <c r="AN39" s="76"/>
      <c r="AO39" s="76"/>
      <c r="AP39" s="76"/>
      <c r="AQ39" s="76"/>
      <c r="AR39" s="76"/>
      <c r="AS39" s="76"/>
      <c r="AT39" s="76"/>
      <c r="AU39" s="76"/>
    </row>
    <row r="40" spans="2:47" ht="20.85" customHeight="1" x14ac:dyDescent="0.15">
      <c r="AC40" s="220">
        <v>26</v>
      </c>
      <c r="AD40" s="235" t="str">
        <f>C507</f>
        <v/>
      </c>
      <c r="AE40" s="76"/>
      <c r="AF40" s="234" t="str">
        <f>R506</f>
        <v/>
      </c>
      <c r="AG40" s="76"/>
      <c r="AH40" s="234" t="str">
        <f>R507</f>
        <v/>
      </c>
      <c r="AI40" s="76"/>
      <c r="AJ40" s="76"/>
      <c r="AK40" s="76"/>
      <c r="AL40" s="76"/>
      <c r="AM40" s="76"/>
      <c r="AN40" s="76"/>
      <c r="AO40" s="76"/>
      <c r="AP40" s="76"/>
      <c r="AQ40" s="76"/>
      <c r="AR40" s="76"/>
      <c r="AS40" s="76"/>
      <c r="AT40" s="76"/>
      <c r="AU40" s="76"/>
    </row>
    <row r="41" spans="2:47" ht="20.85" customHeight="1" x14ac:dyDescent="0.15">
      <c r="AC41" s="220">
        <v>27</v>
      </c>
      <c r="AD41" s="235" t="str">
        <f>C526</f>
        <v/>
      </c>
      <c r="AE41" s="76"/>
      <c r="AF41" s="234" t="str">
        <f>R525</f>
        <v/>
      </c>
      <c r="AG41" s="76"/>
      <c r="AH41" s="234" t="str">
        <f>R526</f>
        <v/>
      </c>
      <c r="AI41" s="76"/>
      <c r="AJ41" s="76"/>
    </row>
    <row r="42" spans="2:47" ht="20.85" customHeight="1" x14ac:dyDescent="0.15">
      <c r="F42" s="413" t="s">
        <v>120</v>
      </c>
      <c r="G42" s="413"/>
      <c r="H42" s="413"/>
      <c r="I42" s="413"/>
      <c r="J42" s="413"/>
      <c r="K42" s="413"/>
      <c r="L42" s="413"/>
      <c r="M42" s="413"/>
      <c r="N42" s="413"/>
      <c r="O42" s="413"/>
      <c r="P42" s="413"/>
      <c r="Q42" s="413"/>
      <c r="R42" s="413"/>
      <c r="S42" s="413"/>
      <c r="T42" s="413"/>
      <c r="U42" s="413"/>
      <c r="X42" s="86" t="s">
        <v>234</v>
      </c>
      <c r="Y42" s="86">
        <f>Y23+1</f>
        <v>3</v>
      </c>
      <c r="AC42" s="220">
        <v>28</v>
      </c>
      <c r="AD42" s="235" t="str">
        <f>C547</f>
        <v/>
      </c>
      <c r="AE42" s="76"/>
      <c r="AF42" s="234" t="str">
        <f>R546</f>
        <v/>
      </c>
      <c r="AG42" s="76"/>
      <c r="AH42" s="234" t="str">
        <f>R547</f>
        <v/>
      </c>
      <c r="AI42" s="76"/>
      <c r="AJ42" s="76"/>
    </row>
    <row r="43" spans="2:47" ht="20.85" customHeight="1" x14ac:dyDescent="0.15">
      <c r="F43" s="413"/>
      <c r="G43" s="413"/>
      <c r="H43" s="413"/>
      <c r="I43" s="413"/>
      <c r="J43" s="413"/>
      <c r="K43" s="413"/>
      <c r="L43" s="413"/>
      <c r="M43" s="413"/>
      <c r="N43" s="413"/>
      <c r="O43" s="413"/>
      <c r="P43" s="413"/>
      <c r="Q43" s="413"/>
      <c r="R43" s="413"/>
      <c r="S43" s="413"/>
      <c r="T43" s="413"/>
      <c r="U43" s="413"/>
      <c r="AC43" s="220">
        <v>29</v>
      </c>
      <c r="AD43" s="235" t="str">
        <f>C566</f>
        <v/>
      </c>
      <c r="AE43" s="76"/>
      <c r="AF43" s="234" t="str">
        <f>R565</f>
        <v/>
      </c>
      <c r="AG43" s="76"/>
      <c r="AH43" s="234" t="str">
        <f>R566</f>
        <v/>
      </c>
      <c r="AI43" s="76"/>
      <c r="AJ43" s="76"/>
    </row>
    <row r="44" spans="2:47" ht="20.85" customHeight="1" thickBot="1" x14ac:dyDescent="0.2">
      <c r="C44" s="54" t="str">
        <f>C$4</f>
        <v xml:space="preserve">  令和 ４年度 第２４回 「谷口睦生」記念陸上記録会 （ 令和 4年11月13日 ／ 県営八代運動公園陸上競技場 ）</v>
      </c>
      <c r="AC44" s="220">
        <v>30</v>
      </c>
      <c r="AD44" s="235" t="str">
        <f>C587</f>
        <v/>
      </c>
      <c r="AE44" s="76"/>
      <c r="AF44" s="234" t="str">
        <f>R586</f>
        <v/>
      </c>
      <c r="AG44" s="76"/>
      <c r="AH44" s="234" t="str">
        <f>R587</f>
        <v/>
      </c>
      <c r="AI44" s="76"/>
      <c r="AJ44" s="76"/>
    </row>
    <row r="45" spans="2:47" ht="20.85" customHeight="1" thickBot="1" x14ac:dyDescent="0.2">
      <c r="C45" s="414" t="s">
        <v>121</v>
      </c>
      <c r="D45" s="415"/>
      <c r="E45" s="415"/>
      <c r="F45" s="415"/>
      <c r="G45" s="415"/>
      <c r="H45" s="415"/>
      <c r="I45" s="415"/>
      <c r="J45" s="416"/>
      <c r="N45" s="392" t="s">
        <v>122</v>
      </c>
      <c r="O45" s="393"/>
      <c r="P45" s="394"/>
      <c r="Q45" s="56"/>
      <c r="R45" s="395" t="str">
        <f>IF(C46="","",IF(OR(AC$12="小",AC$12="中"),AC$12&amp;"学",IF(AC$12="高",AC$12&amp;"校","直接入力")))</f>
        <v/>
      </c>
      <c r="S45" s="395"/>
      <c r="T45" s="395"/>
      <c r="U45" s="395"/>
      <c r="V45" s="395"/>
      <c r="W45" s="395"/>
      <c r="X45" s="57"/>
      <c r="AC45" s="76"/>
      <c r="AD45" s="76"/>
      <c r="AE45" s="76"/>
      <c r="AF45" s="76"/>
      <c r="AG45" s="76"/>
      <c r="AH45" s="76"/>
      <c r="AI45" s="76"/>
      <c r="AJ45" s="76"/>
    </row>
    <row r="46" spans="2:47" ht="20.85" customHeight="1" thickTop="1" x14ac:dyDescent="0.15">
      <c r="C46" s="396" t="str">
        <f>IF(Y42&gt;SUM(AE$9:AE$10),"",VLOOKUP(Y42,リレーオーダー!AM$15:AU$40,2))</f>
        <v/>
      </c>
      <c r="D46" s="397"/>
      <c r="E46" s="397"/>
      <c r="F46" s="397"/>
      <c r="G46" s="397"/>
      <c r="H46" s="397"/>
      <c r="I46" s="397"/>
      <c r="J46" s="398"/>
      <c r="N46" s="402" t="s">
        <v>123</v>
      </c>
      <c r="O46" s="368"/>
      <c r="P46" s="369"/>
      <c r="Q46" s="50"/>
      <c r="R46" s="403" t="str">
        <f>IF(C46="","",VLOOKUP(Y42,リレーオーダー!AM$15:AU$40,9))</f>
        <v/>
      </c>
      <c r="S46" s="403"/>
      <c r="T46" s="403"/>
      <c r="U46" s="403"/>
      <c r="V46" s="403"/>
      <c r="W46" s="403"/>
      <c r="X46" s="58"/>
      <c r="AC46" s="75"/>
      <c r="AD46" s="75"/>
      <c r="AE46" s="75"/>
      <c r="AF46" s="75"/>
      <c r="AG46" s="75"/>
      <c r="AH46" s="75"/>
      <c r="AI46" s="75"/>
      <c r="AJ46" s="75"/>
    </row>
    <row r="47" spans="2:47" ht="20.85" customHeight="1" thickBot="1" x14ac:dyDescent="0.2">
      <c r="C47" s="399"/>
      <c r="D47" s="400"/>
      <c r="E47" s="400"/>
      <c r="F47" s="400"/>
      <c r="G47" s="400"/>
      <c r="H47" s="400"/>
      <c r="I47" s="400"/>
      <c r="J47" s="401"/>
      <c r="N47" s="404" t="s">
        <v>388</v>
      </c>
      <c r="O47" s="405"/>
      <c r="P47" s="406"/>
      <c r="Q47" s="59"/>
      <c r="R47" s="407">
        <f>SUMIF(男子!AA$101:AA$112,リレーオーダー!Y42,男子!AD$101:AD$112)+SUMIF(女子!AA$101:AA$112,リレーオーダー!Y42,女子!AD$101:AD$112)</f>
        <v>0</v>
      </c>
      <c r="S47" s="407"/>
      <c r="T47" s="407"/>
      <c r="U47" s="407"/>
      <c r="V47" s="407"/>
      <c r="W47" s="407"/>
      <c r="X47" s="60"/>
      <c r="AC47" s="75"/>
      <c r="AD47" s="75"/>
      <c r="AE47" s="76"/>
      <c r="AF47" s="76"/>
      <c r="AG47" s="76"/>
      <c r="AH47" s="76"/>
      <c r="AI47" s="76"/>
      <c r="AJ47" s="76"/>
    </row>
    <row r="48" spans="2:47" ht="20.85" customHeight="1" thickBot="1" x14ac:dyDescent="0.2">
      <c r="AC48" s="76"/>
      <c r="AD48" s="76"/>
      <c r="AE48" s="76"/>
      <c r="AF48" s="76"/>
      <c r="AG48" s="76"/>
      <c r="AH48" s="76"/>
      <c r="AI48" s="76"/>
      <c r="AJ48" s="76"/>
    </row>
    <row r="49" spans="1:36" ht="20.85" customHeight="1" thickBot="1" x14ac:dyDescent="0.2">
      <c r="C49" s="408" t="s">
        <v>124</v>
      </c>
      <c r="D49" s="409"/>
      <c r="E49" s="410" t="s">
        <v>125</v>
      </c>
      <c r="F49" s="410"/>
      <c r="G49" s="409"/>
      <c r="H49" s="410" t="s">
        <v>126</v>
      </c>
      <c r="I49" s="410"/>
      <c r="J49" s="410"/>
      <c r="K49" s="410"/>
      <c r="L49" s="410"/>
      <c r="M49" s="409"/>
      <c r="N49" s="410" t="s">
        <v>366</v>
      </c>
      <c r="O49" s="410"/>
      <c r="P49" s="410"/>
      <c r="Q49" s="410"/>
      <c r="R49" s="410"/>
      <c r="S49" s="409"/>
      <c r="T49" s="411" t="s">
        <v>365</v>
      </c>
      <c r="U49" s="410"/>
      <c r="V49" s="410"/>
      <c r="W49" s="410"/>
      <c r="X49" s="412"/>
      <c r="AC49" s="75"/>
      <c r="AD49" s="75"/>
      <c r="AE49" s="76"/>
      <c r="AF49" s="76"/>
      <c r="AG49" s="76"/>
      <c r="AH49" s="76"/>
      <c r="AI49" s="76"/>
      <c r="AJ49" s="75"/>
    </row>
    <row r="50" spans="1:36" ht="20.85" customHeight="1" thickTop="1" x14ac:dyDescent="0.15">
      <c r="C50" s="382" t="s">
        <v>127</v>
      </c>
      <c r="D50" s="383"/>
      <c r="E50" s="384"/>
      <c r="F50" s="385"/>
      <c r="G50" s="386"/>
      <c r="H50" s="387" t="str">
        <f>IF(C46="","",VLOOKUP(Y42,リレーオーダー!AM$15:AT$40,3))</f>
        <v/>
      </c>
      <c r="I50" s="387"/>
      <c r="J50" s="387"/>
      <c r="K50" s="387"/>
      <c r="L50" s="387"/>
      <c r="M50" s="388"/>
      <c r="N50" s="389"/>
      <c r="O50" s="389"/>
      <c r="P50" s="389"/>
      <c r="Q50" s="389"/>
      <c r="R50" s="389"/>
      <c r="S50" s="390"/>
      <c r="T50" s="186"/>
      <c r="U50" s="186"/>
      <c r="V50" s="186"/>
      <c r="W50" s="186"/>
      <c r="X50" s="187"/>
      <c r="AC50" s="76"/>
      <c r="AD50" s="76"/>
      <c r="AE50" s="76"/>
      <c r="AF50" s="76"/>
      <c r="AG50" s="76"/>
      <c r="AH50" s="76"/>
      <c r="AI50" s="76"/>
      <c r="AJ50" s="76"/>
    </row>
    <row r="51" spans="1:36" ht="20.85" customHeight="1" x14ac:dyDescent="0.15">
      <c r="C51" s="391" t="s">
        <v>128</v>
      </c>
      <c r="D51" s="366"/>
      <c r="E51" s="367"/>
      <c r="F51" s="368"/>
      <c r="G51" s="369"/>
      <c r="H51" s="370" t="str">
        <f>IF(C46="","",VLOOKUP(Y42,リレーオーダー!AM$15:AT$40,4))</f>
        <v/>
      </c>
      <c r="I51" s="370"/>
      <c r="J51" s="370"/>
      <c r="K51" s="370"/>
      <c r="L51" s="370"/>
      <c r="M51" s="371"/>
      <c r="N51" s="363"/>
      <c r="O51" s="363"/>
      <c r="P51" s="363"/>
      <c r="Q51" s="363"/>
      <c r="R51" s="363"/>
      <c r="S51" s="364"/>
      <c r="T51" s="186"/>
      <c r="U51" s="186"/>
      <c r="V51" s="186"/>
      <c r="W51" s="186"/>
      <c r="X51" s="187"/>
      <c r="AC51" s="76"/>
      <c r="AD51" s="76"/>
      <c r="AE51" s="76"/>
      <c r="AF51" s="76"/>
      <c r="AG51" s="76"/>
      <c r="AH51" s="76"/>
      <c r="AI51" s="76"/>
      <c r="AJ51" s="76"/>
    </row>
    <row r="52" spans="1:36" ht="20.85" customHeight="1" x14ac:dyDescent="0.15">
      <c r="C52" s="391" t="s">
        <v>129</v>
      </c>
      <c r="D52" s="366"/>
      <c r="E52" s="367"/>
      <c r="F52" s="368"/>
      <c r="G52" s="369"/>
      <c r="H52" s="370" t="str">
        <f>IF(C46="","",VLOOKUP(Y42,リレーオーダー!AM$15:AT$40,5))</f>
        <v/>
      </c>
      <c r="I52" s="370"/>
      <c r="J52" s="370"/>
      <c r="K52" s="370"/>
      <c r="L52" s="370"/>
      <c r="M52" s="371"/>
      <c r="N52" s="363"/>
      <c r="O52" s="363"/>
      <c r="P52" s="363"/>
      <c r="Q52" s="363"/>
      <c r="R52" s="363"/>
      <c r="S52" s="364"/>
      <c r="T52" s="186"/>
      <c r="U52" s="186"/>
      <c r="V52" s="186"/>
      <c r="W52" s="186"/>
      <c r="X52" s="187"/>
      <c r="AC52" s="76"/>
      <c r="AD52" s="76"/>
      <c r="AE52" s="76"/>
      <c r="AF52" s="76"/>
      <c r="AG52" s="76"/>
      <c r="AH52" s="76"/>
      <c r="AI52" s="76"/>
      <c r="AJ52" s="76"/>
    </row>
    <row r="53" spans="1:36" ht="20.85" customHeight="1" x14ac:dyDescent="0.15">
      <c r="C53" s="391" t="s">
        <v>130</v>
      </c>
      <c r="D53" s="366"/>
      <c r="E53" s="367"/>
      <c r="F53" s="368"/>
      <c r="G53" s="369"/>
      <c r="H53" s="370" t="str">
        <f>IF(C46="","",VLOOKUP(Y42,リレーオーダー!AM$15:AT$40,6))</f>
        <v/>
      </c>
      <c r="I53" s="370"/>
      <c r="J53" s="370"/>
      <c r="K53" s="370"/>
      <c r="L53" s="370"/>
      <c r="M53" s="371"/>
      <c r="N53" s="363"/>
      <c r="O53" s="363"/>
      <c r="P53" s="363"/>
      <c r="Q53" s="363"/>
      <c r="R53" s="363"/>
      <c r="S53" s="364"/>
      <c r="T53" s="186"/>
      <c r="U53" s="186"/>
      <c r="V53" s="186"/>
      <c r="W53" s="186"/>
      <c r="X53" s="187"/>
      <c r="AC53" s="76"/>
      <c r="AD53" s="76"/>
      <c r="AE53" s="76"/>
      <c r="AF53" s="76"/>
      <c r="AG53" s="76"/>
      <c r="AH53" s="76"/>
      <c r="AI53" s="76"/>
      <c r="AJ53" s="76"/>
    </row>
    <row r="54" spans="1:36" ht="20.85" customHeight="1" x14ac:dyDescent="0.15">
      <c r="C54" s="365" t="s">
        <v>384</v>
      </c>
      <c r="D54" s="366"/>
      <c r="E54" s="367"/>
      <c r="F54" s="368"/>
      <c r="G54" s="369"/>
      <c r="H54" s="370" t="str">
        <f>IF(C46="","",VLOOKUP(Y42,リレーオーダー!AM$15:AT$40,7))</f>
        <v/>
      </c>
      <c r="I54" s="370"/>
      <c r="J54" s="370"/>
      <c r="K54" s="370"/>
      <c r="L54" s="370"/>
      <c r="M54" s="371"/>
      <c r="N54" s="363"/>
      <c r="O54" s="363"/>
      <c r="P54" s="363"/>
      <c r="Q54" s="363"/>
      <c r="R54" s="363"/>
      <c r="S54" s="364"/>
      <c r="T54" s="186"/>
      <c r="U54" s="186"/>
      <c r="V54" s="186"/>
      <c r="W54" s="186"/>
      <c r="X54" s="187"/>
      <c r="AC54" s="76"/>
      <c r="AD54" s="76"/>
      <c r="AE54" s="76"/>
      <c r="AF54" s="76"/>
      <c r="AG54" s="76"/>
      <c r="AH54" s="76"/>
      <c r="AI54" s="76"/>
      <c r="AJ54" s="76"/>
    </row>
    <row r="55" spans="1:36" ht="20.85" customHeight="1" thickBot="1" x14ac:dyDescent="0.2">
      <c r="C55" s="372" t="s">
        <v>385</v>
      </c>
      <c r="D55" s="373"/>
      <c r="E55" s="374"/>
      <c r="F55" s="375"/>
      <c r="G55" s="376"/>
      <c r="H55" s="377" t="str">
        <f>IF(C46="","",VLOOKUP(Y42,リレーオーダー!AM$15:AT$40,8))</f>
        <v/>
      </c>
      <c r="I55" s="378"/>
      <c r="J55" s="378"/>
      <c r="K55" s="378"/>
      <c r="L55" s="378"/>
      <c r="M55" s="379"/>
      <c r="N55" s="380"/>
      <c r="O55" s="380"/>
      <c r="P55" s="380"/>
      <c r="Q55" s="380"/>
      <c r="R55" s="380"/>
      <c r="S55" s="381"/>
      <c r="T55" s="188"/>
      <c r="U55" s="188"/>
      <c r="V55" s="188"/>
      <c r="W55" s="188"/>
      <c r="X55" s="189"/>
      <c r="AC55" s="76"/>
      <c r="AD55" s="76"/>
      <c r="AE55" s="76"/>
      <c r="AF55" s="76"/>
      <c r="AG55" s="76"/>
      <c r="AH55" s="76"/>
      <c r="AI55" s="76"/>
      <c r="AJ55" s="76"/>
    </row>
    <row r="56" spans="1:36" ht="20.85" customHeight="1" x14ac:dyDescent="0.15">
      <c r="C56" s="51" t="s">
        <v>397</v>
      </c>
      <c r="AC56" s="76"/>
      <c r="AD56" s="76"/>
      <c r="AE56" s="76"/>
      <c r="AF56" s="76"/>
      <c r="AG56" s="76"/>
      <c r="AH56" s="76"/>
      <c r="AI56" s="76"/>
      <c r="AJ56" s="76"/>
    </row>
    <row r="57" spans="1:36" ht="20.85" customHeight="1" x14ac:dyDescent="0.15">
      <c r="B57" s="247" t="s">
        <v>36</v>
      </c>
      <c r="C57" s="417" t="s">
        <v>127</v>
      </c>
      <c r="D57" s="418"/>
      <c r="E57" s="196"/>
      <c r="F57" s="62"/>
      <c r="G57" s="65"/>
      <c r="H57" s="64" t="s">
        <v>367</v>
      </c>
      <c r="I57" s="63"/>
      <c r="J57" s="63"/>
      <c r="K57" s="63"/>
      <c r="L57" s="63"/>
      <c r="M57" s="65"/>
      <c r="N57" s="230" t="s">
        <v>368</v>
      </c>
      <c r="O57" s="228"/>
      <c r="P57" s="228"/>
      <c r="Q57" s="228"/>
      <c r="R57" s="228"/>
      <c r="S57" s="228"/>
      <c r="T57" s="232" t="s">
        <v>305</v>
      </c>
      <c r="U57" s="228"/>
      <c r="V57" s="228"/>
      <c r="W57" s="228"/>
      <c r="X57" s="229"/>
      <c r="AC57" s="76"/>
      <c r="AD57" s="76"/>
      <c r="AE57" s="76"/>
      <c r="AF57" s="76"/>
      <c r="AG57" s="76"/>
      <c r="AH57" s="76"/>
      <c r="AI57" s="76"/>
      <c r="AJ57" s="76"/>
    </row>
    <row r="58" spans="1:36" ht="20.85" customHeight="1" x14ac:dyDescent="0.15">
      <c r="B58" s="247" t="s">
        <v>36</v>
      </c>
      <c r="C58" s="417" t="s">
        <v>128</v>
      </c>
      <c r="D58" s="418"/>
      <c r="E58" s="197"/>
      <c r="F58" s="62"/>
      <c r="G58" s="246"/>
      <c r="H58" s="64" t="s">
        <v>131</v>
      </c>
      <c r="I58" s="63"/>
      <c r="J58" s="63"/>
      <c r="K58" s="63"/>
      <c r="L58" s="63"/>
      <c r="M58" s="65"/>
      <c r="N58" s="230" t="s">
        <v>369</v>
      </c>
      <c r="O58" s="228"/>
      <c r="P58" s="228"/>
      <c r="Q58" s="228"/>
      <c r="R58" s="228"/>
      <c r="S58" s="228"/>
      <c r="T58" s="232" t="s">
        <v>304</v>
      </c>
      <c r="U58" s="228"/>
      <c r="V58" s="228"/>
      <c r="W58" s="230"/>
      <c r="X58" s="231"/>
      <c r="AC58" s="76"/>
      <c r="AD58" s="76"/>
      <c r="AE58" s="76"/>
      <c r="AF58" s="76"/>
      <c r="AG58" s="76"/>
      <c r="AH58" s="76"/>
      <c r="AI58" s="76"/>
      <c r="AJ58" s="76"/>
    </row>
    <row r="59" spans="1:36" ht="20.85" customHeight="1" x14ac:dyDescent="0.15">
      <c r="AC59" s="76"/>
      <c r="AD59" s="76"/>
      <c r="AE59" s="76"/>
      <c r="AF59" s="76"/>
      <c r="AG59" s="76"/>
      <c r="AH59" s="76"/>
      <c r="AI59" s="76"/>
      <c r="AJ59" s="76"/>
    </row>
    <row r="60" spans="1:36" ht="20.85" customHeight="1" x14ac:dyDescent="0.15">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C60" s="76"/>
      <c r="AD60" s="76"/>
      <c r="AE60" s="76"/>
      <c r="AF60" s="76"/>
      <c r="AG60" s="76"/>
      <c r="AH60" s="76"/>
      <c r="AI60" s="76"/>
      <c r="AJ60" s="76"/>
    </row>
    <row r="61" spans="1:36" ht="20.85" customHeight="1" x14ac:dyDescent="0.15">
      <c r="AC61" s="76"/>
      <c r="AD61" s="76"/>
      <c r="AE61" s="76"/>
      <c r="AF61" s="76"/>
      <c r="AG61" s="76"/>
      <c r="AH61" s="76"/>
      <c r="AI61" s="76"/>
      <c r="AJ61" s="76"/>
    </row>
    <row r="62" spans="1:36" ht="20.85" customHeight="1" x14ac:dyDescent="0.15">
      <c r="AC62" s="76"/>
      <c r="AD62" s="76"/>
      <c r="AE62" s="76"/>
      <c r="AF62" s="76"/>
      <c r="AG62" s="76"/>
      <c r="AH62" s="76"/>
      <c r="AI62" s="76"/>
      <c r="AJ62" s="76"/>
    </row>
    <row r="63" spans="1:36" ht="20.85" customHeight="1" x14ac:dyDescent="0.15">
      <c r="F63" s="413" t="s">
        <v>120</v>
      </c>
      <c r="G63" s="413"/>
      <c r="H63" s="413"/>
      <c r="I63" s="413"/>
      <c r="J63" s="413"/>
      <c r="K63" s="413"/>
      <c r="L63" s="413"/>
      <c r="M63" s="413"/>
      <c r="N63" s="413"/>
      <c r="O63" s="413"/>
      <c r="P63" s="413"/>
      <c r="Q63" s="413"/>
      <c r="R63" s="413"/>
      <c r="S63" s="413"/>
      <c r="T63" s="413"/>
      <c r="U63" s="413"/>
      <c r="X63" s="86" t="s">
        <v>234</v>
      </c>
      <c r="Y63" s="86">
        <f>Y42+1</f>
        <v>4</v>
      </c>
      <c r="AC63" s="76"/>
      <c r="AD63" s="76"/>
      <c r="AE63" s="76"/>
      <c r="AF63" s="76"/>
      <c r="AG63" s="76"/>
      <c r="AH63" s="76"/>
      <c r="AI63" s="76"/>
      <c r="AJ63" s="76"/>
    </row>
    <row r="64" spans="1:36" ht="20.85" customHeight="1" x14ac:dyDescent="0.15">
      <c r="F64" s="413"/>
      <c r="G64" s="413"/>
      <c r="H64" s="413"/>
      <c r="I64" s="413"/>
      <c r="J64" s="413"/>
      <c r="K64" s="413"/>
      <c r="L64" s="413"/>
      <c r="M64" s="413"/>
      <c r="N64" s="413"/>
      <c r="O64" s="413"/>
      <c r="P64" s="413"/>
      <c r="Q64" s="413"/>
      <c r="R64" s="413"/>
      <c r="S64" s="413"/>
      <c r="T64" s="413"/>
      <c r="U64" s="413"/>
      <c r="AC64" s="76"/>
      <c r="AD64" s="76"/>
      <c r="AE64" s="76"/>
      <c r="AF64" s="76"/>
      <c r="AG64" s="76"/>
      <c r="AH64" s="76"/>
      <c r="AI64" s="76"/>
      <c r="AJ64" s="76"/>
    </row>
    <row r="65" spans="2:36" ht="20.85" customHeight="1" thickBot="1" x14ac:dyDescent="0.2">
      <c r="C65" s="54" t="str">
        <f>C$4</f>
        <v xml:space="preserve">  令和 ４年度 第２４回 「谷口睦生」記念陸上記録会 （ 令和 4年11月13日 ／ 県営八代運動公園陸上競技場 ）</v>
      </c>
      <c r="AC65" s="76"/>
      <c r="AD65" s="76"/>
      <c r="AE65" s="76"/>
      <c r="AF65" s="76"/>
      <c r="AG65" s="76"/>
      <c r="AH65" s="76"/>
      <c r="AI65" s="76"/>
      <c r="AJ65" s="76"/>
    </row>
    <row r="66" spans="2:36" ht="20.85" customHeight="1" thickBot="1" x14ac:dyDescent="0.2">
      <c r="C66" s="414" t="s">
        <v>121</v>
      </c>
      <c r="D66" s="415"/>
      <c r="E66" s="415"/>
      <c r="F66" s="415"/>
      <c r="G66" s="415"/>
      <c r="H66" s="415"/>
      <c r="I66" s="415"/>
      <c r="J66" s="416"/>
      <c r="N66" s="392" t="s">
        <v>122</v>
      </c>
      <c r="O66" s="393"/>
      <c r="P66" s="394"/>
      <c r="Q66" s="56"/>
      <c r="R66" s="395" t="str">
        <f>IF(C67="","",IF(OR(AC$12="小",AC$12="中"),AC$12&amp;"学",IF(AC$12="高",AC$12&amp;"校","直接入力")))</f>
        <v/>
      </c>
      <c r="S66" s="395"/>
      <c r="T66" s="395"/>
      <c r="U66" s="395"/>
      <c r="V66" s="395"/>
      <c r="W66" s="395"/>
      <c r="X66" s="57"/>
      <c r="AC66" s="76"/>
      <c r="AD66" s="76"/>
      <c r="AE66" s="76"/>
      <c r="AF66" s="76"/>
      <c r="AG66" s="76"/>
      <c r="AH66" s="76"/>
      <c r="AI66" s="76"/>
      <c r="AJ66" s="76"/>
    </row>
    <row r="67" spans="2:36" ht="20.85" customHeight="1" thickTop="1" x14ac:dyDescent="0.15">
      <c r="C67" s="396" t="str">
        <f>IF(Y63&gt;SUM(AE$9:AE$10),"",VLOOKUP(Y63,リレーオーダー!AM$15:AU$40,2))</f>
        <v/>
      </c>
      <c r="D67" s="397"/>
      <c r="E67" s="397"/>
      <c r="F67" s="397"/>
      <c r="G67" s="397"/>
      <c r="H67" s="397"/>
      <c r="I67" s="397"/>
      <c r="J67" s="398"/>
      <c r="N67" s="402" t="s">
        <v>123</v>
      </c>
      <c r="O67" s="368"/>
      <c r="P67" s="369"/>
      <c r="Q67" s="50"/>
      <c r="R67" s="403" t="str">
        <f>IF(C67="","",VLOOKUP(Y63,リレーオーダー!AM$15:AU$40,9))</f>
        <v/>
      </c>
      <c r="S67" s="403"/>
      <c r="T67" s="403"/>
      <c r="U67" s="403"/>
      <c r="V67" s="403"/>
      <c r="W67" s="403"/>
      <c r="X67" s="58"/>
      <c r="AC67" s="76"/>
      <c r="AD67" s="76"/>
      <c r="AE67" s="76"/>
      <c r="AF67" s="76"/>
      <c r="AG67" s="76"/>
      <c r="AH67" s="76"/>
      <c r="AI67" s="76"/>
      <c r="AJ67" s="76"/>
    </row>
    <row r="68" spans="2:36" ht="20.85" customHeight="1" thickBot="1" x14ac:dyDescent="0.2">
      <c r="C68" s="399"/>
      <c r="D68" s="400"/>
      <c r="E68" s="400"/>
      <c r="F68" s="400"/>
      <c r="G68" s="400"/>
      <c r="H68" s="400"/>
      <c r="I68" s="400"/>
      <c r="J68" s="401"/>
      <c r="N68" s="404" t="s">
        <v>388</v>
      </c>
      <c r="O68" s="405"/>
      <c r="P68" s="406"/>
      <c r="Q68" s="59"/>
      <c r="R68" s="407">
        <f>SUMIF(男子!AA$101:AA$112,リレーオーダー!Y63,男子!AD$101:AD$112)+SUMIF(女子!AA$101:AA$112,リレーオーダー!Y63,女子!AD$101:AD$112)</f>
        <v>0</v>
      </c>
      <c r="S68" s="407"/>
      <c r="T68" s="407"/>
      <c r="U68" s="407"/>
      <c r="V68" s="407"/>
      <c r="W68" s="407"/>
      <c r="X68" s="60"/>
      <c r="AC68" s="76"/>
      <c r="AD68" s="76"/>
      <c r="AE68" s="76"/>
      <c r="AF68" s="76"/>
      <c r="AG68" s="76"/>
      <c r="AH68" s="76"/>
      <c r="AI68" s="76"/>
      <c r="AJ68" s="76"/>
    </row>
    <row r="69" spans="2:36" ht="20.85" customHeight="1" thickBot="1" x14ac:dyDescent="0.2">
      <c r="AC69" s="76"/>
      <c r="AD69" s="76"/>
      <c r="AE69" s="76"/>
      <c r="AF69" s="76"/>
      <c r="AG69" s="76"/>
      <c r="AH69" s="76"/>
      <c r="AI69" s="76"/>
      <c r="AJ69" s="76"/>
    </row>
    <row r="70" spans="2:36" ht="20.85" customHeight="1" thickBot="1" x14ac:dyDescent="0.2">
      <c r="C70" s="408" t="s">
        <v>124</v>
      </c>
      <c r="D70" s="409"/>
      <c r="E70" s="410" t="s">
        <v>125</v>
      </c>
      <c r="F70" s="410"/>
      <c r="G70" s="409"/>
      <c r="H70" s="410" t="s">
        <v>126</v>
      </c>
      <c r="I70" s="410"/>
      <c r="J70" s="410"/>
      <c r="K70" s="410"/>
      <c r="L70" s="410"/>
      <c r="M70" s="409"/>
      <c r="N70" s="410" t="s">
        <v>366</v>
      </c>
      <c r="O70" s="410"/>
      <c r="P70" s="410"/>
      <c r="Q70" s="410"/>
      <c r="R70" s="410"/>
      <c r="S70" s="409"/>
      <c r="T70" s="411" t="s">
        <v>365</v>
      </c>
      <c r="U70" s="410"/>
      <c r="V70" s="410"/>
      <c r="W70" s="410"/>
      <c r="X70" s="412"/>
      <c r="AC70" s="76"/>
      <c r="AD70" s="76"/>
      <c r="AE70" s="76"/>
      <c r="AF70" s="76"/>
      <c r="AG70" s="76"/>
      <c r="AH70" s="76"/>
      <c r="AI70" s="76"/>
      <c r="AJ70" s="76"/>
    </row>
    <row r="71" spans="2:36" ht="20.85" customHeight="1" thickTop="1" x14ac:dyDescent="0.15">
      <c r="C71" s="382" t="s">
        <v>127</v>
      </c>
      <c r="D71" s="383"/>
      <c r="E71" s="384"/>
      <c r="F71" s="385"/>
      <c r="G71" s="386"/>
      <c r="H71" s="387" t="str">
        <f>IF(C67="","",VLOOKUP(Y63,リレーオーダー!AM$15:AT$40,3))</f>
        <v/>
      </c>
      <c r="I71" s="387"/>
      <c r="J71" s="387"/>
      <c r="K71" s="387"/>
      <c r="L71" s="387"/>
      <c r="M71" s="388"/>
      <c r="N71" s="389"/>
      <c r="O71" s="389"/>
      <c r="P71" s="389"/>
      <c r="Q71" s="389"/>
      <c r="R71" s="389"/>
      <c r="S71" s="390"/>
      <c r="T71" s="186"/>
      <c r="U71" s="186"/>
      <c r="V71" s="186"/>
      <c r="W71" s="186"/>
      <c r="X71" s="187"/>
      <c r="AC71" s="76"/>
      <c r="AD71" s="76"/>
      <c r="AE71" s="76"/>
      <c r="AF71" s="76"/>
      <c r="AG71" s="76"/>
      <c r="AH71" s="76"/>
      <c r="AI71" s="76"/>
      <c r="AJ71" s="76"/>
    </row>
    <row r="72" spans="2:36" ht="20.85" customHeight="1" x14ac:dyDescent="0.15">
      <c r="C72" s="391" t="s">
        <v>128</v>
      </c>
      <c r="D72" s="366"/>
      <c r="E72" s="367"/>
      <c r="F72" s="368"/>
      <c r="G72" s="369"/>
      <c r="H72" s="370" t="str">
        <f>IF(C67="","",VLOOKUP(Y63,リレーオーダー!AM$15:AT$40,4))</f>
        <v/>
      </c>
      <c r="I72" s="370"/>
      <c r="J72" s="370"/>
      <c r="K72" s="370"/>
      <c r="L72" s="370"/>
      <c r="M72" s="371"/>
      <c r="N72" s="363"/>
      <c r="O72" s="363"/>
      <c r="P72" s="363"/>
      <c r="Q72" s="363"/>
      <c r="R72" s="363"/>
      <c r="S72" s="364"/>
      <c r="T72" s="186"/>
      <c r="U72" s="186"/>
      <c r="V72" s="186"/>
      <c r="W72" s="186"/>
      <c r="X72" s="187"/>
      <c r="AC72" s="76"/>
      <c r="AD72" s="76"/>
      <c r="AE72" s="76"/>
      <c r="AF72" s="76"/>
      <c r="AG72" s="76"/>
      <c r="AH72" s="76"/>
      <c r="AI72" s="76"/>
      <c r="AJ72" s="76"/>
    </row>
    <row r="73" spans="2:36" ht="20.85" customHeight="1" x14ac:dyDescent="0.15">
      <c r="C73" s="391" t="s">
        <v>129</v>
      </c>
      <c r="D73" s="366"/>
      <c r="E73" s="367"/>
      <c r="F73" s="368"/>
      <c r="G73" s="369"/>
      <c r="H73" s="370" t="str">
        <f>IF(C67="","",VLOOKUP(Y63,リレーオーダー!AM$15:AT$40,5))</f>
        <v/>
      </c>
      <c r="I73" s="370"/>
      <c r="J73" s="370"/>
      <c r="K73" s="370"/>
      <c r="L73" s="370"/>
      <c r="M73" s="371"/>
      <c r="N73" s="363"/>
      <c r="O73" s="363"/>
      <c r="P73" s="363"/>
      <c r="Q73" s="363"/>
      <c r="R73" s="363"/>
      <c r="S73" s="364"/>
      <c r="T73" s="186"/>
      <c r="U73" s="186"/>
      <c r="V73" s="186"/>
      <c r="W73" s="186"/>
      <c r="X73" s="187"/>
      <c r="AC73" s="76"/>
      <c r="AD73" s="76"/>
      <c r="AE73" s="76"/>
      <c r="AF73" s="76"/>
      <c r="AG73" s="76"/>
      <c r="AH73" s="76"/>
      <c r="AI73" s="76"/>
      <c r="AJ73" s="76"/>
    </row>
    <row r="74" spans="2:36" ht="20.85" customHeight="1" x14ac:dyDescent="0.15">
      <c r="C74" s="391" t="s">
        <v>130</v>
      </c>
      <c r="D74" s="366"/>
      <c r="E74" s="367"/>
      <c r="F74" s="368"/>
      <c r="G74" s="369"/>
      <c r="H74" s="370" t="str">
        <f>IF(C67="","",VLOOKUP(Y63,リレーオーダー!AM$15:AT$40,6))</f>
        <v/>
      </c>
      <c r="I74" s="370"/>
      <c r="J74" s="370"/>
      <c r="K74" s="370"/>
      <c r="L74" s="370"/>
      <c r="M74" s="371"/>
      <c r="N74" s="363"/>
      <c r="O74" s="363"/>
      <c r="P74" s="363"/>
      <c r="Q74" s="363"/>
      <c r="R74" s="363"/>
      <c r="S74" s="364"/>
      <c r="T74" s="186"/>
      <c r="U74" s="186"/>
      <c r="V74" s="186"/>
      <c r="W74" s="186"/>
      <c r="X74" s="187"/>
      <c r="AC74" s="76"/>
      <c r="AD74" s="76"/>
      <c r="AE74" s="76"/>
      <c r="AF74" s="76"/>
      <c r="AG74" s="76"/>
      <c r="AH74" s="76"/>
      <c r="AI74" s="76"/>
      <c r="AJ74" s="76"/>
    </row>
    <row r="75" spans="2:36" ht="20.85" customHeight="1" x14ac:dyDescent="0.15">
      <c r="C75" s="365" t="s">
        <v>384</v>
      </c>
      <c r="D75" s="366"/>
      <c r="E75" s="367"/>
      <c r="F75" s="368"/>
      <c r="G75" s="369"/>
      <c r="H75" s="370" t="str">
        <f>IF(C67="","",VLOOKUP(Y63,リレーオーダー!AM$15:AT$40,7))</f>
        <v/>
      </c>
      <c r="I75" s="370"/>
      <c r="J75" s="370"/>
      <c r="K75" s="370"/>
      <c r="L75" s="370"/>
      <c r="M75" s="371"/>
      <c r="N75" s="363"/>
      <c r="O75" s="363"/>
      <c r="P75" s="363"/>
      <c r="Q75" s="363"/>
      <c r="R75" s="363"/>
      <c r="S75" s="364"/>
      <c r="T75" s="186"/>
      <c r="U75" s="186"/>
      <c r="V75" s="186"/>
      <c r="W75" s="186"/>
      <c r="X75" s="187"/>
      <c r="AC75" s="76"/>
      <c r="AD75" s="76"/>
      <c r="AE75" s="76"/>
      <c r="AF75" s="76"/>
      <c r="AG75" s="76"/>
      <c r="AH75" s="76"/>
      <c r="AI75" s="76"/>
      <c r="AJ75" s="76"/>
    </row>
    <row r="76" spans="2:36" ht="20.85" customHeight="1" thickBot="1" x14ac:dyDescent="0.2">
      <c r="C76" s="372" t="s">
        <v>385</v>
      </c>
      <c r="D76" s="373"/>
      <c r="E76" s="374"/>
      <c r="F76" s="375"/>
      <c r="G76" s="376"/>
      <c r="H76" s="377" t="str">
        <f>IF(C67="","",VLOOKUP(Y63,リレーオーダー!AM$15:AT$40,8))</f>
        <v/>
      </c>
      <c r="I76" s="378"/>
      <c r="J76" s="378"/>
      <c r="K76" s="378"/>
      <c r="L76" s="378"/>
      <c r="M76" s="379"/>
      <c r="N76" s="380"/>
      <c r="O76" s="380"/>
      <c r="P76" s="380"/>
      <c r="Q76" s="380"/>
      <c r="R76" s="380"/>
      <c r="S76" s="381"/>
      <c r="T76" s="188"/>
      <c r="U76" s="188"/>
      <c r="V76" s="188"/>
      <c r="W76" s="188"/>
      <c r="X76" s="189"/>
      <c r="AC76" s="76"/>
      <c r="AD76" s="76"/>
      <c r="AE76" s="76"/>
      <c r="AF76" s="76"/>
      <c r="AG76" s="76"/>
      <c r="AH76" s="76"/>
      <c r="AI76" s="76"/>
      <c r="AJ76" s="76"/>
    </row>
    <row r="77" spans="2:36" ht="20.85" customHeight="1" x14ac:dyDescent="0.15">
      <c r="C77" s="51" t="s">
        <v>397</v>
      </c>
      <c r="AC77" s="76"/>
      <c r="AD77" s="76"/>
      <c r="AE77" s="76"/>
      <c r="AF77" s="76"/>
      <c r="AG77" s="76"/>
      <c r="AH77" s="76"/>
      <c r="AI77" s="76"/>
      <c r="AJ77" s="76"/>
    </row>
    <row r="78" spans="2:36" ht="20.85" customHeight="1" x14ac:dyDescent="0.15">
      <c r="B78" s="247" t="s">
        <v>36</v>
      </c>
      <c r="C78" s="417" t="s">
        <v>127</v>
      </c>
      <c r="D78" s="418"/>
      <c r="E78" s="196"/>
      <c r="F78" s="62"/>
      <c r="G78" s="65"/>
      <c r="H78" s="64" t="s">
        <v>367</v>
      </c>
      <c r="I78" s="63"/>
      <c r="J78" s="63"/>
      <c r="K78" s="63"/>
      <c r="L78" s="63"/>
      <c r="M78" s="65"/>
      <c r="N78" s="230" t="s">
        <v>368</v>
      </c>
      <c r="O78" s="228"/>
      <c r="P78" s="228"/>
      <c r="Q78" s="228"/>
      <c r="R78" s="228"/>
      <c r="S78" s="228"/>
      <c r="T78" s="232" t="s">
        <v>305</v>
      </c>
      <c r="U78" s="228"/>
      <c r="V78" s="228"/>
      <c r="W78" s="228"/>
      <c r="X78" s="229"/>
      <c r="AC78" s="76"/>
      <c r="AD78" s="76"/>
      <c r="AE78" s="76"/>
      <c r="AF78" s="76"/>
      <c r="AG78" s="76"/>
      <c r="AH78" s="76"/>
      <c r="AI78" s="76"/>
      <c r="AJ78" s="76"/>
    </row>
    <row r="79" spans="2:36" ht="20.85" customHeight="1" x14ac:dyDescent="0.15">
      <c r="B79" s="247" t="s">
        <v>36</v>
      </c>
      <c r="C79" s="417" t="s">
        <v>128</v>
      </c>
      <c r="D79" s="418"/>
      <c r="E79" s="197"/>
      <c r="F79" s="62"/>
      <c r="G79" s="246"/>
      <c r="H79" s="64" t="s">
        <v>131</v>
      </c>
      <c r="I79" s="63"/>
      <c r="J79" s="63"/>
      <c r="K79" s="63"/>
      <c r="L79" s="63"/>
      <c r="M79" s="65"/>
      <c r="N79" s="230" t="s">
        <v>369</v>
      </c>
      <c r="O79" s="228"/>
      <c r="P79" s="228"/>
      <c r="Q79" s="228"/>
      <c r="R79" s="228"/>
      <c r="S79" s="228"/>
      <c r="T79" s="232" t="s">
        <v>304</v>
      </c>
      <c r="U79" s="228"/>
      <c r="V79" s="228"/>
      <c r="W79" s="230"/>
      <c r="X79" s="231"/>
      <c r="AC79" s="76"/>
      <c r="AD79" s="76"/>
      <c r="AE79" s="76"/>
      <c r="AF79" s="76"/>
      <c r="AG79" s="76"/>
      <c r="AH79" s="76"/>
      <c r="AI79" s="76"/>
      <c r="AJ79" s="76"/>
    </row>
    <row r="80" spans="2:36" ht="20.85" customHeight="1" x14ac:dyDescent="0.15">
      <c r="AC80" s="76"/>
      <c r="AD80" s="76"/>
      <c r="AE80" s="76"/>
      <c r="AF80" s="76"/>
      <c r="AG80" s="76"/>
      <c r="AH80" s="76"/>
      <c r="AI80" s="76"/>
      <c r="AJ80" s="76"/>
    </row>
    <row r="81" spans="3:36" ht="20.85" customHeight="1" x14ac:dyDescent="0.15">
      <c r="AC81" s="76"/>
      <c r="AD81" s="76"/>
      <c r="AE81" s="76"/>
      <c r="AF81" s="76"/>
      <c r="AG81" s="76"/>
      <c r="AH81" s="76"/>
      <c r="AI81" s="76"/>
      <c r="AJ81" s="76"/>
    </row>
    <row r="82" spans="3:36" ht="20.85" customHeight="1" x14ac:dyDescent="0.15">
      <c r="F82" s="413" t="s">
        <v>120</v>
      </c>
      <c r="G82" s="413"/>
      <c r="H82" s="413"/>
      <c r="I82" s="413"/>
      <c r="J82" s="413"/>
      <c r="K82" s="413"/>
      <c r="L82" s="413"/>
      <c r="M82" s="413"/>
      <c r="N82" s="413"/>
      <c r="O82" s="413"/>
      <c r="P82" s="413"/>
      <c r="Q82" s="413"/>
      <c r="R82" s="413"/>
      <c r="S82" s="413"/>
      <c r="T82" s="413"/>
      <c r="U82" s="413"/>
      <c r="X82" s="86" t="s">
        <v>234</v>
      </c>
      <c r="Y82" s="86">
        <f>Y63+1</f>
        <v>5</v>
      </c>
      <c r="AC82" s="76"/>
      <c r="AD82" s="76"/>
      <c r="AE82" s="76"/>
      <c r="AF82" s="76"/>
      <c r="AG82" s="76"/>
      <c r="AH82" s="76"/>
      <c r="AI82" s="76"/>
      <c r="AJ82" s="76"/>
    </row>
    <row r="83" spans="3:36" ht="20.85" customHeight="1" x14ac:dyDescent="0.15">
      <c r="F83" s="413"/>
      <c r="G83" s="413"/>
      <c r="H83" s="413"/>
      <c r="I83" s="413"/>
      <c r="J83" s="413"/>
      <c r="K83" s="413"/>
      <c r="L83" s="413"/>
      <c r="M83" s="413"/>
      <c r="N83" s="413"/>
      <c r="O83" s="413"/>
      <c r="P83" s="413"/>
      <c r="Q83" s="413"/>
      <c r="R83" s="413"/>
      <c r="S83" s="413"/>
      <c r="T83" s="413"/>
      <c r="U83" s="413"/>
      <c r="AC83" s="76"/>
      <c r="AD83" s="76"/>
      <c r="AE83" s="76"/>
      <c r="AF83" s="76"/>
      <c r="AG83" s="76"/>
      <c r="AH83" s="76"/>
      <c r="AI83" s="76"/>
      <c r="AJ83" s="76"/>
    </row>
    <row r="84" spans="3:36" ht="20.85" customHeight="1" thickBot="1" x14ac:dyDescent="0.2">
      <c r="C84" s="54" t="str">
        <f>C$4</f>
        <v xml:space="preserve">  令和 ４年度 第２４回 「谷口睦生」記念陸上記録会 （ 令和 4年11月13日 ／ 県営八代運動公園陸上競技場 ）</v>
      </c>
      <c r="AC84" s="76"/>
      <c r="AD84" s="76"/>
      <c r="AE84" s="76"/>
      <c r="AF84" s="76"/>
      <c r="AG84" s="76"/>
      <c r="AH84" s="76"/>
      <c r="AI84" s="76"/>
      <c r="AJ84" s="76"/>
    </row>
    <row r="85" spans="3:36" ht="20.85" customHeight="1" thickBot="1" x14ac:dyDescent="0.2">
      <c r="C85" s="414" t="s">
        <v>121</v>
      </c>
      <c r="D85" s="415"/>
      <c r="E85" s="415"/>
      <c r="F85" s="415"/>
      <c r="G85" s="415"/>
      <c r="H85" s="415"/>
      <c r="I85" s="415"/>
      <c r="J85" s="416"/>
      <c r="N85" s="392" t="s">
        <v>122</v>
      </c>
      <c r="O85" s="393"/>
      <c r="P85" s="394"/>
      <c r="Q85" s="56"/>
      <c r="R85" s="395" t="str">
        <f>IF(C86="","",IF(OR(AC$12="小",AC$12="中"),AC$12&amp;"学",IF(AC$12="高",AC$12&amp;"校","直接入力")))</f>
        <v/>
      </c>
      <c r="S85" s="395"/>
      <c r="T85" s="395"/>
      <c r="U85" s="395"/>
      <c r="V85" s="395"/>
      <c r="W85" s="395"/>
      <c r="X85" s="57"/>
      <c r="AC85" s="76"/>
      <c r="AD85" s="76"/>
      <c r="AE85" s="76"/>
      <c r="AF85" s="76"/>
      <c r="AG85" s="76"/>
      <c r="AH85" s="76"/>
      <c r="AI85" s="76"/>
      <c r="AJ85" s="76"/>
    </row>
    <row r="86" spans="3:36" ht="20.85" customHeight="1" thickTop="1" x14ac:dyDescent="0.15">
      <c r="C86" s="396" t="str">
        <f>IF(Y82&gt;SUM(AE$9:AE$10),"",VLOOKUP(Y82,リレーオーダー!AM$15:AU$40,2))</f>
        <v/>
      </c>
      <c r="D86" s="397"/>
      <c r="E86" s="397"/>
      <c r="F86" s="397"/>
      <c r="G86" s="397"/>
      <c r="H86" s="397"/>
      <c r="I86" s="397"/>
      <c r="J86" s="398"/>
      <c r="N86" s="402" t="s">
        <v>123</v>
      </c>
      <c r="O86" s="368"/>
      <c r="P86" s="369"/>
      <c r="Q86" s="50"/>
      <c r="R86" s="403" t="str">
        <f>IF(C86="","",VLOOKUP(Y82,リレーオーダー!AM$15:AU$40,9))</f>
        <v/>
      </c>
      <c r="S86" s="403"/>
      <c r="T86" s="403"/>
      <c r="U86" s="403"/>
      <c r="V86" s="403"/>
      <c r="W86" s="403"/>
      <c r="X86" s="58"/>
      <c r="AC86" s="76"/>
      <c r="AD86" s="76"/>
      <c r="AE86" s="76"/>
      <c r="AF86" s="76"/>
      <c r="AG86" s="76"/>
      <c r="AH86" s="76"/>
      <c r="AI86" s="76"/>
      <c r="AJ86" s="76"/>
    </row>
    <row r="87" spans="3:36" ht="20.85" customHeight="1" thickBot="1" x14ac:dyDescent="0.2">
      <c r="C87" s="399"/>
      <c r="D87" s="400"/>
      <c r="E87" s="400"/>
      <c r="F87" s="400"/>
      <c r="G87" s="400"/>
      <c r="H87" s="400"/>
      <c r="I87" s="400"/>
      <c r="J87" s="401"/>
      <c r="N87" s="404" t="s">
        <v>388</v>
      </c>
      <c r="O87" s="405"/>
      <c r="P87" s="406"/>
      <c r="Q87" s="59"/>
      <c r="R87" s="407">
        <f>SUMIF(男子!AA$101:AA$112,リレーオーダー!Y82,男子!AD$101:AD$112)+SUMIF(女子!AA$101:AA$112,リレーオーダー!Y82,女子!AD$101:AD$112)</f>
        <v>0</v>
      </c>
      <c r="S87" s="407"/>
      <c r="T87" s="407"/>
      <c r="U87" s="407"/>
      <c r="V87" s="407"/>
      <c r="W87" s="407"/>
      <c r="X87" s="60"/>
      <c r="AC87" s="76"/>
      <c r="AD87" s="76"/>
      <c r="AE87" s="76"/>
      <c r="AF87" s="76"/>
      <c r="AG87" s="76"/>
      <c r="AH87" s="76"/>
      <c r="AI87" s="76"/>
      <c r="AJ87" s="76"/>
    </row>
    <row r="88" spans="3:36" ht="20.85" customHeight="1" thickBot="1" x14ac:dyDescent="0.2">
      <c r="AC88" s="76"/>
      <c r="AD88" s="76"/>
      <c r="AE88" s="76"/>
      <c r="AF88" s="76"/>
      <c r="AG88" s="76"/>
      <c r="AH88" s="76"/>
      <c r="AI88" s="76"/>
      <c r="AJ88" s="76"/>
    </row>
    <row r="89" spans="3:36" ht="20.85" customHeight="1" thickBot="1" x14ac:dyDescent="0.2">
      <c r="C89" s="408" t="s">
        <v>124</v>
      </c>
      <c r="D89" s="409"/>
      <c r="E89" s="410" t="s">
        <v>125</v>
      </c>
      <c r="F89" s="410"/>
      <c r="G89" s="409"/>
      <c r="H89" s="410" t="s">
        <v>126</v>
      </c>
      <c r="I89" s="410"/>
      <c r="J89" s="410"/>
      <c r="K89" s="410"/>
      <c r="L89" s="410"/>
      <c r="M89" s="409"/>
      <c r="N89" s="410" t="s">
        <v>366</v>
      </c>
      <c r="O89" s="410"/>
      <c r="P89" s="410"/>
      <c r="Q89" s="410"/>
      <c r="R89" s="410"/>
      <c r="S89" s="409"/>
      <c r="T89" s="411" t="s">
        <v>365</v>
      </c>
      <c r="U89" s="410"/>
      <c r="V89" s="410"/>
      <c r="W89" s="410"/>
      <c r="X89" s="412"/>
      <c r="AC89" s="76"/>
      <c r="AD89" s="76"/>
      <c r="AE89" s="76"/>
      <c r="AF89" s="76"/>
      <c r="AG89" s="76"/>
      <c r="AH89" s="76"/>
      <c r="AI89" s="76"/>
      <c r="AJ89" s="76"/>
    </row>
    <row r="90" spans="3:36" ht="20.85" customHeight="1" thickTop="1" x14ac:dyDescent="0.15">
      <c r="C90" s="382" t="s">
        <v>127</v>
      </c>
      <c r="D90" s="383"/>
      <c r="E90" s="384"/>
      <c r="F90" s="385"/>
      <c r="G90" s="386"/>
      <c r="H90" s="387" t="str">
        <f>IF(C86="","",VLOOKUP(Y82,リレーオーダー!AM$15:AT$40,3))</f>
        <v/>
      </c>
      <c r="I90" s="387"/>
      <c r="J90" s="387"/>
      <c r="K90" s="387"/>
      <c r="L90" s="387"/>
      <c r="M90" s="388"/>
      <c r="N90" s="389"/>
      <c r="O90" s="389"/>
      <c r="P90" s="389"/>
      <c r="Q90" s="389"/>
      <c r="R90" s="389"/>
      <c r="S90" s="390"/>
      <c r="T90" s="186"/>
      <c r="U90" s="186"/>
      <c r="V90" s="186"/>
      <c r="W90" s="186"/>
      <c r="X90" s="187"/>
      <c r="AC90" s="76"/>
      <c r="AD90" s="76"/>
      <c r="AE90" s="76"/>
      <c r="AF90" s="76"/>
      <c r="AG90" s="76"/>
      <c r="AH90" s="76"/>
      <c r="AI90" s="76"/>
      <c r="AJ90" s="76"/>
    </row>
    <row r="91" spans="3:36" ht="20.85" customHeight="1" x14ac:dyDescent="0.15">
      <c r="C91" s="391" t="s">
        <v>128</v>
      </c>
      <c r="D91" s="366"/>
      <c r="E91" s="367"/>
      <c r="F91" s="368"/>
      <c r="G91" s="369"/>
      <c r="H91" s="370" t="str">
        <f>IF(C86="","",VLOOKUP(Y82,リレーオーダー!AM$15:AT$40,4))</f>
        <v/>
      </c>
      <c r="I91" s="370"/>
      <c r="J91" s="370"/>
      <c r="K91" s="370"/>
      <c r="L91" s="370"/>
      <c r="M91" s="371"/>
      <c r="N91" s="363"/>
      <c r="O91" s="363"/>
      <c r="P91" s="363"/>
      <c r="Q91" s="363"/>
      <c r="R91" s="363"/>
      <c r="S91" s="364"/>
      <c r="T91" s="186"/>
      <c r="U91" s="186"/>
      <c r="V91" s="186"/>
      <c r="W91" s="186"/>
      <c r="X91" s="187"/>
      <c r="AC91" s="75"/>
      <c r="AD91" s="75"/>
      <c r="AE91" s="75"/>
      <c r="AF91" s="75"/>
      <c r="AG91" s="75"/>
      <c r="AH91" s="75"/>
      <c r="AI91" s="75"/>
      <c r="AJ91" s="75"/>
    </row>
    <row r="92" spans="3:36" ht="20.85" customHeight="1" x14ac:dyDescent="0.15">
      <c r="C92" s="391" t="s">
        <v>129</v>
      </c>
      <c r="D92" s="366"/>
      <c r="E92" s="367"/>
      <c r="F92" s="368"/>
      <c r="G92" s="369"/>
      <c r="H92" s="370" t="str">
        <f>IF(C86="","",VLOOKUP(Y82,リレーオーダー!AM$15:AT$40,5))</f>
        <v/>
      </c>
      <c r="I92" s="370"/>
      <c r="J92" s="370"/>
      <c r="K92" s="370"/>
      <c r="L92" s="370"/>
      <c r="M92" s="371"/>
      <c r="N92" s="363"/>
      <c r="O92" s="363"/>
      <c r="P92" s="363"/>
      <c r="Q92" s="363"/>
      <c r="R92" s="363"/>
      <c r="S92" s="364"/>
      <c r="T92" s="186"/>
      <c r="U92" s="186"/>
      <c r="V92" s="186"/>
      <c r="W92" s="186"/>
      <c r="X92" s="187"/>
      <c r="AC92" s="75"/>
      <c r="AD92" s="75"/>
      <c r="AE92" s="76"/>
      <c r="AF92" s="76"/>
      <c r="AG92" s="76"/>
      <c r="AH92" s="76"/>
      <c r="AI92" s="76"/>
      <c r="AJ92" s="76"/>
    </row>
    <row r="93" spans="3:36" ht="20.85" customHeight="1" x14ac:dyDescent="0.15">
      <c r="C93" s="391" t="s">
        <v>130</v>
      </c>
      <c r="D93" s="366"/>
      <c r="E93" s="367"/>
      <c r="F93" s="368"/>
      <c r="G93" s="369"/>
      <c r="H93" s="370" t="str">
        <f>IF(C86="","",VLOOKUP(Y82,リレーオーダー!AM$15:AT$40,6))</f>
        <v/>
      </c>
      <c r="I93" s="370"/>
      <c r="J93" s="370"/>
      <c r="K93" s="370"/>
      <c r="L93" s="370"/>
      <c r="M93" s="371"/>
      <c r="N93" s="363"/>
      <c r="O93" s="363"/>
      <c r="P93" s="363"/>
      <c r="Q93" s="363"/>
      <c r="R93" s="363"/>
      <c r="S93" s="364"/>
      <c r="T93" s="186"/>
      <c r="U93" s="186"/>
      <c r="V93" s="186"/>
      <c r="W93" s="186"/>
      <c r="X93" s="187"/>
      <c r="AC93" s="76"/>
      <c r="AD93" s="76"/>
      <c r="AE93" s="76"/>
      <c r="AF93" s="76"/>
      <c r="AG93" s="76"/>
      <c r="AH93" s="76"/>
      <c r="AI93" s="76"/>
      <c r="AJ93" s="76"/>
    </row>
    <row r="94" spans="3:36" ht="20.85" customHeight="1" x14ac:dyDescent="0.15">
      <c r="C94" s="365" t="s">
        <v>384</v>
      </c>
      <c r="D94" s="366"/>
      <c r="E94" s="367"/>
      <c r="F94" s="368"/>
      <c r="G94" s="369"/>
      <c r="H94" s="370" t="str">
        <f>IF(C86="","",VLOOKUP(Y82,リレーオーダー!AM$15:AT$40,7))</f>
        <v/>
      </c>
      <c r="I94" s="370"/>
      <c r="J94" s="370"/>
      <c r="K94" s="370"/>
      <c r="L94" s="370"/>
      <c r="M94" s="371"/>
      <c r="N94" s="363"/>
      <c r="O94" s="363"/>
      <c r="P94" s="363"/>
      <c r="Q94" s="363"/>
      <c r="R94" s="363"/>
      <c r="S94" s="364"/>
      <c r="T94" s="186"/>
      <c r="U94" s="186"/>
      <c r="V94" s="186"/>
      <c r="W94" s="186"/>
      <c r="X94" s="187"/>
      <c r="AC94" s="75"/>
      <c r="AD94" s="75"/>
      <c r="AE94" s="76"/>
      <c r="AF94" s="76"/>
      <c r="AG94" s="76"/>
      <c r="AH94" s="76"/>
      <c r="AI94" s="76"/>
      <c r="AJ94" s="75"/>
    </row>
    <row r="95" spans="3:36" ht="20.85" customHeight="1" thickBot="1" x14ac:dyDescent="0.2">
      <c r="C95" s="372" t="s">
        <v>385</v>
      </c>
      <c r="D95" s="373"/>
      <c r="E95" s="374"/>
      <c r="F95" s="375"/>
      <c r="G95" s="376"/>
      <c r="H95" s="377" t="str">
        <f>IF(C86="","",VLOOKUP(Y82,リレーオーダー!AM$15:AT$40,8))</f>
        <v/>
      </c>
      <c r="I95" s="378"/>
      <c r="J95" s="378"/>
      <c r="K95" s="378"/>
      <c r="L95" s="378"/>
      <c r="M95" s="379"/>
      <c r="N95" s="380"/>
      <c r="O95" s="380"/>
      <c r="P95" s="380"/>
      <c r="Q95" s="380"/>
      <c r="R95" s="380"/>
      <c r="S95" s="381"/>
      <c r="T95" s="188"/>
      <c r="U95" s="188"/>
      <c r="V95" s="188"/>
      <c r="W95" s="188"/>
      <c r="X95" s="189"/>
      <c r="AC95" s="76"/>
      <c r="AD95" s="76"/>
      <c r="AE95" s="76"/>
      <c r="AF95" s="76"/>
      <c r="AG95" s="76"/>
      <c r="AH95" s="76"/>
      <c r="AI95" s="76"/>
      <c r="AJ95" s="76"/>
    </row>
    <row r="96" spans="3:36" ht="20.85" customHeight="1" x14ac:dyDescent="0.15">
      <c r="C96" s="51" t="s">
        <v>397</v>
      </c>
      <c r="AC96" s="76"/>
      <c r="AD96" s="76"/>
      <c r="AE96" s="76"/>
      <c r="AF96" s="76"/>
      <c r="AG96" s="76"/>
      <c r="AH96" s="76"/>
      <c r="AI96" s="76"/>
      <c r="AJ96" s="76"/>
    </row>
    <row r="97" spans="1:36" ht="20.85" customHeight="1" x14ac:dyDescent="0.15">
      <c r="B97" s="247" t="s">
        <v>36</v>
      </c>
      <c r="C97" s="417" t="s">
        <v>127</v>
      </c>
      <c r="D97" s="418"/>
      <c r="E97" s="196"/>
      <c r="F97" s="62"/>
      <c r="G97" s="65"/>
      <c r="H97" s="64" t="s">
        <v>367</v>
      </c>
      <c r="I97" s="63"/>
      <c r="J97" s="63"/>
      <c r="K97" s="63"/>
      <c r="L97" s="63"/>
      <c r="M97" s="65"/>
      <c r="N97" s="230" t="s">
        <v>368</v>
      </c>
      <c r="O97" s="228"/>
      <c r="P97" s="228"/>
      <c r="Q97" s="228"/>
      <c r="R97" s="228"/>
      <c r="S97" s="228"/>
      <c r="T97" s="232" t="s">
        <v>305</v>
      </c>
      <c r="U97" s="228"/>
      <c r="V97" s="228"/>
      <c r="W97" s="228"/>
      <c r="X97" s="229"/>
      <c r="AC97" s="76"/>
      <c r="AD97" s="76"/>
      <c r="AE97" s="76"/>
      <c r="AF97" s="76"/>
      <c r="AG97" s="76"/>
      <c r="AH97" s="76"/>
      <c r="AI97" s="76"/>
      <c r="AJ97" s="76"/>
    </row>
    <row r="98" spans="1:36" ht="20.85" customHeight="1" x14ac:dyDescent="0.15">
      <c r="B98" s="247" t="s">
        <v>36</v>
      </c>
      <c r="C98" s="417" t="s">
        <v>128</v>
      </c>
      <c r="D98" s="418"/>
      <c r="E98" s="197"/>
      <c r="F98" s="62"/>
      <c r="G98" s="246"/>
      <c r="H98" s="64" t="s">
        <v>131</v>
      </c>
      <c r="I98" s="63"/>
      <c r="J98" s="63"/>
      <c r="K98" s="63"/>
      <c r="L98" s="63"/>
      <c r="M98" s="65"/>
      <c r="N98" s="230" t="s">
        <v>369</v>
      </c>
      <c r="O98" s="228"/>
      <c r="P98" s="228"/>
      <c r="Q98" s="228"/>
      <c r="R98" s="228"/>
      <c r="S98" s="228"/>
      <c r="T98" s="232" t="s">
        <v>304</v>
      </c>
      <c r="U98" s="228"/>
      <c r="V98" s="228"/>
      <c r="W98" s="230"/>
      <c r="X98" s="231"/>
      <c r="AC98" s="76"/>
      <c r="AD98" s="76"/>
      <c r="AE98" s="76"/>
      <c r="AF98" s="76"/>
      <c r="AG98" s="76"/>
      <c r="AH98" s="76"/>
      <c r="AI98" s="76"/>
      <c r="AJ98" s="76"/>
    </row>
    <row r="99" spans="1:36" ht="20.85" customHeight="1" x14ac:dyDescent="0.15">
      <c r="AC99" s="76"/>
      <c r="AD99" s="76"/>
      <c r="AE99" s="76"/>
      <c r="AF99" s="76"/>
      <c r="AG99" s="76"/>
      <c r="AH99" s="76"/>
      <c r="AI99" s="76"/>
      <c r="AJ99" s="76"/>
    </row>
    <row r="100" spans="1:36" ht="20.85" customHeight="1" x14ac:dyDescent="0.15">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C100" s="76"/>
      <c r="AD100" s="76"/>
      <c r="AE100" s="76"/>
      <c r="AF100" s="76"/>
      <c r="AG100" s="76"/>
      <c r="AH100" s="76"/>
      <c r="AI100" s="76"/>
      <c r="AJ100" s="76"/>
    </row>
    <row r="101" spans="1:36" ht="20.85" customHeight="1" x14ac:dyDescent="0.15">
      <c r="AC101" s="76"/>
      <c r="AD101" s="76"/>
      <c r="AE101" s="76"/>
      <c r="AF101" s="76"/>
      <c r="AG101" s="76"/>
      <c r="AH101" s="76"/>
      <c r="AI101" s="76"/>
      <c r="AJ101" s="76"/>
    </row>
    <row r="102" spans="1:36" ht="20.85" customHeight="1" x14ac:dyDescent="0.15">
      <c r="AC102" s="76"/>
      <c r="AD102" s="76"/>
      <c r="AE102" s="76"/>
      <c r="AF102" s="76"/>
      <c r="AG102" s="76"/>
      <c r="AH102" s="76"/>
      <c r="AI102" s="76"/>
      <c r="AJ102" s="76"/>
    </row>
    <row r="103" spans="1:36" ht="20.85" customHeight="1" x14ac:dyDescent="0.15">
      <c r="F103" s="413" t="s">
        <v>120</v>
      </c>
      <c r="G103" s="413"/>
      <c r="H103" s="413"/>
      <c r="I103" s="413"/>
      <c r="J103" s="413"/>
      <c r="K103" s="413"/>
      <c r="L103" s="413"/>
      <c r="M103" s="413"/>
      <c r="N103" s="413"/>
      <c r="O103" s="413"/>
      <c r="P103" s="413"/>
      <c r="Q103" s="413"/>
      <c r="R103" s="413"/>
      <c r="S103" s="413"/>
      <c r="T103" s="413"/>
      <c r="U103" s="413"/>
      <c r="X103" s="86" t="s">
        <v>234</v>
      </c>
      <c r="Y103" s="86">
        <f>Y82+1</f>
        <v>6</v>
      </c>
      <c r="AC103" s="76"/>
      <c r="AD103" s="76"/>
      <c r="AE103" s="76"/>
      <c r="AF103" s="76"/>
      <c r="AG103" s="76"/>
      <c r="AH103" s="76"/>
      <c r="AI103" s="76"/>
      <c r="AJ103" s="76"/>
    </row>
    <row r="104" spans="1:36" ht="20.85" customHeight="1" x14ac:dyDescent="0.15">
      <c r="F104" s="413"/>
      <c r="G104" s="413"/>
      <c r="H104" s="413"/>
      <c r="I104" s="413"/>
      <c r="J104" s="413"/>
      <c r="K104" s="413"/>
      <c r="L104" s="413"/>
      <c r="M104" s="413"/>
      <c r="N104" s="413"/>
      <c r="O104" s="413"/>
      <c r="P104" s="413"/>
      <c r="Q104" s="413"/>
      <c r="R104" s="413"/>
      <c r="S104" s="413"/>
      <c r="T104" s="413"/>
      <c r="U104" s="413"/>
      <c r="AC104" s="76"/>
      <c r="AD104" s="76"/>
      <c r="AE104" s="76"/>
      <c r="AF104" s="76"/>
      <c r="AG104" s="76"/>
      <c r="AH104" s="76"/>
      <c r="AI104" s="76"/>
      <c r="AJ104" s="76"/>
    </row>
    <row r="105" spans="1:36" ht="20.85" customHeight="1" thickBot="1" x14ac:dyDescent="0.2">
      <c r="C105" s="54" t="str">
        <f>C$4</f>
        <v xml:space="preserve">  令和 ４年度 第２４回 「谷口睦生」記念陸上記録会 （ 令和 4年11月13日 ／ 県営八代運動公園陸上競技場 ）</v>
      </c>
      <c r="AC105" s="76"/>
      <c r="AD105" s="76"/>
      <c r="AE105" s="76"/>
      <c r="AF105" s="76"/>
      <c r="AG105" s="76"/>
      <c r="AH105" s="76"/>
      <c r="AI105" s="76"/>
      <c r="AJ105" s="76"/>
    </row>
    <row r="106" spans="1:36" ht="20.85" customHeight="1" thickBot="1" x14ac:dyDescent="0.2">
      <c r="C106" s="414" t="s">
        <v>121</v>
      </c>
      <c r="D106" s="415"/>
      <c r="E106" s="415"/>
      <c r="F106" s="415"/>
      <c r="G106" s="415"/>
      <c r="H106" s="415"/>
      <c r="I106" s="415"/>
      <c r="J106" s="416"/>
      <c r="N106" s="392" t="s">
        <v>122</v>
      </c>
      <c r="O106" s="393"/>
      <c r="P106" s="394"/>
      <c r="Q106" s="56"/>
      <c r="R106" s="395" t="str">
        <f>IF(C107="","",IF(OR(AC$12="小",AC$12="中"),AC$12&amp;"学",IF(AC$12="高",AC$12&amp;"校","直接入力")))</f>
        <v/>
      </c>
      <c r="S106" s="395"/>
      <c r="T106" s="395"/>
      <c r="U106" s="395"/>
      <c r="V106" s="395"/>
      <c r="W106" s="395"/>
      <c r="X106" s="57"/>
      <c r="AC106" s="76"/>
      <c r="AD106" s="76"/>
      <c r="AE106" s="76"/>
      <c r="AF106" s="76"/>
      <c r="AG106" s="76"/>
      <c r="AH106" s="76"/>
      <c r="AI106" s="76"/>
      <c r="AJ106" s="76"/>
    </row>
    <row r="107" spans="1:36" ht="20.85" customHeight="1" thickTop="1" x14ac:dyDescent="0.15">
      <c r="C107" s="396" t="str">
        <f>IF(Y103&gt;SUM(AE$9:AE$10),"",VLOOKUP(Y103,リレーオーダー!AM$15:AU$40,2))</f>
        <v/>
      </c>
      <c r="D107" s="397"/>
      <c r="E107" s="397"/>
      <c r="F107" s="397"/>
      <c r="G107" s="397"/>
      <c r="H107" s="397"/>
      <c r="I107" s="397"/>
      <c r="J107" s="398"/>
      <c r="N107" s="402" t="s">
        <v>123</v>
      </c>
      <c r="O107" s="368"/>
      <c r="P107" s="369"/>
      <c r="Q107" s="50"/>
      <c r="R107" s="403" t="str">
        <f>IF(C107="","",VLOOKUP(Y103,リレーオーダー!AM$15:AU$40,9))</f>
        <v/>
      </c>
      <c r="S107" s="403"/>
      <c r="T107" s="403"/>
      <c r="U107" s="403"/>
      <c r="V107" s="403"/>
      <c r="W107" s="403"/>
      <c r="X107" s="58"/>
      <c r="AC107" s="76"/>
      <c r="AD107" s="76"/>
      <c r="AE107" s="76"/>
      <c r="AF107" s="76"/>
      <c r="AG107" s="76"/>
      <c r="AH107" s="76"/>
      <c r="AI107" s="76"/>
      <c r="AJ107" s="76"/>
    </row>
    <row r="108" spans="1:36" ht="20.85" customHeight="1" thickBot="1" x14ac:dyDescent="0.2">
      <c r="C108" s="399"/>
      <c r="D108" s="400"/>
      <c r="E108" s="400"/>
      <c r="F108" s="400"/>
      <c r="G108" s="400"/>
      <c r="H108" s="400"/>
      <c r="I108" s="400"/>
      <c r="J108" s="401"/>
      <c r="N108" s="404" t="s">
        <v>388</v>
      </c>
      <c r="O108" s="405"/>
      <c r="P108" s="406"/>
      <c r="Q108" s="59"/>
      <c r="R108" s="407">
        <f>SUMIF(男子!AA$101:AA$112,リレーオーダー!Y103,男子!AD$101:AD$112)+SUMIF(女子!AA$101:AA$112,リレーオーダー!Y103,女子!AD$101:AD$112)</f>
        <v>0</v>
      </c>
      <c r="S108" s="407"/>
      <c r="T108" s="407"/>
      <c r="U108" s="407"/>
      <c r="V108" s="407"/>
      <c r="W108" s="407"/>
      <c r="X108" s="60"/>
      <c r="AC108" s="76"/>
      <c r="AD108" s="76"/>
      <c r="AE108" s="76"/>
      <c r="AF108" s="76"/>
      <c r="AG108" s="76"/>
      <c r="AH108" s="76"/>
      <c r="AI108" s="76"/>
      <c r="AJ108" s="76"/>
    </row>
    <row r="109" spans="1:36" ht="20.85" customHeight="1" thickBot="1" x14ac:dyDescent="0.2">
      <c r="AC109" s="76"/>
      <c r="AD109" s="76"/>
      <c r="AE109" s="76"/>
      <c r="AF109" s="76"/>
      <c r="AG109" s="76"/>
      <c r="AH109" s="76"/>
      <c r="AI109" s="76"/>
      <c r="AJ109" s="76"/>
    </row>
    <row r="110" spans="1:36" ht="20.85" customHeight="1" thickBot="1" x14ac:dyDescent="0.2">
      <c r="C110" s="408" t="s">
        <v>124</v>
      </c>
      <c r="D110" s="409"/>
      <c r="E110" s="410" t="s">
        <v>125</v>
      </c>
      <c r="F110" s="410"/>
      <c r="G110" s="409"/>
      <c r="H110" s="410" t="s">
        <v>126</v>
      </c>
      <c r="I110" s="410"/>
      <c r="J110" s="410"/>
      <c r="K110" s="410"/>
      <c r="L110" s="410"/>
      <c r="M110" s="409"/>
      <c r="N110" s="410" t="s">
        <v>366</v>
      </c>
      <c r="O110" s="410"/>
      <c r="P110" s="410"/>
      <c r="Q110" s="410"/>
      <c r="R110" s="410"/>
      <c r="S110" s="409"/>
      <c r="T110" s="411" t="s">
        <v>365</v>
      </c>
      <c r="U110" s="410"/>
      <c r="V110" s="410"/>
      <c r="W110" s="410"/>
      <c r="X110" s="412"/>
      <c r="AC110" s="76"/>
      <c r="AD110" s="76"/>
      <c r="AE110" s="76"/>
      <c r="AF110" s="76"/>
      <c r="AG110" s="76"/>
      <c r="AH110" s="76"/>
      <c r="AI110" s="76"/>
      <c r="AJ110" s="76"/>
    </row>
    <row r="111" spans="1:36" ht="20.85" customHeight="1" thickTop="1" x14ac:dyDescent="0.15">
      <c r="C111" s="382" t="s">
        <v>127</v>
      </c>
      <c r="D111" s="383"/>
      <c r="E111" s="384"/>
      <c r="F111" s="385"/>
      <c r="G111" s="386"/>
      <c r="H111" s="387" t="str">
        <f>IF(C107="","",VLOOKUP(Y103,リレーオーダー!AM$15:AT$40,3))</f>
        <v/>
      </c>
      <c r="I111" s="387"/>
      <c r="J111" s="387"/>
      <c r="K111" s="387"/>
      <c r="L111" s="387"/>
      <c r="M111" s="388"/>
      <c r="N111" s="389"/>
      <c r="O111" s="389"/>
      <c r="P111" s="389"/>
      <c r="Q111" s="389"/>
      <c r="R111" s="389"/>
      <c r="S111" s="390"/>
      <c r="T111" s="186"/>
      <c r="U111" s="186"/>
      <c r="V111" s="186"/>
      <c r="W111" s="186"/>
      <c r="X111" s="187"/>
      <c r="AC111" s="76"/>
      <c r="AD111" s="76"/>
      <c r="AE111" s="76"/>
      <c r="AF111" s="76"/>
      <c r="AG111" s="76"/>
      <c r="AH111" s="76"/>
      <c r="AI111" s="76"/>
      <c r="AJ111" s="76"/>
    </row>
    <row r="112" spans="1:36" ht="20.85" customHeight="1" x14ac:dyDescent="0.15">
      <c r="C112" s="391" t="s">
        <v>128</v>
      </c>
      <c r="D112" s="366"/>
      <c r="E112" s="367"/>
      <c r="F112" s="368"/>
      <c r="G112" s="369"/>
      <c r="H112" s="370" t="str">
        <f>IF(C107="","",VLOOKUP(Y103,リレーオーダー!AM$15:AT$40,4))</f>
        <v/>
      </c>
      <c r="I112" s="370"/>
      <c r="J112" s="370"/>
      <c r="K112" s="370"/>
      <c r="L112" s="370"/>
      <c r="M112" s="371"/>
      <c r="N112" s="363"/>
      <c r="O112" s="363"/>
      <c r="P112" s="363"/>
      <c r="Q112" s="363"/>
      <c r="R112" s="363"/>
      <c r="S112" s="364"/>
      <c r="T112" s="186"/>
      <c r="U112" s="186"/>
      <c r="V112" s="186"/>
      <c r="W112" s="186"/>
      <c r="X112" s="187"/>
      <c r="AC112" s="76"/>
      <c r="AD112" s="76"/>
      <c r="AE112" s="76"/>
      <c r="AF112" s="76"/>
      <c r="AG112" s="76"/>
      <c r="AH112" s="76"/>
      <c r="AI112" s="76"/>
      <c r="AJ112" s="76"/>
    </row>
    <row r="113" spans="2:36" ht="20.85" customHeight="1" x14ac:dyDescent="0.15">
      <c r="C113" s="391" t="s">
        <v>129</v>
      </c>
      <c r="D113" s="366"/>
      <c r="E113" s="367"/>
      <c r="F113" s="368"/>
      <c r="G113" s="369"/>
      <c r="H113" s="370" t="str">
        <f>IF(C107="","",VLOOKUP(Y103,リレーオーダー!AM$15:AT$40,5))</f>
        <v/>
      </c>
      <c r="I113" s="370"/>
      <c r="J113" s="370"/>
      <c r="K113" s="370"/>
      <c r="L113" s="370"/>
      <c r="M113" s="371"/>
      <c r="N113" s="363"/>
      <c r="O113" s="363"/>
      <c r="P113" s="363"/>
      <c r="Q113" s="363"/>
      <c r="R113" s="363"/>
      <c r="S113" s="364"/>
      <c r="T113" s="186"/>
      <c r="U113" s="186"/>
      <c r="V113" s="186"/>
      <c r="W113" s="186"/>
      <c r="X113" s="187"/>
      <c r="AC113" s="76"/>
      <c r="AD113" s="76"/>
      <c r="AE113" s="76"/>
      <c r="AF113" s="76"/>
      <c r="AG113" s="76"/>
      <c r="AH113" s="76"/>
      <c r="AI113" s="76"/>
      <c r="AJ113" s="76"/>
    </row>
    <row r="114" spans="2:36" ht="20.85" customHeight="1" x14ac:dyDescent="0.15">
      <c r="C114" s="391" t="s">
        <v>130</v>
      </c>
      <c r="D114" s="366"/>
      <c r="E114" s="367"/>
      <c r="F114" s="368"/>
      <c r="G114" s="369"/>
      <c r="H114" s="370" t="str">
        <f>IF(C107="","",VLOOKUP(Y103,リレーオーダー!AM$15:AT$40,6))</f>
        <v/>
      </c>
      <c r="I114" s="370"/>
      <c r="J114" s="370"/>
      <c r="K114" s="370"/>
      <c r="L114" s="370"/>
      <c r="M114" s="371"/>
      <c r="N114" s="363"/>
      <c r="O114" s="363"/>
      <c r="P114" s="363"/>
      <c r="Q114" s="363"/>
      <c r="R114" s="363"/>
      <c r="S114" s="364"/>
      <c r="T114" s="186"/>
      <c r="U114" s="186"/>
      <c r="V114" s="186"/>
      <c r="W114" s="186"/>
      <c r="X114" s="187"/>
      <c r="AC114" s="76"/>
      <c r="AD114" s="76"/>
      <c r="AE114" s="76"/>
      <c r="AF114" s="76"/>
      <c r="AG114" s="76"/>
      <c r="AH114" s="76"/>
      <c r="AI114" s="76"/>
      <c r="AJ114" s="76"/>
    </row>
    <row r="115" spans="2:36" ht="20.85" customHeight="1" x14ac:dyDescent="0.15">
      <c r="C115" s="365" t="s">
        <v>384</v>
      </c>
      <c r="D115" s="366"/>
      <c r="E115" s="367"/>
      <c r="F115" s="368"/>
      <c r="G115" s="369"/>
      <c r="H115" s="370" t="str">
        <f>IF(C107="","",VLOOKUP(Y103,リレーオーダー!AM$15:AT$40,7))</f>
        <v/>
      </c>
      <c r="I115" s="370"/>
      <c r="J115" s="370"/>
      <c r="K115" s="370"/>
      <c r="L115" s="370"/>
      <c r="M115" s="371"/>
      <c r="N115" s="363"/>
      <c r="O115" s="363"/>
      <c r="P115" s="363"/>
      <c r="Q115" s="363"/>
      <c r="R115" s="363"/>
      <c r="S115" s="364"/>
      <c r="T115" s="186"/>
      <c r="U115" s="186"/>
      <c r="V115" s="186"/>
      <c r="W115" s="186"/>
      <c r="X115" s="187"/>
      <c r="AC115" s="76"/>
      <c r="AD115" s="76"/>
      <c r="AE115" s="76"/>
      <c r="AF115" s="76"/>
      <c r="AG115" s="76"/>
      <c r="AH115" s="76"/>
      <c r="AI115" s="76"/>
      <c r="AJ115" s="76"/>
    </row>
    <row r="116" spans="2:36" ht="20.85" customHeight="1" thickBot="1" x14ac:dyDescent="0.2">
      <c r="C116" s="372" t="s">
        <v>385</v>
      </c>
      <c r="D116" s="373"/>
      <c r="E116" s="374"/>
      <c r="F116" s="375"/>
      <c r="G116" s="376"/>
      <c r="H116" s="377" t="str">
        <f>IF(C107="","",VLOOKUP(Y103,リレーオーダー!AM$15:AT$40,8))</f>
        <v/>
      </c>
      <c r="I116" s="378"/>
      <c r="J116" s="378"/>
      <c r="K116" s="378"/>
      <c r="L116" s="378"/>
      <c r="M116" s="379"/>
      <c r="N116" s="380"/>
      <c r="O116" s="380"/>
      <c r="P116" s="380"/>
      <c r="Q116" s="380"/>
      <c r="R116" s="380"/>
      <c r="S116" s="381"/>
      <c r="T116" s="188"/>
      <c r="U116" s="188"/>
      <c r="V116" s="188"/>
      <c r="W116" s="188"/>
      <c r="X116" s="189"/>
      <c r="AC116" s="76"/>
      <c r="AD116" s="76"/>
      <c r="AE116" s="76"/>
      <c r="AF116" s="76"/>
      <c r="AG116" s="76"/>
      <c r="AH116" s="76"/>
      <c r="AI116" s="76"/>
      <c r="AJ116" s="76"/>
    </row>
    <row r="117" spans="2:36" ht="20.85" customHeight="1" x14ac:dyDescent="0.15">
      <c r="C117" s="51" t="s">
        <v>397</v>
      </c>
      <c r="AC117" s="76"/>
      <c r="AD117" s="76"/>
      <c r="AE117" s="76"/>
      <c r="AF117" s="76"/>
      <c r="AG117" s="76"/>
      <c r="AH117" s="76"/>
      <c r="AI117" s="76"/>
      <c r="AJ117" s="76"/>
    </row>
    <row r="118" spans="2:36" ht="20.85" customHeight="1" x14ac:dyDescent="0.15">
      <c r="B118" s="247" t="s">
        <v>36</v>
      </c>
      <c r="C118" s="417" t="s">
        <v>127</v>
      </c>
      <c r="D118" s="418"/>
      <c r="E118" s="196"/>
      <c r="F118" s="62"/>
      <c r="G118" s="65"/>
      <c r="H118" s="64" t="s">
        <v>367</v>
      </c>
      <c r="I118" s="63"/>
      <c r="J118" s="63"/>
      <c r="K118" s="63"/>
      <c r="L118" s="63"/>
      <c r="M118" s="65"/>
      <c r="N118" s="230" t="s">
        <v>368</v>
      </c>
      <c r="O118" s="228"/>
      <c r="P118" s="228"/>
      <c r="Q118" s="228"/>
      <c r="R118" s="228"/>
      <c r="S118" s="228"/>
      <c r="T118" s="232" t="s">
        <v>305</v>
      </c>
      <c r="U118" s="228"/>
      <c r="V118" s="228"/>
      <c r="W118" s="228"/>
      <c r="X118" s="229"/>
      <c r="AC118" s="76"/>
      <c r="AD118" s="76"/>
      <c r="AE118" s="76"/>
      <c r="AF118" s="76"/>
      <c r="AG118" s="76"/>
      <c r="AH118" s="76"/>
      <c r="AI118" s="76"/>
      <c r="AJ118" s="76"/>
    </row>
    <row r="119" spans="2:36" ht="20.85" customHeight="1" x14ac:dyDescent="0.15">
      <c r="B119" s="247" t="s">
        <v>36</v>
      </c>
      <c r="C119" s="417" t="s">
        <v>128</v>
      </c>
      <c r="D119" s="418"/>
      <c r="E119" s="197"/>
      <c r="F119" s="62"/>
      <c r="G119" s="246"/>
      <c r="H119" s="64" t="s">
        <v>131</v>
      </c>
      <c r="I119" s="63"/>
      <c r="J119" s="63"/>
      <c r="K119" s="63"/>
      <c r="L119" s="63"/>
      <c r="M119" s="65"/>
      <c r="N119" s="230" t="s">
        <v>369</v>
      </c>
      <c r="O119" s="228"/>
      <c r="P119" s="228"/>
      <c r="Q119" s="228"/>
      <c r="R119" s="228"/>
      <c r="S119" s="228"/>
      <c r="T119" s="232" t="s">
        <v>304</v>
      </c>
      <c r="U119" s="228"/>
      <c r="V119" s="228"/>
      <c r="W119" s="230"/>
      <c r="X119" s="231"/>
      <c r="AC119" s="76"/>
      <c r="AD119" s="76"/>
      <c r="AE119" s="76"/>
      <c r="AF119" s="76"/>
      <c r="AG119" s="76"/>
      <c r="AH119" s="76"/>
      <c r="AI119" s="76"/>
      <c r="AJ119" s="76"/>
    </row>
    <row r="120" spans="2:36" ht="20.85" customHeight="1" x14ac:dyDescent="0.15">
      <c r="AC120" s="76"/>
      <c r="AD120" s="76"/>
      <c r="AE120" s="76"/>
      <c r="AF120" s="76"/>
      <c r="AG120" s="76"/>
      <c r="AH120" s="76"/>
      <c r="AI120" s="76"/>
      <c r="AJ120" s="76"/>
    </row>
    <row r="121" spans="2:36" ht="20.85" customHeight="1" x14ac:dyDescent="0.15">
      <c r="AC121" s="76"/>
      <c r="AD121" s="76"/>
      <c r="AE121" s="76"/>
      <c r="AF121" s="76"/>
      <c r="AG121" s="76"/>
      <c r="AH121" s="76"/>
      <c r="AI121" s="76"/>
      <c r="AJ121" s="76"/>
    </row>
    <row r="122" spans="2:36" ht="20.85" customHeight="1" x14ac:dyDescent="0.15">
      <c r="F122" s="413" t="s">
        <v>120</v>
      </c>
      <c r="G122" s="413"/>
      <c r="H122" s="413"/>
      <c r="I122" s="413"/>
      <c r="J122" s="413"/>
      <c r="K122" s="413"/>
      <c r="L122" s="413"/>
      <c r="M122" s="413"/>
      <c r="N122" s="413"/>
      <c r="O122" s="413"/>
      <c r="P122" s="413"/>
      <c r="Q122" s="413"/>
      <c r="R122" s="413"/>
      <c r="S122" s="413"/>
      <c r="T122" s="413"/>
      <c r="U122" s="413"/>
      <c r="X122" s="86" t="s">
        <v>234</v>
      </c>
      <c r="Y122" s="86">
        <f>Y103+1</f>
        <v>7</v>
      </c>
      <c r="AC122" s="76"/>
      <c r="AD122" s="76"/>
      <c r="AE122" s="76"/>
      <c r="AF122" s="76"/>
      <c r="AG122" s="76"/>
      <c r="AH122" s="76"/>
      <c r="AI122" s="76"/>
      <c r="AJ122" s="76"/>
    </row>
    <row r="123" spans="2:36" ht="20.85" customHeight="1" x14ac:dyDescent="0.15">
      <c r="F123" s="413"/>
      <c r="G123" s="413"/>
      <c r="H123" s="413"/>
      <c r="I123" s="413"/>
      <c r="J123" s="413"/>
      <c r="K123" s="413"/>
      <c r="L123" s="413"/>
      <c r="M123" s="413"/>
      <c r="N123" s="413"/>
      <c r="O123" s="413"/>
      <c r="P123" s="413"/>
      <c r="Q123" s="413"/>
      <c r="R123" s="413"/>
      <c r="S123" s="413"/>
      <c r="T123" s="413"/>
      <c r="U123" s="413"/>
      <c r="AC123" s="76"/>
      <c r="AD123" s="76"/>
      <c r="AE123" s="76"/>
      <c r="AF123" s="76"/>
      <c r="AG123" s="76"/>
      <c r="AH123" s="76"/>
      <c r="AI123" s="76"/>
      <c r="AJ123" s="76"/>
    </row>
    <row r="124" spans="2:36" ht="20.85" customHeight="1" thickBot="1" x14ac:dyDescent="0.2">
      <c r="C124" s="54" t="str">
        <f>C$4</f>
        <v xml:space="preserve">  令和 ４年度 第２４回 「谷口睦生」記念陸上記録会 （ 令和 4年11月13日 ／ 県営八代運動公園陸上競技場 ）</v>
      </c>
      <c r="AC124" s="76"/>
      <c r="AD124" s="76"/>
      <c r="AE124" s="76"/>
      <c r="AF124" s="76"/>
      <c r="AG124" s="76"/>
      <c r="AH124" s="76"/>
      <c r="AI124" s="76"/>
      <c r="AJ124" s="76"/>
    </row>
    <row r="125" spans="2:36" ht="20.85" customHeight="1" thickBot="1" x14ac:dyDescent="0.2">
      <c r="C125" s="414" t="s">
        <v>121</v>
      </c>
      <c r="D125" s="415"/>
      <c r="E125" s="415"/>
      <c r="F125" s="415"/>
      <c r="G125" s="415"/>
      <c r="H125" s="415"/>
      <c r="I125" s="415"/>
      <c r="J125" s="416"/>
      <c r="N125" s="392" t="s">
        <v>122</v>
      </c>
      <c r="O125" s="393"/>
      <c r="P125" s="394"/>
      <c r="Q125" s="56"/>
      <c r="R125" s="395" t="str">
        <f>IF(C126="","",IF(OR(AC$12="小",AC$12="中"),AC$12&amp;"学",IF(AC$12="高",AC$12&amp;"校","直接入力")))</f>
        <v/>
      </c>
      <c r="S125" s="395"/>
      <c r="T125" s="395"/>
      <c r="U125" s="395"/>
      <c r="V125" s="395"/>
      <c r="W125" s="395"/>
      <c r="X125" s="57"/>
      <c r="AC125" s="76"/>
      <c r="AD125" s="76"/>
      <c r="AE125" s="76"/>
      <c r="AF125" s="76"/>
      <c r="AG125" s="76"/>
      <c r="AH125" s="76"/>
      <c r="AI125" s="76"/>
      <c r="AJ125" s="76"/>
    </row>
    <row r="126" spans="2:36" ht="20.85" customHeight="1" thickTop="1" x14ac:dyDescent="0.15">
      <c r="C126" s="396" t="str">
        <f>IF(Y122&gt;SUM(AE$9:AE$10),"",VLOOKUP(Y122,リレーオーダー!AM$15:AU$40,2))</f>
        <v/>
      </c>
      <c r="D126" s="397"/>
      <c r="E126" s="397"/>
      <c r="F126" s="397"/>
      <c r="G126" s="397"/>
      <c r="H126" s="397"/>
      <c r="I126" s="397"/>
      <c r="J126" s="398"/>
      <c r="N126" s="402" t="s">
        <v>123</v>
      </c>
      <c r="O126" s="368"/>
      <c r="P126" s="369"/>
      <c r="Q126" s="50"/>
      <c r="R126" s="403" t="str">
        <f>IF(C126="","",VLOOKUP(Y122,リレーオーダー!AM$15:AU$40,9))</f>
        <v/>
      </c>
      <c r="S126" s="403"/>
      <c r="T126" s="403"/>
      <c r="U126" s="403"/>
      <c r="V126" s="403"/>
      <c r="W126" s="403"/>
      <c r="X126" s="58"/>
      <c r="AC126" s="76"/>
      <c r="AD126" s="76"/>
      <c r="AE126" s="76"/>
      <c r="AF126" s="76"/>
      <c r="AG126" s="76"/>
      <c r="AH126" s="76"/>
      <c r="AI126" s="76"/>
      <c r="AJ126" s="76"/>
    </row>
    <row r="127" spans="2:36" ht="20.85" customHeight="1" thickBot="1" x14ac:dyDescent="0.2">
      <c r="C127" s="399"/>
      <c r="D127" s="400"/>
      <c r="E127" s="400"/>
      <c r="F127" s="400"/>
      <c r="G127" s="400"/>
      <c r="H127" s="400"/>
      <c r="I127" s="400"/>
      <c r="J127" s="401"/>
      <c r="N127" s="404" t="s">
        <v>388</v>
      </c>
      <c r="O127" s="405"/>
      <c r="P127" s="406"/>
      <c r="Q127" s="59"/>
      <c r="R127" s="407">
        <f>SUMIF(男子!AA$101:AA$112,リレーオーダー!Y122,男子!AD$101:AD$112)+SUMIF(女子!AA$101:AA$112,リレーオーダー!Y122,女子!AD$101:AD$112)</f>
        <v>0</v>
      </c>
      <c r="S127" s="407"/>
      <c r="T127" s="407"/>
      <c r="U127" s="407"/>
      <c r="V127" s="407"/>
      <c r="W127" s="407"/>
      <c r="X127" s="60"/>
      <c r="AC127" s="76"/>
      <c r="AD127" s="76"/>
      <c r="AE127" s="76"/>
      <c r="AF127" s="76"/>
      <c r="AG127" s="76"/>
      <c r="AH127" s="76"/>
      <c r="AI127" s="76"/>
      <c r="AJ127" s="76"/>
    </row>
    <row r="128" spans="2:36" ht="20.85" customHeight="1" thickBot="1" x14ac:dyDescent="0.2">
      <c r="AC128" s="76"/>
      <c r="AD128" s="76"/>
      <c r="AE128" s="76"/>
      <c r="AF128" s="76"/>
      <c r="AG128" s="76"/>
      <c r="AH128" s="76"/>
      <c r="AI128" s="76"/>
      <c r="AJ128" s="76"/>
    </row>
    <row r="129" spans="1:36" ht="20.85" customHeight="1" thickBot="1" x14ac:dyDescent="0.2">
      <c r="C129" s="408" t="s">
        <v>124</v>
      </c>
      <c r="D129" s="409"/>
      <c r="E129" s="410" t="s">
        <v>125</v>
      </c>
      <c r="F129" s="410"/>
      <c r="G129" s="409"/>
      <c r="H129" s="410" t="s">
        <v>126</v>
      </c>
      <c r="I129" s="410"/>
      <c r="J129" s="410"/>
      <c r="K129" s="410"/>
      <c r="L129" s="410"/>
      <c r="M129" s="409"/>
      <c r="N129" s="410" t="s">
        <v>366</v>
      </c>
      <c r="O129" s="410"/>
      <c r="P129" s="410"/>
      <c r="Q129" s="410"/>
      <c r="R129" s="410"/>
      <c r="S129" s="409"/>
      <c r="T129" s="411" t="s">
        <v>365</v>
      </c>
      <c r="U129" s="410"/>
      <c r="V129" s="410"/>
      <c r="W129" s="410"/>
      <c r="X129" s="412"/>
      <c r="AC129" s="76"/>
      <c r="AD129" s="76"/>
      <c r="AE129" s="76"/>
      <c r="AF129" s="76"/>
      <c r="AG129" s="76"/>
      <c r="AH129" s="76"/>
      <c r="AI129" s="76"/>
      <c r="AJ129" s="76"/>
    </row>
    <row r="130" spans="1:36" ht="20.85" customHeight="1" thickTop="1" x14ac:dyDescent="0.15">
      <c r="C130" s="382" t="s">
        <v>127</v>
      </c>
      <c r="D130" s="383"/>
      <c r="E130" s="384"/>
      <c r="F130" s="385"/>
      <c r="G130" s="386"/>
      <c r="H130" s="387" t="str">
        <f>IF(C126="","",VLOOKUP(Y122,リレーオーダー!AM$15:AT$40,3))</f>
        <v/>
      </c>
      <c r="I130" s="387"/>
      <c r="J130" s="387"/>
      <c r="K130" s="387"/>
      <c r="L130" s="387"/>
      <c r="M130" s="388"/>
      <c r="N130" s="389"/>
      <c r="O130" s="389"/>
      <c r="P130" s="389"/>
      <c r="Q130" s="389"/>
      <c r="R130" s="389"/>
      <c r="S130" s="390"/>
      <c r="T130" s="186"/>
      <c r="U130" s="186"/>
      <c r="V130" s="186"/>
      <c r="W130" s="186"/>
      <c r="X130" s="187"/>
      <c r="AC130" s="76"/>
      <c r="AD130" s="76"/>
      <c r="AE130" s="76"/>
      <c r="AF130" s="76"/>
      <c r="AG130" s="76"/>
      <c r="AH130" s="76"/>
      <c r="AI130" s="76"/>
      <c r="AJ130" s="76"/>
    </row>
    <row r="131" spans="1:36" ht="20.85" customHeight="1" x14ac:dyDescent="0.15">
      <c r="C131" s="391" t="s">
        <v>128</v>
      </c>
      <c r="D131" s="366"/>
      <c r="E131" s="367"/>
      <c r="F131" s="368"/>
      <c r="G131" s="369"/>
      <c r="H131" s="370" t="str">
        <f>IF(C126="","",VLOOKUP(Y122,リレーオーダー!AM$15:AT$40,4))</f>
        <v/>
      </c>
      <c r="I131" s="370"/>
      <c r="J131" s="370"/>
      <c r="K131" s="370"/>
      <c r="L131" s="370"/>
      <c r="M131" s="371"/>
      <c r="N131" s="363"/>
      <c r="O131" s="363"/>
      <c r="P131" s="363"/>
      <c r="Q131" s="363"/>
      <c r="R131" s="363"/>
      <c r="S131" s="364"/>
      <c r="T131" s="186"/>
      <c r="U131" s="186"/>
      <c r="V131" s="186"/>
      <c r="W131" s="186"/>
      <c r="X131" s="187"/>
      <c r="AC131" s="76"/>
      <c r="AD131" s="76"/>
      <c r="AE131" s="76"/>
      <c r="AF131" s="76"/>
      <c r="AG131" s="76"/>
      <c r="AH131" s="76"/>
      <c r="AI131" s="76"/>
      <c r="AJ131" s="76"/>
    </row>
    <row r="132" spans="1:36" ht="20.85" customHeight="1" x14ac:dyDescent="0.15">
      <c r="C132" s="391" t="s">
        <v>129</v>
      </c>
      <c r="D132" s="366"/>
      <c r="E132" s="367"/>
      <c r="F132" s="368"/>
      <c r="G132" s="369"/>
      <c r="H132" s="370" t="str">
        <f>IF(C126="","",VLOOKUP(Y122,リレーオーダー!AM$15:AT$40,5))</f>
        <v/>
      </c>
      <c r="I132" s="370"/>
      <c r="J132" s="370"/>
      <c r="K132" s="370"/>
      <c r="L132" s="370"/>
      <c r="M132" s="371"/>
      <c r="N132" s="363"/>
      <c r="O132" s="363"/>
      <c r="P132" s="363"/>
      <c r="Q132" s="363"/>
      <c r="R132" s="363"/>
      <c r="S132" s="364"/>
      <c r="T132" s="186"/>
      <c r="U132" s="186"/>
      <c r="V132" s="186"/>
      <c r="W132" s="186"/>
      <c r="X132" s="187"/>
      <c r="AC132" s="76"/>
      <c r="AD132" s="76"/>
      <c r="AE132" s="76"/>
      <c r="AF132" s="76"/>
      <c r="AG132" s="76"/>
      <c r="AH132" s="76"/>
      <c r="AI132" s="76"/>
      <c r="AJ132" s="76"/>
    </row>
    <row r="133" spans="1:36" ht="20.85" customHeight="1" x14ac:dyDescent="0.15">
      <c r="C133" s="391" t="s">
        <v>130</v>
      </c>
      <c r="D133" s="366"/>
      <c r="E133" s="367"/>
      <c r="F133" s="368"/>
      <c r="G133" s="369"/>
      <c r="H133" s="370" t="str">
        <f>IF(C126="","",VLOOKUP(Y122,リレーオーダー!AM$15:AT$40,6))</f>
        <v/>
      </c>
      <c r="I133" s="370"/>
      <c r="J133" s="370"/>
      <c r="K133" s="370"/>
      <c r="L133" s="370"/>
      <c r="M133" s="371"/>
      <c r="N133" s="363"/>
      <c r="O133" s="363"/>
      <c r="P133" s="363"/>
      <c r="Q133" s="363"/>
      <c r="R133" s="363"/>
      <c r="S133" s="364"/>
      <c r="T133" s="186"/>
      <c r="U133" s="186"/>
      <c r="V133" s="186"/>
      <c r="W133" s="186"/>
      <c r="X133" s="187"/>
      <c r="AC133" s="76"/>
      <c r="AD133" s="76"/>
      <c r="AE133" s="76"/>
      <c r="AF133" s="76"/>
      <c r="AG133" s="76"/>
      <c r="AH133" s="76"/>
      <c r="AI133" s="76"/>
      <c r="AJ133" s="76"/>
    </row>
    <row r="134" spans="1:36" ht="20.85" customHeight="1" x14ac:dyDescent="0.15">
      <c r="C134" s="365" t="s">
        <v>384</v>
      </c>
      <c r="D134" s="366"/>
      <c r="E134" s="367"/>
      <c r="F134" s="368"/>
      <c r="G134" s="369"/>
      <c r="H134" s="370" t="str">
        <f>IF(C126="","",VLOOKUP(Y122,リレーオーダー!AM$15:AT$40,7))</f>
        <v/>
      </c>
      <c r="I134" s="370"/>
      <c r="J134" s="370"/>
      <c r="K134" s="370"/>
      <c r="L134" s="370"/>
      <c r="M134" s="371"/>
      <c r="N134" s="363"/>
      <c r="O134" s="363"/>
      <c r="P134" s="363"/>
      <c r="Q134" s="363"/>
      <c r="R134" s="363"/>
      <c r="S134" s="364"/>
      <c r="T134" s="186"/>
      <c r="U134" s="186"/>
      <c r="V134" s="186"/>
      <c r="W134" s="186"/>
      <c r="X134" s="187"/>
      <c r="AC134" s="76"/>
      <c r="AD134" s="76"/>
      <c r="AE134" s="76"/>
      <c r="AF134" s="76"/>
      <c r="AG134" s="76"/>
      <c r="AH134" s="76"/>
      <c r="AI134" s="76"/>
      <c r="AJ134" s="76"/>
    </row>
    <row r="135" spans="1:36" ht="20.85" customHeight="1" thickBot="1" x14ac:dyDescent="0.2">
      <c r="C135" s="372" t="s">
        <v>385</v>
      </c>
      <c r="D135" s="373"/>
      <c r="E135" s="374"/>
      <c r="F135" s="375"/>
      <c r="G135" s="376"/>
      <c r="H135" s="377" t="str">
        <f>IF(C126="","",VLOOKUP(Y122,リレーオーダー!AM$15:AT$40,8))</f>
        <v/>
      </c>
      <c r="I135" s="378"/>
      <c r="J135" s="378"/>
      <c r="K135" s="378"/>
      <c r="L135" s="378"/>
      <c r="M135" s="379"/>
      <c r="N135" s="380"/>
      <c r="O135" s="380"/>
      <c r="P135" s="380"/>
      <c r="Q135" s="380"/>
      <c r="R135" s="380"/>
      <c r="S135" s="381"/>
      <c r="T135" s="188"/>
      <c r="U135" s="188"/>
      <c r="V135" s="188"/>
      <c r="W135" s="188"/>
      <c r="X135" s="189"/>
      <c r="AC135" s="76"/>
      <c r="AD135" s="76"/>
      <c r="AE135" s="76"/>
      <c r="AF135" s="76"/>
      <c r="AG135" s="76"/>
      <c r="AH135" s="76"/>
      <c r="AI135" s="76"/>
      <c r="AJ135" s="76"/>
    </row>
    <row r="136" spans="1:36" ht="20.85" customHeight="1" x14ac:dyDescent="0.15">
      <c r="C136" s="51" t="s">
        <v>397</v>
      </c>
      <c r="AC136" s="75"/>
      <c r="AD136" s="75"/>
      <c r="AE136" s="75"/>
      <c r="AF136" s="75"/>
      <c r="AG136" s="75"/>
      <c r="AH136" s="75"/>
      <c r="AI136" s="75"/>
      <c r="AJ136" s="75"/>
    </row>
    <row r="137" spans="1:36" ht="20.85" customHeight="1" x14ac:dyDescent="0.15">
      <c r="B137" s="247" t="s">
        <v>36</v>
      </c>
      <c r="C137" s="417" t="s">
        <v>127</v>
      </c>
      <c r="D137" s="418"/>
      <c r="E137" s="196"/>
      <c r="F137" s="62"/>
      <c r="G137" s="65"/>
      <c r="H137" s="64" t="s">
        <v>367</v>
      </c>
      <c r="I137" s="63"/>
      <c r="J137" s="63"/>
      <c r="K137" s="63"/>
      <c r="L137" s="63"/>
      <c r="M137" s="65"/>
      <c r="N137" s="230" t="s">
        <v>368</v>
      </c>
      <c r="O137" s="228"/>
      <c r="P137" s="228"/>
      <c r="Q137" s="228"/>
      <c r="R137" s="228"/>
      <c r="S137" s="228"/>
      <c r="T137" s="232" t="s">
        <v>305</v>
      </c>
      <c r="U137" s="228"/>
      <c r="V137" s="228"/>
      <c r="W137" s="228"/>
      <c r="X137" s="229"/>
      <c r="AC137" s="75"/>
      <c r="AD137" s="75"/>
      <c r="AE137" s="76"/>
      <c r="AF137" s="76"/>
      <c r="AG137" s="76"/>
      <c r="AH137" s="76"/>
      <c r="AI137" s="76"/>
      <c r="AJ137" s="76"/>
    </row>
    <row r="138" spans="1:36" ht="20.85" customHeight="1" x14ac:dyDescent="0.15">
      <c r="B138" s="247" t="s">
        <v>36</v>
      </c>
      <c r="C138" s="417" t="s">
        <v>128</v>
      </c>
      <c r="D138" s="418"/>
      <c r="E138" s="197"/>
      <c r="F138" s="62"/>
      <c r="G138" s="246"/>
      <c r="H138" s="64" t="s">
        <v>131</v>
      </c>
      <c r="I138" s="63"/>
      <c r="J138" s="63"/>
      <c r="K138" s="63"/>
      <c r="L138" s="63"/>
      <c r="M138" s="65"/>
      <c r="N138" s="230" t="s">
        <v>369</v>
      </c>
      <c r="O138" s="228"/>
      <c r="P138" s="228"/>
      <c r="Q138" s="228"/>
      <c r="R138" s="228"/>
      <c r="S138" s="228"/>
      <c r="T138" s="232" t="s">
        <v>304</v>
      </c>
      <c r="U138" s="228"/>
      <c r="V138" s="228"/>
      <c r="W138" s="230"/>
      <c r="X138" s="231"/>
      <c r="AC138" s="76"/>
      <c r="AD138" s="76"/>
      <c r="AE138" s="76"/>
      <c r="AF138" s="76"/>
      <c r="AG138" s="76"/>
      <c r="AH138" s="76"/>
      <c r="AI138" s="76"/>
      <c r="AJ138" s="76"/>
    </row>
    <row r="139" spans="1:36" ht="20.85" customHeight="1" x14ac:dyDescent="0.15">
      <c r="AC139" s="75"/>
      <c r="AD139" s="75"/>
      <c r="AE139" s="76"/>
      <c r="AF139" s="76"/>
      <c r="AG139" s="76"/>
      <c r="AH139" s="76"/>
      <c r="AI139" s="76"/>
      <c r="AJ139" s="75"/>
    </row>
    <row r="140" spans="1:36" ht="20.85" customHeight="1" x14ac:dyDescent="0.15">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C140" s="76"/>
      <c r="AD140" s="76"/>
      <c r="AE140" s="76"/>
      <c r="AF140" s="76"/>
      <c r="AG140" s="76"/>
      <c r="AH140" s="76"/>
      <c r="AI140" s="76"/>
      <c r="AJ140" s="76"/>
    </row>
    <row r="141" spans="1:36" ht="20.85" customHeight="1" x14ac:dyDescent="0.15">
      <c r="AC141" s="76"/>
      <c r="AD141" s="76"/>
      <c r="AE141" s="76"/>
      <c r="AF141" s="76"/>
      <c r="AG141" s="76"/>
      <c r="AH141" s="76"/>
      <c r="AI141" s="76"/>
      <c r="AJ141" s="76"/>
    </row>
    <row r="142" spans="1:36" ht="20.85" customHeight="1" x14ac:dyDescent="0.15">
      <c r="AC142" s="76"/>
      <c r="AD142" s="76"/>
      <c r="AE142" s="76"/>
      <c r="AF142" s="76"/>
      <c r="AG142" s="76"/>
      <c r="AH142" s="76"/>
      <c r="AI142" s="76"/>
      <c r="AJ142" s="76"/>
    </row>
    <row r="143" spans="1:36" ht="20.85" customHeight="1" x14ac:dyDescent="0.15">
      <c r="F143" s="413" t="s">
        <v>120</v>
      </c>
      <c r="G143" s="413"/>
      <c r="H143" s="413"/>
      <c r="I143" s="413"/>
      <c r="J143" s="413"/>
      <c r="K143" s="413"/>
      <c r="L143" s="413"/>
      <c r="M143" s="413"/>
      <c r="N143" s="413"/>
      <c r="O143" s="413"/>
      <c r="P143" s="413"/>
      <c r="Q143" s="413"/>
      <c r="R143" s="413"/>
      <c r="S143" s="413"/>
      <c r="T143" s="413"/>
      <c r="U143" s="413"/>
      <c r="X143" s="86" t="s">
        <v>234</v>
      </c>
      <c r="Y143" s="86">
        <f>Y122+1</f>
        <v>8</v>
      </c>
      <c r="AC143" s="76"/>
      <c r="AD143" s="76"/>
      <c r="AE143" s="76"/>
      <c r="AF143" s="76"/>
      <c r="AG143" s="76"/>
      <c r="AH143" s="76"/>
      <c r="AI143" s="76"/>
      <c r="AJ143" s="76"/>
    </row>
    <row r="144" spans="1:36" ht="20.85" customHeight="1" x14ac:dyDescent="0.15">
      <c r="F144" s="413"/>
      <c r="G144" s="413"/>
      <c r="H144" s="413"/>
      <c r="I144" s="413"/>
      <c r="J144" s="413"/>
      <c r="K144" s="413"/>
      <c r="L144" s="413"/>
      <c r="M144" s="413"/>
      <c r="N144" s="413"/>
      <c r="O144" s="413"/>
      <c r="P144" s="413"/>
      <c r="Q144" s="413"/>
      <c r="R144" s="413"/>
      <c r="S144" s="413"/>
      <c r="T144" s="413"/>
      <c r="U144" s="413"/>
      <c r="AC144" s="76"/>
      <c r="AD144" s="76"/>
      <c r="AE144" s="76"/>
      <c r="AF144" s="76"/>
      <c r="AG144" s="76"/>
      <c r="AH144" s="76"/>
      <c r="AI144" s="76"/>
      <c r="AJ144" s="76"/>
    </row>
    <row r="145" spans="2:36" ht="20.85" customHeight="1" thickBot="1" x14ac:dyDescent="0.2">
      <c r="C145" s="54" t="str">
        <f>C$4</f>
        <v xml:space="preserve">  令和 ４年度 第２４回 「谷口睦生」記念陸上記録会 （ 令和 4年11月13日 ／ 県営八代運動公園陸上競技場 ）</v>
      </c>
      <c r="AC145" s="76"/>
      <c r="AD145" s="76"/>
      <c r="AE145" s="76"/>
      <c r="AF145" s="76"/>
      <c r="AG145" s="76"/>
      <c r="AH145" s="76"/>
      <c r="AI145" s="76"/>
      <c r="AJ145" s="76"/>
    </row>
    <row r="146" spans="2:36" ht="20.85" customHeight="1" thickBot="1" x14ac:dyDescent="0.2">
      <c r="C146" s="414" t="s">
        <v>121</v>
      </c>
      <c r="D146" s="415"/>
      <c r="E146" s="415"/>
      <c r="F146" s="415"/>
      <c r="G146" s="415"/>
      <c r="H146" s="415"/>
      <c r="I146" s="415"/>
      <c r="J146" s="416"/>
      <c r="N146" s="392" t="s">
        <v>122</v>
      </c>
      <c r="O146" s="393"/>
      <c r="P146" s="394"/>
      <c r="Q146" s="56"/>
      <c r="R146" s="395" t="str">
        <f>IF(C147="","",IF(OR(AC$12="小",AC$12="中"),AC$12&amp;"学",IF(AC$12="高",AC$12&amp;"校","直接入力")))</f>
        <v/>
      </c>
      <c r="S146" s="395"/>
      <c r="T146" s="395"/>
      <c r="U146" s="395"/>
      <c r="V146" s="395"/>
      <c r="W146" s="395"/>
      <c r="X146" s="57"/>
      <c r="AC146" s="76"/>
      <c r="AD146" s="76"/>
      <c r="AE146" s="76"/>
      <c r="AF146" s="76"/>
      <c r="AG146" s="76"/>
      <c r="AH146" s="76"/>
      <c r="AI146" s="76"/>
      <c r="AJ146" s="76"/>
    </row>
    <row r="147" spans="2:36" ht="20.85" customHeight="1" thickTop="1" x14ac:dyDescent="0.15">
      <c r="C147" s="396" t="str">
        <f>IF(Y143&gt;SUM(AE$9:AE$10),"",VLOOKUP(Y143,リレーオーダー!AM$15:AU$40,2))</f>
        <v/>
      </c>
      <c r="D147" s="397"/>
      <c r="E147" s="397"/>
      <c r="F147" s="397"/>
      <c r="G147" s="397"/>
      <c r="H147" s="397"/>
      <c r="I147" s="397"/>
      <c r="J147" s="398"/>
      <c r="N147" s="402" t="s">
        <v>123</v>
      </c>
      <c r="O147" s="368"/>
      <c r="P147" s="369"/>
      <c r="Q147" s="50"/>
      <c r="R147" s="403" t="str">
        <f>IF(C147="","",VLOOKUP(Y143,リレーオーダー!AM$15:AU$40,9))</f>
        <v/>
      </c>
      <c r="S147" s="403"/>
      <c r="T147" s="403"/>
      <c r="U147" s="403"/>
      <c r="V147" s="403"/>
      <c r="W147" s="403"/>
      <c r="X147" s="58"/>
      <c r="AC147" s="76"/>
      <c r="AD147" s="76"/>
      <c r="AE147" s="76"/>
      <c r="AF147" s="76"/>
      <c r="AG147" s="76"/>
      <c r="AH147" s="76"/>
      <c r="AI147" s="76"/>
      <c r="AJ147" s="76"/>
    </row>
    <row r="148" spans="2:36" ht="20.85" customHeight="1" thickBot="1" x14ac:dyDescent="0.2">
      <c r="C148" s="399"/>
      <c r="D148" s="400"/>
      <c r="E148" s="400"/>
      <c r="F148" s="400"/>
      <c r="G148" s="400"/>
      <c r="H148" s="400"/>
      <c r="I148" s="400"/>
      <c r="J148" s="401"/>
      <c r="N148" s="404" t="s">
        <v>388</v>
      </c>
      <c r="O148" s="405"/>
      <c r="P148" s="406"/>
      <c r="Q148" s="59"/>
      <c r="R148" s="407">
        <f>SUMIF(男子!AA$101:AA$112,リレーオーダー!Y143,男子!AD$101:AD$112)+SUMIF(女子!AA$101:AA$112,リレーオーダー!Y143,女子!AD$101:AD$112)</f>
        <v>0</v>
      </c>
      <c r="S148" s="407"/>
      <c r="T148" s="407"/>
      <c r="U148" s="407"/>
      <c r="V148" s="407"/>
      <c r="W148" s="407"/>
      <c r="X148" s="60"/>
      <c r="AC148" s="76"/>
      <c r="AD148" s="76"/>
      <c r="AE148" s="76"/>
      <c r="AF148" s="76"/>
      <c r="AG148" s="76"/>
      <c r="AH148" s="76"/>
      <c r="AI148" s="76"/>
      <c r="AJ148" s="76"/>
    </row>
    <row r="149" spans="2:36" ht="20.85" customHeight="1" thickBot="1" x14ac:dyDescent="0.2">
      <c r="AC149" s="76"/>
      <c r="AD149" s="76"/>
      <c r="AE149" s="76"/>
      <c r="AF149" s="76"/>
      <c r="AG149" s="76"/>
      <c r="AH149" s="76"/>
      <c r="AI149" s="76"/>
      <c r="AJ149" s="76"/>
    </row>
    <row r="150" spans="2:36" ht="20.85" customHeight="1" thickBot="1" x14ac:dyDescent="0.2">
      <c r="C150" s="408" t="s">
        <v>124</v>
      </c>
      <c r="D150" s="409"/>
      <c r="E150" s="410" t="s">
        <v>125</v>
      </c>
      <c r="F150" s="410"/>
      <c r="G150" s="409"/>
      <c r="H150" s="410" t="s">
        <v>126</v>
      </c>
      <c r="I150" s="410"/>
      <c r="J150" s="410"/>
      <c r="K150" s="410"/>
      <c r="L150" s="410"/>
      <c r="M150" s="409"/>
      <c r="N150" s="410" t="s">
        <v>366</v>
      </c>
      <c r="O150" s="410"/>
      <c r="P150" s="410"/>
      <c r="Q150" s="410"/>
      <c r="R150" s="410"/>
      <c r="S150" s="409"/>
      <c r="T150" s="411" t="s">
        <v>365</v>
      </c>
      <c r="U150" s="410"/>
      <c r="V150" s="410"/>
      <c r="W150" s="410"/>
      <c r="X150" s="412"/>
      <c r="AC150" s="76"/>
      <c r="AD150" s="76"/>
      <c r="AE150" s="76"/>
      <c r="AF150" s="76"/>
      <c r="AG150" s="76"/>
      <c r="AH150" s="76"/>
      <c r="AI150" s="76"/>
      <c r="AJ150" s="76"/>
    </row>
    <row r="151" spans="2:36" ht="20.85" customHeight="1" thickTop="1" x14ac:dyDescent="0.15">
      <c r="C151" s="382" t="s">
        <v>127</v>
      </c>
      <c r="D151" s="383"/>
      <c r="E151" s="384"/>
      <c r="F151" s="385"/>
      <c r="G151" s="386"/>
      <c r="H151" s="387" t="str">
        <f>IF(C147="","",VLOOKUP(Y143,リレーオーダー!AM$15:AT$40,3))</f>
        <v/>
      </c>
      <c r="I151" s="387"/>
      <c r="J151" s="387"/>
      <c r="K151" s="387"/>
      <c r="L151" s="387"/>
      <c r="M151" s="388"/>
      <c r="N151" s="389"/>
      <c r="O151" s="389"/>
      <c r="P151" s="389"/>
      <c r="Q151" s="389"/>
      <c r="R151" s="389"/>
      <c r="S151" s="390"/>
      <c r="T151" s="186"/>
      <c r="U151" s="186"/>
      <c r="V151" s="186"/>
      <c r="W151" s="186"/>
      <c r="X151" s="187"/>
      <c r="AC151" s="76"/>
      <c r="AD151" s="76"/>
      <c r="AE151" s="76"/>
      <c r="AF151" s="76"/>
      <c r="AG151" s="76"/>
      <c r="AH151" s="76"/>
      <c r="AI151" s="76"/>
      <c r="AJ151" s="76"/>
    </row>
    <row r="152" spans="2:36" ht="20.85" customHeight="1" x14ac:dyDescent="0.15">
      <c r="C152" s="391" t="s">
        <v>128</v>
      </c>
      <c r="D152" s="366"/>
      <c r="E152" s="367"/>
      <c r="F152" s="368"/>
      <c r="G152" s="369"/>
      <c r="H152" s="370" t="str">
        <f>IF(C147="","",VLOOKUP(Y143,リレーオーダー!AM$15:AT$40,4))</f>
        <v/>
      </c>
      <c r="I152" s="370"/>
      <c r="J152" s="370"/>
      <c r="K152" s="370"/>
      <c r="L152" s="370"/>
      <c r="M152" s="371"/>
      <c r="N152" s="363"/>
      <c r="O152" s="363"/>
      <c r="P152" s="363"/>
      <c r="Q152" s="363"/>
      <c r="R152" s="363"/>
      <c r="S152" s="364"/>
      <c r="T152" s="186"/>
      <c r="U152" s="186"/>
      <c r="V152" s="186"/>
      <c r="W152" s="186"/>
      <c r="X152" s="187"/>
      <c r="AC152" s="76"/>
      <c r="AD152" s="76"/>
      <c r="AE152" s="76"/>
      <c r="AF152" s="76"/>
      <c r="AG152" s="76"/>
      <c r="AH152" s="76"/>
      <c r="AI152" s="76"/>
      <c r="AJ152" s="76"/>
    </row>
    <row r="153" spans="2:36" ht="20.85" customHeight="1" x14ac:dyDescent="0.15">
      <c r="C153" s="391" t="s">
        <v>129</v>
      </c>
      <c r="D153" s="366"/>
      <c r="E153" s="367"/>
      <c r="F153" s="368"/>
      <c r="G153" s="369"/>
      <c r="H153" s="370" t="str">
        <f>IF(C147="","",VLOOKUP(Y143,リレーオーダー!AM$15:AT$40,5))</f>
        <v/>
      </c>
      <c r="I153" s="370"/>
      <c r="J153" s="370"/>
      <c r="K153" s="370"/>
      <c r="L153" s="370"/>
      <c r="M153" s="371"/>
      <c r="N153" s="363"/>
      <c r="O153" s="363"/>
      <c r="P153" s="363"/>
      <c r="Q153" s="363"/>
      <c r="R153" s="363"/>
      <c r="S153" s="364"/>
      <c r="T153" s="186"/>
      <c r="U153" s="186"/>
      <c r="V153" s="186"/>
      <c r="W153" s="186"/>
      <c r="X153" s="187"/>
      <c r="AC153" s="76"/>
      <c r="AD153" s="76"/>
      <c r="AE153" s="76"/>
      <c r="AF153" s="76"/>
      <c r="AG153" s="76"/>
      <c r="AH153" s="76"/>
      <c r="AI153" s="76"/>
      <c r="AJ153" s="76"/>
    </row>
    <row r="154" spans="2:36" ht="20.85" customHeight="1" x14ac:dyDescent="0.15">
      <c r="C154" s="391" t="s">
        <v>130</v>
      </c>
      <c r="D154" s="366"/>
      <c r="E154" s="367"/>
      <c r="F154" s="368"/>
      <c r="G154" s="369"/>
      <c r="H154" s="370" t="str">
        <f>IF(C147="","",VLOOKUP(Y143,リレーオーダー!AM$15:AT$40,6))</f>
        <v/>
      </c>
      <c r="I154" s="370"/>
      <c r="J154" s="370"/>
      <c r="K154" s="370"/>
      <c r="L154" s="370"/>
      <c r="M154" s="371"/>
      <c r="N154" s="363"/>
      <c r="O154" s="363"/>
      <c r="P154" s="363"/>
      <c r="Q154" s="363"/>
      <c r="R154" s="363"/>
      <c r="S154" s="364"/>
      <c r="T154" s="186"/>
      <c r="U154" s="186"/>
      <c r="V154" s="186"/>
      <c r="W154" s="186"/>
      <c r="X154" s="187"/>
      <c r="AC154" s="76"/>
      <c r="AD154" s="76"/>
      <c r="AE154" s="76"/>
      <c r="AF154" s="76"/>
      <c r="AG154" s="76"/>
      <c r="AH154" s="76"/>
      <c r="AI154" s="76"/>
      <c r="AJ154" s="76"/>
    </row>
    <row r="155" spans="2:36" ht="20.85" customHeight="1" x14ac:dyDescent="0.15">
      <c r="C155" s="365" t="s">
        <v>384</v>
      </c>
      <c r="D155" s="366"/>
      <c r="E155" s="367"/>
      <c r="F155" s="368"/>
      <c r="G155" s="369"/>
      <c r="H155" s="370" t="str">
        <f>IF(C147="","",VLOOKUP(Y143,リレーオーダー!AM$15:AT$40,7))</f>
        <v/>
      </c>
      <c r="I155" s="370"/>
      <c r="J155" s="370"/>
      <c r="K155" s="370"/>
      <c r="L155" s="370"/>
      <c r="M155" s="371"/>
      <c r="N155" s="363"/>
      <c r="O155" s="363"/>
      <c r="P155" s="363"/>
      <c r="Q155" s="363"/>
      <c r="R155" s="363"/>
      <c r="S155" s="364"/>
      <c r="T155" s="186"/>
      <c r="U155" s="186"/>
      <c r="V155" s="186"/>
      <c r="W155" s="186"/>
      <c r="X155" s="187"/>
      <c r="AC155" s="76"/>
      <c r="AD155" s="76"/>
      <c r="AE155" s="76"/>
      <c r="AF155" s="76"/>
      <c r="AG155" s="76"/>
      <c r="AH155" s="76"/>
      <c r="AI155" s="76"/>
      <c r="AJ155" s="76"/>
    </row>
    <row r="156" spans="2:36" ht="20.85" customHeight="1" thickBot="1" x14ac:dyDescent="0.2">
      <c r="C156" s="372" t="s">
        <v>385</v>
      </c>
      <c r="D156" s="373"/>
      <c r="E156" s="374"/>
      <c r="F156" s="375"/>
      <c r="G156" s="376"/>
      <c r="H156" s="377" t="str">
        <f>IF(C147="","",VLOOKUP(Y143,リレーオーダー!AM$15:AT$40,8))</f>
        <v/>
      </c>
      <c r="I156" s="378"/>
      <c r="J156" s="378"/>
      <c r="K156" s="378"/>
      <c r="L156" s="378"/>
      <c r="M156" s="379"/>
      <c r="N156" s="380"/>
      <c r="O156" s="380"/>
      <c r="P156" s="380"/>
      <c r="Q156" s="380"/>
      <c r="R156" s="380"/>
      <c r="S156" s="381"/>
      <c r="T156" s="188"/>
      <c r="U156" s="188"/>
      <c r="V156" s="188"/>
      <c r="W156" s="188"/>
      <c r="X156" s="189"/>
      <c r="AC156" s="76"/>
      <c r="AD156" s="76"/>
      <c r="AE156" s="76"/>
      <c r="AF156" s="76"/>
      <c r="AG156" s="76"/>
      <c r="AH156" s="76"/>
      <c r="AI156" s="76"/>
      <c r="AJ156" s="76"/>
    </row>
    <row r="157" spans="2:36" ht="20.85" customHeight="1" x14ac:dyDescent="0.15">
      <c r="C157" s="51" t="s">
        <v>397</v>
      </c>
      <c r="AC157" s="76"/>
      <c r="AD157" s="76"/>
      <c r="AE157" s="76"/>
      <c r="AF157" s="76"/>
      <c r="AG157" s="76"/>
      <c r="AH157" s="76"/>
      <c r="AI157" s="76"/>
      <c r="AJ157" s="76"/>
    </row>
    <row r="158" spans="2:36" ht="20.85" customHeight="1" x14ac:dyDescent="0.15">
      <c r="B158" s="247" t="s">
        <v>36</v>
      </c>
      <c r="C158" s="417" t="s">
        <v>127</v>
      </c>
      <c r="D158" s="418"/>
      <c r="E158" s="196"/>
      <c r="F158" s="62"/>
      <c r="G158" s="65"/>
      <c r="H158" s="64" t="s">
        <v>367</v>
      </c>
      <c r="I158" s="63"/>
      <c r="J158" s="63"/>
      <c r="K158" s="63"/>
      <c r="L158" s="63"/>
      <c r="M158" s="65"/>
      <c r="N158" s="230" t="s">
        <v>368</v>
      </c>
      <c r="O158" s="228"/>
      <c r="P158" s="228"/>
      <c r="Q158" s="228"/>
      <c r="R158" s="228"/>
      <c r="S158" s="228"/>
      <c r="T158" s="232" t="s">
        <v>305</v>
      </c>
      <c r="U158" s="228"/>
      <c r="V158" s="228"/>
      <c r="W158" s="228"/>
      <c r="X158" s="229"/>
      <c r="AC158" s="76"/>
      <c r="AD158" s="76"/>
      <c r="AE158" s="76"/>
      <c r="AF158" s="76"/>
      <c r="AG158" s="76"/>
      <c r="AH158" s="76"/>
      <c r="AI158" s="76"/>
      <c r="AJ158" s="76"/>
    </row>
    <row r="159" spans="2:36" ht="20.85" customHeight="1" x14ac:dyDescent="0.15">
      <c r="B159" s="247" t="s">
        <v>36</v>
      </c>
      <c r="C159" s="417" t="s">
        <v>128</v>
      </c>
      <c r="D159" s="418"/>
      <c r="E159" s="197"/>
      <c r="F159" s="62"/>
      <c r="G159" s="246"/>
      <c r="H159" s="64" t="s">
        <v>131</v>
      </c>
      <c r="I159" s="63"/>
      <c r="J159" s="63"/>
      <c r="K159" s="63"/>
      <c r="L159" s="63"/>
      <c r="M159" s="65"/>
      <c r="N159" s="230" t="s">
        <v>369</v>
      </c>
      <c r="O159" s="228"/>
      <c r="P159" s="228"/>
      <c r="Q159" s="228"/>
      <c r="R159" s="228"/>
      <c r="S159" s="228"/>
      <c r="T159" s="232" t="s">
        <v>304</v>
      </c>
      <c r="U159" s="228"/>
      <c r="V159" s="228"/>
      <c r="W159" s="230"/>
      <c r="X159" s="231"/>
      <c r="AC159" s="76"/>
      <c r="AD159" s="76"/>
      <c r="AE159" s="76"/>
      <c r="AF159" s="76"/>
      <c r="AG159" s="76"/>
      <c r="AH159" s="76"/>
      <c r="AI159" s="76"/>
      <c r="AJ159" s="76"/>
    </row>
    <row r="160" spans="2:36" ht="20.85" customHeight="1" x14ac:dyDescent="0.15">
      <c r="AC160" s="76"/>
      <c r="AD160" s="76"/>
      <c r="AE160" s="76"/>
      <c r="AF160" s="76"/>
      <c r="AG160" s="76"/>
      <c r="AH160" s="76"/>
      <c r="AI160" s="76"/>
      <c r="AJ160" s="76"/>
    </row>
    <row r="161" spans="3:36" ht="20.85" customHeight="1" x14ac:dyDescent="0.15">
      <c r="AC161" s="76"/>
      <c r="AD161" s="76"/>
      <c r="AE161" s="76"/>
      <c r="AF161" s="76"/>
      <c r="AG161" s="76"/>
      <c r="AH161" s="76"/>
      <c r="AI161" s="76"/>
      <c r="AJ161" s="76"/>
    </row>
    <row r="162" spans="3:36" ht="20.85" customHeight="1" x14ac:dyDescent="0.15">
      <c r="F162" s="413" t="s">
        <v>120</v>
      </c>
      <c r="G162" s="413"/>
      <c r="H162" s="413"/>
      <c r="I162" s="413"/>
      <c r="J162" s="413"/>
      <c r="K162" s="413"/>
      <c r="L162" s="413"/>
      <c r="M162" s="413"/>
      <c r="N162" s="413"/>
      <c r="O162" s="413"/>
      <c r="P162" s="413"/>
      <c r="Q162" s="413"/>
      <c r="R162" s="413"/>
      <c r="S162" s="413"/>
      <c r="T162" s="413"/>
      <c r="U162" s="413"/>
      <c r="X162" s="86" t="s">
        <v>234</v>
      </c>
      <c r="Y162" s="86">
        <f>Y143+1</f>
        <v>9</v>
      </c>
      <c r="AC162" s="76"/>
      <c r="AD162" s="76"/>
      <c r="AE162" s="76"/>
      <c r="AF162" s="76"/>
      <c r="AG162" s="76"/>
      <c r="AH162" s="76"/>
      <c r="AI162" s="76"/>
      <c r="AJ162" s="76"/>
    </row>
    <row r="163" spans="3:36" ht="20.85" customHeight="1" x14ac:dyDescent="0.15">
      <c r="F163" s="413"/>
      <c r="G163" s="413"/>
      <c r="H163" s="413"/>
      <c r="I163" s="413"/>
      <c r="J163" s="413"/>
      <c r="K163" s="413"/>
      <c r="L163" s="413"/>
      <c r="M163" s="413"/>
      <c r="N163" s="413"/>
      <c r="O163" s="413"/>
      <c r="P163" s="413"/>
      <c r="Q163" s="413"/>
      <c r="R163" s="413"/>
      <c r="S163" s="413"/>
      <c r="T163" s="413"/>
      <c r="U163" s="413"/>
      <c r="AC163" s="76"/>
      <c r="AD163" s="76"/>
      <c r="AE163" s="76"/>
      <c r="AF163" s="76"/>
      <c r="AG163" s="76"/>
      <c r="AH163" s="76"/>
      <c r="AI163" s="76"/>
      <c r="AJ163" s="76"/>
    </row>
    <row r="164" spans="3:36" ht="20.85" customHeight="1" thickBot="1" x14ac:dyDescent="0.2">
      <c r="C164" s="54" t="str">
        <f>C$4</f>
        <v xml:space="preserve">  令和 ４年度 第２４回 「谷口睦生」記念陸上記録会 （ 令和 4年11月13日 ／ 県営八代運動公園陸上競技場 ）</v>
      </c>
      <c r="AC164" s="76"/>
      <c r="AD164" s="76"/>
      <c r="AE164" s="76"/>
      <c r="AF164" s="76"/>
      <c r="AG164" s="76"/>
      <c r="AH164" s="76"/>
      <c r="AI164" s="76"/>
      <c r="AJ164" s="76"/>
    </row>
    <row r="165" spans="3:36" ht="20.85" customHeight="1" thickBot="1" x14ac:dyDescent="0.2">
      <c r="C165" s="414" t="s">
        <v>121</v>
      </c>
      <c r="D165" s="415"/>
      <c r="E165" s="415"/>
      <c r="F165" s="415"/>
      <c r="G165" s="415"/>
      <c r="H165" s="415"/>
      <c r="I165" s="415"/>
      <c r="J165" s="416"/>
      <c r="N165" s="392" t="s">
        <v>122</v>
      </c>
      <c r="O165" s="393"/>
      <c r="P165" s="394"/>
      <c r="Q165" s="56"/>
      <c r="R165" s="395" t="str">
        <f>IF(C166="","",IF(OR(AC$12="小",AC$12="中"),AC$12&amp;"学",IF(AC$12="高",AC$12&amp;"校","直接入力")))</f>
        <v/>
      </c>
      <c r="S165" s="395"/>
      <c r="T165" s="395"/>
      <c r="U165" s="395"/>
      <c r="V165" s="395"/>
      <c r="W165" s="395"/>
      <c r="X165" s="57"/>
      <c r="AC165" s="76"/>
      <c r="AD165" s="76"/>
      <c r="AE165" s="76"/>
      <c r="AF165" s="76"/>
      <c r="AG165" s="76"/>
      <c r="AH165" s="76"/>
      <c r="AI165" s="76"/>
      <c r="AJ165" s="76"/>
    </row>
    <row r="166" spans="3:36" ht="20.85" customHeight="1" thickTop="1" x14ac:dyDescent="0.15">
      <c r="C166" s="396" t="str">
        <f>IF(Y162&gt;SUM(AE$9:AE$10),"",VLOOKUP(Y162,リレーオーダー!AM$15:AU$40,2))</f>
        <v/>
      </c>
      <c r="D166" s="397"/>
      <c r="E166" s="397"/>
      <c r="F166" s="397"/>
      <c r="G166" s="397"/>
      <c r="H166" s="397"/>
      <c r="I166" s="397"/>
      <c r="J166" s="398"/>
      <c r="N166" s="402" t="s">
        <v>123</v>
      </c>
      <c r="O166" s="368"/>
      <c r="P166" s="369"/>
      <c r="Q166" s="50"/>
      <c r="R166" s="403" t="str">
        <f>IF(C166="","",VLOOKUP(Y162,リレーオーダー!AM$15:AU$40,9))</f>
        <v/>
      </c>
      <c r="S166" s="403"/>
      <c r="T166" s="403"/>
      <c r="U166" s="403"/>
      <c r="V166" s="403"/>
      <c r="W166" s="403"/>
      <c r="X166" s="58"/>
      <c r="AC166" s="76"/>
      <c r="AD166" s="76"/>
      <c r="AE166" s="76"/>
      <c r="AF166" s="76"/>
      <c r="AG166" s="76"/>
      <c r="AH166" s="76"/>
      <c r="AI166" s="76"/>
      <c r="AJ166" s="76"/>
    </row>
    <row r="167" spans="3:36" ht="20.85" customHeight="1" thickBot="1" x14ac:dyDescent="0.2">
      <c r="C167" s="399"/>
      <c r="D167" s="400"/>
      <c r="E167" s="400"/>
      <c r="F167" s="400"/>
      <c r="G167" s="400"/>
      <c r="H167" s="400"/>
      <c r="I167" s="400"/>
      <c r="J167" s="401"/>
      <c r="N167" s="404" t="s">
        <v>388</v>
      </c>
      <c r="O167" s="405"/>
      <c r="P167" s="406"/>
      <c r="Q167" s="59"/>
      <c r="R167" s="407">
        <f>SUMIF(男子!AA$101:AA$112,リレーオーダー!Y162,男子!AD$101:AD$112)+SUMIF(女子!AA$101:AA$112,リレーオーダー!Y162,女子!AD$101:AD$112)</f>
        <v>0</v>
      </c>
      <c r="S167" s="407"/>
      <c r="T167" s="407"/>
      <c r="U167" s="407"/>
      <c r="V167" s="407"/>
      <c r="W167" s="407"/>
      <c r="X167" s="60"/>
      <c r="AC167" s="76"/>
      <c r="AD167" s="76"/>
      <c r="AE167" s="76"/>
      <c r="AF167" s="76"/>
      <c r="AG167" s="76"/>
      <c r="AH167" s="76"/>
      <c r="AI167" s="76"/>
      <c r="AJ167" s="76"/>
    </row>
    <row r="168" spans="3:36" ht="20.85" customHeight="1" thickBot="1" x14ac:dyDescent="0.2">
      <c r="AC168" s="76"/>
      <c r="AD168" s="76"/>
      <c r="AE168" s="76"/>
      <c r="AF168" s="76"/>
      <c r="AG168" s="76"/>
      <c r="AH168" s="76"/>
      <c r="AI168" s="76"/>
      <c r="AJ168" s="76"/>
    </row>
    <row r="169" spans="3:36" ht="20.85" customHeight="1" thickBot="1" x14ac:dyDescent="0.2">
      <c r="C169" s="408" t="s">
        <v>124</v>
      </c>
      <c r="D169" s="409"/>
      <c r="E169" s="410" t="s">
        <v>125</v>
      </c>
      <c r="F169" s="410"/>
      <c r="G169" s="409"/>
      <c r="H169" s="410" t="s">
        <v>126</v>
      </c>
      <c r="I169" s="410"/>
      <c r="J169" s="410"/>
      <c r="K169" s="410"/>
      <c r="L169" s="410"/>
      <c r="M169" s="409"/>
      <c r="N169" s="410" t="s">
        <v>366</v>
      </c>
      <c r="O169" s="410"/>
      <c r="P169" s="410"/>
      <c r="Q169" s="410"/>
      <c r="R169" s="410"/>
      <c r="S169" s="409"/>
      <c r="T169" s="411" t="s">
        <v>365</v>
      </c>
      <c r="U169" s="410"/>
      <c r="V169" s="410"/>
      <c r="W169" s="410"/>
      <c r="X169" s="412"/>
      <c r="AC169" s="76"/>
      <c r="AD169" s="76"/>
      <c r="AE169" s="76"/>
      <c r="AF169" s="76"/>
      <c r="AG169" s="76"/>
      <c r="AH169" s="76"/>
      <c r="AI169" s="76"/>
      <c r="AJ169" s="76"/>
    </row>
    <row r="170" spans="3:36" ht="20.85" customHeight="1" thickTop="1" x14ac:dyDescent="0.15">
      <c r="C170" s="382" t="s">
        <v>127</v>
      </c>
      <c r="D170" s="383"/>
      <c r="E170" s="384"/>
      <c r="F170" s="385"/>
      <c r="G170" s="386"/>
      <c r="H170" s="387" t="str">
        <f>IF(C166="","",VLOOKUP(Y162,リレーオーダー!AM$15:AT$40,3))</f>
        <v/>
      </c>
      <c r="I170" s="387"/>
      <c r="J170" s="387"/>
      <c r="K170" s="387"/>
      <c r="L170" s="387"/>
      <c r="M170" s="388"/>
      <c r="N170" s="389"/>
      <c r="O170" s="389"/>
      <c r="P170" s="389"/>
      <c r="Q170" s="389"/>
      <c r="R170" s="389"/>
      <c r="S170" s="390"/>
      <c r="T170" s="186"/>
      <c r="U170" s="186"/>
      <c r="V170" s="186"/>
      <c r="W170" s="186"/>
      <c r="X170" s="187"/>
      <c r="AC170" s="76"/>
      <c r="AD170" s="76"/>
      <c r="AE170" s="76"/>
      <c r="AF170" s="76"/>
      <c r="AG170" s="76"/>
      <c r="AH170" s="76"/>
      <c r="AI170" s="76"/>
      <c r="AJ170" s="76"/>
    </row>
    <row r="171" spans="3:36" ht="20.85" customHeight="1" x14ac:dyDescent="0.15">
      <c r="C171" s="391" t="s">
        <v>128</v>
      </c>
      <c r="D171" s="366"/>
      <c r="E171" s="367"/>
      <c r="F171" s="368"/>
      <c r="G171" s="369"/>
      <c r="H171" s="370" t="str">
        <f>IF(C166="","",VLOOKUP(Y162,リレーオーダー!AM$15:AT$40,4))</f>
        <v/>
      </c>
      <c r="I171" s="370"/>
      <c r="J171" s="370"/>
      <c r="K171" s="370"/>
      <c r="L171" s="370"/>
      <c r="M171" s="371"/>
      <c r="N171" s="363"/>
      <c r="O171" s="363"/>
      <c r="P171" s="363"/>
      <c r="Q171" s="363"/>
      <c r="R171" s="363"/>
      <c r="S171" s="364"/>
      <c r="T171" s="186"/>
      <c r="U171" s="186"/>
      <c r="V171" s="186"/>
      <c r="W171" s="186"/>
      <c r="X171" s="187"/>
      <c r="AC171" s="76"/>
      <c r="AD171" s="76"/>
      <c r="AE171" s="76"/>
      <c r="AF171" s="76"/>
      <c r="AG171" s="76"/>
      <c r="AH171" s="76"/>
      <c r="AI171" s="76"/>
      <c r="AJ171" s="76"/>
    </row>
    <row r="172" spans="3:36" ht="20.85" customHeight="1" x14ac:dyDescent="0.15">
      <c r="C172" s="391" t="s">
        <v>129</v>
      </c>
      <c r="D172" s="366"/>
      <c r="E172" s="367"/>
      <c r="F172" s="368"/>
      <c r="G172" s="369"/>
      <c r="H172" s="370" t="str">
        <f>IF(C166="","",VLOOKUP(Y162,リレーオーダー!AM$15:AT$40,5))</f>
        <v/>
      </c>
      <c r="I172" s="370"/>
      <c r="J172" s="370"/>
      <c r="K172" s="370"/>
      <c r="L172" s="370"/>
      <c r="M172" s="371"/>
      <c r="N172" s="363"/>
      <c r="O172" s="363"/>
      <c r="P172" s="363"/>
      <c r="Q172" s="363"/>
      <c r="R172" s="363"/>
      <c r="S172" s="364"/>
      <c r="T172" s="186"/>
      <c r="U172" s="186"/>
      <c r="V172" s="186"/>
      <c r="W172" s="186"/>
      <c r="X172" s="187"/>
      <c r="AC172" s="76"/>
      <c r="AD172" s="76"/>
      <c r="AE172" s="76"/>
      <c r="AF172" s="76"/>
      <c r="AG172" s="76"/>
      <c r="AH172" s="76"/>
      <c r="AI172" s="76"/>
      <c r="AJ172" s="76"/>
    </row>
    <row r="173" spans="3:36" ht="20.85" customHeight="1" x14ac:dyDescent="0.15">
      <c r="C173" s="391" t="s">
        <v>130</v>
      </c>
      <c r="D173" s="366"/>
      <c r="E173" s="367"/>
      <c r="F173" s="368"/>
      <c r="G173" s="369"/>
      <c r="H173" s="370" t="str">
        <f>IF(C166="","",VLOOKUP(Y162,リレーオーダー!AM$15:AT$40,6))</f>
        <v/>
      </c>
      <c r="I173" s="370"/>
      <c r="J173" s="370"/>
      <c r="K173" s="370"/>
      <c r="L173" s="370"/>
      <c r="M173" s="371"/>
      <c r="N173" s="363"/>
      <c r="O173" s="363"/>
      <c r="P173" s="363"/>
      <c r="Q173" s="363"/>
      <c r="R173" s="363"/>
      <c r="S173" s="364"/>
      <c r="T173" s="186"/>
      <c r="U173" s="186"/>
      <c r="V173" s="186"/>
      <c r="W173" s="186"/>
      <c r="X173" s="187"/>
      <c r="AC173" s="76"/>
      <c r="AD173" s="76"/>
      <c r="AE173" s="76"/>
      <c r="AF173" s="76"/>
      <c r="AG173" s="76"/>
      <c r="AH173" s="76"/>
      <c r="AI173" s="76"/>
      <c r="AJ173" s="76"/>
    </row>
    <row r="174" spans="3:36" ht="20.85" customHeight="1" x14ac:dyDescent="0.15">
      <c r="C174" s="365" t="s">
        <v>384</v>
      </c>
      <c r="D174" s="366"/>
      <c r="E174" s="367"/>
      <c r="F174" s="368"/>
      <c r="G174" s="369"/>
      <c r="H174" s="370" t="str">
        <f>IF(C166="","",VLOOKUP(Y162,リレーオーダー!AM$15:AT$40,7))</f>
        <v/>
      </c>
      <c r="I174" s="370"/>
      <c r="J174" s="370"/>
      <c r="K174" s="370"/>
      <c r="L174" s="370"/>
      <c r="M174" s="371"/>
      <c r="N174" s="363"/>
      <c r="O174" s="363"/>
      <c r="P174" s="363"/>
      <c r="Q174" s="363"/>
      <c r="R174" s="363"/>
      <c r="S174" s="364"/>
      <c r="T174" s="186"/>
      <c r="U174" s="186"/>
      <c r="V174" s="186"/>
      <c r="W174" s="186"/>
      <c r="X174" s="187"/>
      <c r="AC174" s="76"/>
      <c r="AD174" s="76"/>
      <c r="AE174" s="76"/>
      <c r="AF174" s="76"/>
      <c r="AG174" s="76"/>
      <c r="AH174" s="76"/>
      <c r="AI174" s="76"/>
      <c r="AJ174" s="76"/>
    </row>
    <row r="175" spans="3:36" ht="20.85" customHeight="1" thickBot="1" x14ac:dyDescent="0.2">
      <c r="C175" s="372" t="s">
        <v>385</v>
      </c>
      <c r="D175" s="373"/>
      <c r="E175" s="374"/>
      <c r="F175" s="375"/>
      <c r="G175" s="376"/>
      <c r="H175" s="377" t="str">
        <f>IF(C166="","",VLOOKUP(Y162,リレーオーダー!AM$15:AT$40,8))</f>
        <v/>
      </c>
      <c r="I175" s="378"/>
      <c r="J175" s="378"/>
      <c r="K175" s="378"/>
      <c r="L175" s="378"/>
      <c r="M175" s="379"/>
      <c r="N175" s="380"/>
      <c r="O175" s="380"/>
      <c r="P175" s="380"/>
      <c r="Q175" s="380"/>
      <c r="R175" s="380"/>
      <c r="S175" s="381"/>
      <c r="T175" s="188"/>
      <c r="U175" s="188"/>
      <c r="V175" s="188"/>
      <c r="W175" s="188"/>
      <c r="X175" s="189"/>
      <c r="AC175" s="76"/>
      <c r="AD175" s="76"/>
      <c r="AE175" s="76"/>
      <c r="AF175" s="76"/>
      <c r="AG175" s="76"/>
      <c r="AH175" s="76"/>
      <c r="AI175" s="76"/>
      <c r="AJ175" s="76"/>
    </row>
    <row r="176" spans="3:36" ht="20.85" customHeight="1" x14ac:dyDescent="0.15">
      <c r="C176" s="51" t="s">
        <v>397</v>
      </c>
      <c r="AC176" s="76"/>
      <c r="AD176" s="76"/>
      <c r="AE176" s="76"/>
      <c r="AF176" s="76"/>
      <c r="AG176" s="76"/>
      <c r="AH176" s="76"/>
      <c r="AI176" s="76"/>
      <c r="AJ176" s="76"/>
    </row>
    <row r="177" spans="1:36" ht="20.85" customHeight="1" x14ac:dyDescent="0.15">
      <c r="B177" s="247" t="s">
        <v>36</v>
      </c>
      <c r="C177" s="417" t="s">
        <v>127</v>
      </c>
      <c r="D177" s="418"/>
      <c r="E177" s="196"/>
      <c r="F177" s="62"/>
      <c r="G177" s="65"/>
      <c r="H177" s="64" t="s">
        <v>367</v>
      </c>
      <c r="I177" s="63"/>
      <c r="J177" s="63"/>
      <c r="K177" s="63"/>
      <c r="L177" s="63"/>
      <c r="M177" s="65"/>
      <c r="N177" s="230" t="s">
        <v>368</v>
      </c>
      <c r="O177" s="228"/>
      <c r="P177" s="228"/>
      <c r="Q177" s="228"/>
      <c r="R177" s="228"/>
      <c r="S177" s="228"/>
      <c r="T177" s="232" t="s">
        <v>305</v>
      </c>
      <c r="U177" s="228"/>
      <c r="V177" s="228"/>
      <c r="W177" s="228"/>
      <c r="X177" s="229"/>
      <c r="AC177" s="76"/>
      <c r="AD177" s="76"/>
      <c r="AE177" s="76"/>
      <c r="AF177" s="76"/>
      <c r="AG177" s="76"/>
      <c r="AH177" s="76"/>
      <c r="AI177" s="76"/>
      <c r="AJ177" s="76"/>
    </row>
    <row r="178" spans="1:36" ht="20.85" customHeight="1" x14ac:dyDescent="0.15">
      <c r="B178" s="247" t="s">
        <v>36</v>
      </c>
      <c r="C178" s="417" t="s">
        <v>128</v>
      </c>
      <c r="D178" s="418"/>
      <c r="E178" s="197"/>
      <c r="F178" s="62"/>
      <c r="G178" s="246"/>
      <c r="H178" s="64" t="s">
        <v>131</v>
      </c>
      <c r="I178" s="63"/>
      <c r="J178" s="63"/>
      <c r="K178" s="63"/>
      <c r="L178" s="63"/>
      <c r="M178" s="65"/>
      <c r="N178" s="230" t="s">
        <v>369</v>
      </c>
      <c r="O178" s="228"/>
      <c r="P178" s="228"/>
      <c r="Q178" s="228"/>
      <c r="R178" s="228"/>
      <c r="S178" s="228"/>
      <c r="T178" s="232" t="s">
        <v>304</v>
      </c>
      <c r="U178" s="228"/>
      <c r="V178" s="228"/>
      <c r="W178" s="230"/>
      <c r="X178" s="231"/>
      <c r="AC178" s="76"/>
      <c r="AD178" s="76"/>
      <c r="AE178" s="76"/>
      <c r="AF178" s="76"/>
      <c r="AG178" s="76"/>
      <c r="AH178" s="76"/>
      <c r="AI178" s="76"/>
      <c r="AJ178" s="76"/>
    </row>
    <row r="179" spans="1:36" ht="20.85" customHeight="1" x14ac:dyDescent="0.15">
      <c r="AC179" s="76"/>
      <c r="AD179" s="76"/>
      <c r="AE179" s="76"/>
      <c r="AF179" s="76"/>
      <c r="AG179" s="76"/>
      <c r="AH179" s="76"/>
      <c r="AI179" s="76"/>
      <c r="AJ179" s="76"/>
    </row>
    <row r="180" spans="1:36" ht="20.85" customHeight="1" x14ac:dyDescent="0.15">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C180" s="76"/>
      <c r="AD180" s="76"/>
      <c r="AE180" s="76"/>
      <c r="AF180" s="76"/>
      <c r="AG180" s="76"/>
      <c r="AH180" s="76"/>
      <c r="AI180" s="76"/>
      <c r="AJ180" s="76"/>
    </row>
    <row r="181" spans="1:36" ht="20.85" customHeight="1" x14ac:dyDescent="0.15">
      <c r="AC181" s="75"/>
      <c r="AD181" s="75"/>
      <c r="AE181" s="75"/>
      <c r="AF181" s="75"/>
      <c r="AG181" s="75"/>
      <c r="AH181" s="75"/>
      <c r="AI181" s="75"/>
      <c r="AJ181" s="75"/>
    </row>
    <row r="182" spans="1:36" ht="20.85" customHeight="1" x14ac:dyDescent="0.15">
      <c r="AC182" s="75"/>
      <c r="AD182" s="75"/>
      <c r="AE182" s="76"/>
      <c r="AF182" s="76"/>
      <c r="AG182" s="76"/>
      <c r="AH182" s="76"/>
      <c r="AI182" s="76"/>
      <c r="AJ182" s="76"/>
    </row>
    <row r="183" spans="1:36" ht="20.85" customHeight="1" x14ac:dyDescent="0.15">
      <c r="F183" s="413" t="s">
        <v>120</v>
      </c>
      <c r="G183" s="413"/>
      <c r="H183" s="413"/>
      <c r="I183" s="413"/>
      <c r="J183" s="413"/>
      <c r="K183" s="413"/>
      <c r="L183" s="413"/>
      <c r="M183" s="413"/>
      <c r="N183" s="413"/>
      <c r="O183" s="413"/>
      <c r="P183" s="413"/>
      <c r="Q183" s="413"/>
      <c r="R183" s="413"/>
      <c r="S183" s="413"/>
      <c r="T183" s="413"/>
      <c r="U183" s="413"/>
      <c r="X183" s="86" t="s">
        <v>234</v>
      </c>
      <c r="Y183" s="86">
        <f>Y162+1</f>
        <v>10</v>
      </c>
      <c r="AC183" s="76"/>
      <c r="AD183" s="76"/>
      <c r="AE183" s="76"/>
      <c r="AF183" s="76"/>
      <c r="AG183" s="76"/>
      <c r="AH183" s="76"/>
      <c r="AI183" s="76"/>
      <c r="AJ183" s="76"/>
    </row>
    <row r="184" spans="1:36" ht="20.85" customHeight="1" x14ac:dyDescent="0.15">
      <c r="F184" s="413"/>
      <c r="G184" s="413"/>
      <c r="H184" s="413"/>
      <c r="I184" s="413"/>
      <c r="J184" s="413"/>
      <c r="K184" s="413"/>
      <c r="L184" s="413"/>
      <c r="M184" s="413"/>
      <c r="N184" s="413"/>
      <c r="O184" s="413"/>
      <c r="P184" s="413"/>
      <c r="Q184" s="413"/>
      <c r="R184" s="413"/>
      <c r="S184" s="413"/>
      <c r="T184" s="413"/>
      <c r="U184" s="413"/>
      <c r="AC184" s="75"/>
      <c r="AD184" s="75"/>
      <c r="AE184" s="76"/>
      <c r="AF184" s="76"/>
      <c r="AG184" s="76"/>
      <c r="AH184" s="76"/>
      <c r="AI184" s="76"/>
      <c r="AJ184" s="75"/>
    </row>
    <row r="185" spans="1:36" ht="20.85" customHeight="1" thickBot="1" x14ac:dyDescent="0.2">
      <c r="C185" s="54" t="str">
        <f>C$4</f>
        <v xml:space="preserve">  令和 ４年度 第２４回 「谷口睦生」記念陸上記録会 （ 令和 4年11月13日 ／ 県営八代運動公園陸上競技場 ）</v>
      </c>
      <c r="AC185" s="76"/>
      <c r="AD185" s="76"/>
      <c r="AE185" s="76"/>
      <c r="AF185" s="76"/>
      <c r="AG185" s="76"/>
      <c r="AH185" s="76"/>
      <c r="AI185" s="76"/>
      <c r="AJ185" s="76"/>
    </row>
    <row r="186" spans="1:36" ht="20.85" customHeight="1" thickBot="1" x14ac:dyDescent="0.2">
      <c r="C186" s="414" t="s">
        <v>121</v>
      </c>
      <c r="D186" s="415"/>
      <c r="E186" s="415"/>
      <c r="F186" s="415"/>
      <c r="G186" s="415"/>
      <c r="H186" s="415"/>
      <c r="I186" s="415"/>
      <c r="J186" s="416"/>
      <c r="N186" s="392" t="s">
        <v>122</v>
      </c>
      <c r="O186" s="393"/>
      <c r="P186" s="394"/>
      <c r="Q186" s="56"/>
      <c r="R186" s="395" t="str">
        <f>IF(C187="","",IF(OR(AC$12="小",AC$12="中"),AC$12&amp;"学",IF(AC$12="高",AC$12&amp;"校","直接入力")))</f>
        <v/>
      </c>
      <c r="S186" s="395"/>
      <c r="T186" s="395"/>
      <c r="U186" s="395"/>
      <c r="V186" s="395"/>
      <c r="W186" s="395"/>
      <c r="X186" s="57"/>
      <c r="AC186" s="76"/>
      <c r="AD186" s="76"/>
      <c r="AE186" s="76"/>
      <c r="AF186" s="76"/>
      <c r="AG186" s="76"/>
      <c r="AH186" s="76"/>
      <c r="AI186" s="76"/>
      <c r="AJ186" s="76"/>
    </row>
    <row r="187" spans="1:36" ht="20.85" customHeight="1" thickTop="1" x14ac:dyDescent="0.15">
      <c r="C187" s="396" t="str">
        <f>IF(Y183&gt;SUM(AE$9:AE$10),"",VLOOKUP(Y183,リレーオーダー!AM$15:AU$40,2))</f>
        <v/>
      </c>
      <c r="D187" s="397"/>
      <c r="E187" s="397"/>
      <c r="F187" s="397"/>
      <c r="G187" s="397"/>
      <c r="H187" s="397"/>
      <c r="I187" s="397"/>
      <c r="J187" s="398"/>
      <c r="N187" s="402" t="s">
        <v>123</v>
      </c>
      <c r="O187" s="368"/>
      <c r="P187" s="369"/>
      <c r="Q187" s="50"/>
      <c r="R187" s="403" t="str">
        <f>IF(C187="","",VLOOKUP(Y183,リレーオーダー!AM$15:AU$40,9))</f>
        <v/>
      </c>
      <c r="S187" s="403"/>
      <c r="T187" s="403"/>
      <c r="U187" s="403"/>
      <c r="V187" s="403"/>
      <c r="W187" s="403"/>
      <c r="X187" s="58"/>
      <c r="AC187" s="76"/>
      <c r="AD187" s="76"/>
      <c r="AE187" s="76"/>
      <c r="AF187" s="76"/>
      <c r="AG187" s="76"/>
      <c r="AH187" s="76"/>
      <c r="AI187" s="76"/>
      <c r="AJ187" s="76"/>
    </row>
    <row r="188" spans="1:36" ht="20.85" customHeight="1" thickBot="1" x14ac:dyDescent="0.2">
      <c r="C188" s="399"/>
      <c r="D188" s="400"/>
      <c r="E188" s="400"/>
      <c r="F188" s="400"/>
      <c r="G188" s="400"/>
      <c r="H188" s="400"/>
      <c r="I188" s="400"/>
      <c r="J188" s="401"/>
      <c r="N188" s="404" t="s">
        <v>388</v>
      </c>
      <c r="O188" s="405"/>
      <c r="P188" s="406"/>
      <c r="Q188" s="59"/>
      <c r="R188" s="407">
        <f>SUMIF(男子!AA$101:AA$112,リレーオーダー!Y183,男子!AD$101:AD$112)+SUMIF(女子!AA$101:AA$112,リレーオーダー!Y183,女子!AD$101:AD$112)</f>
        <v>0</v>
      </c>
      <c r="S188" s="407"/>
      <c r="T188" s="407"/>
      <c r="U188" s="407"/>
      <c r="V188" s="407"/>
      <c r="W188" s="407"/>
      <c r="X188" s="60"/>
      <c r="AC188" s="76"/>
      <c r="AD188" s="76"/>
      <c r="AE188" s="76"/>
      <c r="AF188" s="76"/>
      <c r="AG188" s="76"/>
      <c r="AH188" s="76"/>
      <c r="AI188" s="76"/>
      <c r="AJ188" s="76"/>
    </row>
    <row r="189" spans="1:36" ht="20.85" customHeight="1" thickBot="1" x14ac:dyDescent="0.2">
      <c r="AC189" s="76"/>
      <c r="AD189" s="76"/>
      <c r="AE189" s="76"/>
      <c r="AF189" s="76"/>
      <c r="AG189" s="76"/>
      <c r="AH189" s="76"/>
      <c r="AI189" s="76"/>
      <c r="AJ189" s="76"/>
    </row>
    <row r="190" spans="1:36" ht="20.85" customHeight="1" thickBot="1" x14ac:dyDescent="0.2">
      <c r="C190" s="408" t="s">
        <v>124</v>
      </c>
      <c r="D190" s="409"/>
      <c r="E190" s="410" t="s">
        <v>125</v>
      </c>
      <c r="F190" s="410"/>
      <c r="G190" s="409"/>
      <c r="H190" s="410" t="s">
        <v>126</v>
      </c>
      <c r="I190" s="410"/>
      <c r="J190" s="410"/>
      <c r="K190" s="410"/>
      <c r="L190" s="410"/>
      <c r="M190" s="409"/>
      <c r="N190" s="410" t="s">
        <v>366</v>
      </c>
      <c r="O190" s="410"/>
      <c r="P190" s="410"/>
      <c r="Q190" s="410"/>
      <c r="R190" s="410"/>
      <c r="S190" s="409"/>
      <c r="T190" s="411" t="s">
        <v>365</v>
      </c>
      <c r="U190" s="410"/>
      <c r="V190" s="410"/>
      <c r="W190" s="410"/>
      <c r="X190" s="412"/>
      <c r="AC190" s="76"/>
      <c r="AD190" s="76"/>
      <c r="AE190" s="76"/>
      <c r="AF190" s="76"/>
      <c r="AG190" s="76"/>
      <c r="AH190" s="76"/>
      <c r="AI190" s="76"/>
      <c r="AJ190" s="76"/>
    </row>
    <row r="191" spans="1:36" ht="20.85" customHeight="1" thickTop="1" x14ac:dyDescent="0.15">
      <c r="C191" s="382" t="s">
        <v>127</v>
      </c>
      <c r="D191" s="383"/>
      <c r="E191" s="384"/>
      <c r="F191" s="385"/>
      <c r="G191" s="386"/>
      <c r="H191" s="387" t="str">
        <f>IF(C187="","",VLOOKUP(Y183,リレーオーダー!AM$15:AT$40,3))</f>
        <v/>
      </c>
      <c r="I191" s="387"/>
      <c r="J191" s="387"/>
      <c r="K191" s="387"/>
      <c r="L191" s="387"/>
      <c r="M191" s="388"/>
      <c r="N191" s="389"/>
      <c r="O191" s="389"/>
      <c r="P191" s="389"/>
      <c r="Q191" s="389"/>
      <c r="R191" s="389"/>
      <c r="S191" s="390"/>
      <c r="T191" s="186"/>
      <c r="U191" s="186"/>
      <c r="V191" s="186"/>
      <c r="W191" s="186"/>
      <c r="X191" s="187"/>
      <c r="AC191" s="76"/>
      <c r="AD191" s="76"/>
      <c r="AE191" s="76"/>
      <c r="AF191" s="76"/>
      <c r="AG191" s="76"/>
      <c r="AH191" s="76"/>
      <c r="AI191" s="76"/>
      <c r="AJ191" s="76"/>
    </row>
    <row r="192" spans="1:36" ht="20.85" customHeight="1" x14ac:dyDescent="0.15">
      <c r="C192" s="391" t="s">
        <v>128</v>
      </c>
      <c r="D192" s="366"/>
      <c r="E192" s="367"/>
      <c r="F192" s="368"/>
      <c r="G192" s="369"/>
      <c r="H192" s="370" t="str">
        <f>IF(C187="","",VLOOKUP(Y183,リレーオーダー!AM$15:AT$40,4))</f>
        <v/>
      </c>
      <c r="I192" s="370"/>
      <c r="J192" s="370"/>
      <c r="K192" s="370"/>
      <c r="L192" s="370"/>
      <c r="M192" s="371"/>
      <c r="N192" s="363"/>
      <c r="O192" s="363"/>
      <c r="P192" s="363"/>
      <c r="Q192" s="363"/>
      <c r="R192" s="363"/>
      <c r="S192" s="364"/>
      <c r="T192" s="186"/>
      <c r="U192" s="186"/>
      <c r="V192" s="186"/>
      <c r="W192" s="186"/>
      <c r="X192" s="187"/>
      <c r="AC192" s="76"/>
      <c r="AD192" s="76"/>
      <c r="AE192" s="76"/>
      <c r="AF192" s="76"/>
      <c r="AG192" s="76"/>
      <c r="AH192" s="76"/>
      <c r="AI192" s="76"/>
      <c r="AJ192" s="76"/>
    </row>
    <row r="193" spans="2:36" ht="20.85" customHeight="1" x14ac:dyDescent="0.15">
      <c r="C193" s="391" t="s">
        <v>129</v>
      </c>
      <c r="D193" s="366"/>
      <c r="E193" s="367"/>
      <c r="F193" s="368"/>
      <c r="G193" s="369"/>
      <c r="H193" s="370" t="str">
        <f>IF(C187="","",VLOOKUP(Y183,リレーオーダー!AM$15:AT$40,5))</f>
        <v/>
      </c>
      <c r="I193" s="370"/>
      <c r="J193" s="370"/>
      <c r="K193" s="370"/>
      <c r="L193" s="370"/>
      <c r="M193" s="371"/>
      <c r="N193" s="363"/>
      <c r="O193" s="363"/>
      <c r="P193" s="363"/>
      <c r="Q193" s="363"/>
      <c r="R193" s="363"/>
      <c r="S193" s="364"/>
      <c r="T193" s="186"/>
      <c r="U193" s="186"/>
      <c r="V193" s="186"/>
      <c r="W193" s="186"/>
      <c r="X193" s="187"/>
      <c r="AC193" s="76"/>
      <c r="AD193" s="76"/>
      <c r="AE193" s="76"/>
      <c r="AF193" s="76"/>
      <c r="AG193" s="76"/>
      <c r="AH193" s="76"/>
      <c r="AI193" s="76"/>
      <c r="AJ193" s="76"/>
    </row>
    <row r="194" spans="2:36" ht="20.85" customHeight="1" x14ac:dyDescent="0.15">
      <c r="C194" s="391" t="s">
        <v>130</v>
      </c>
      <c r="D194" s="366"/>
      <c r="E194" s="367"/>
      <c r="F194" s="368"/>
      <c r="G194" s="369"/>
      <c r="H194" s="370" t="str">
        <f>IF(C187="","",VLOOKUP(Y183,リレーオーダー!AM$15:AT$40,6))</f>
        <v/>
      </c>
      <c r="I194" s="370"/>
      <c r="J194" s="370"/>
      <c r="K194" s="370"/>
      <c r="L194" s="370"/>
      <c r="M194" s="371"/>
      <c r="N194" s="363"/>
      <c r="O194" s="363"/>
      <c r="P194" s="363"/>
      <c r="Q194" s="363"/>
      <c r="R194" s="363"/>
      <c r="S194" s="364"/>
      <c r="T194" s="186"/>
      <c r="U194" s="186"/>
      <c r="V194" s="186"/>
      <c r="W194" s="186"/>
      <c r="X194" s="187"/>
      <c r="AC194" s="76"/>
      <c r="AD194" s="76"/>
      <c r="AE194" s="76"/>
      <c r="AF194" s="76"/>
      <c r="AG194" s="76"/>
      <c r="AH194" s="76"/>
      <c r="AI194" s="76"/>
      <c r="AJ194" s="76"/>
    </row>
    <row r="195" spans="2:36" ht="20.85" customHeight="1" x14ac:dyDescent="0.15">
      <c r="C195" s="365" t="s">
        <v>384</v>
      </c>
      <c r="D195" s="366"/>
      <c r="E195" s="367"/>
      <c r="F195" s="368"/>
      <c r="G195" s="369"/>
      <c r="H195" s="370" t="str">
        <f>IF(C187="","",VLOOKUP(Y183,リレーオーダー!AM$15:AT$40,7))</f>
        <v/>
      </c>
      <c r="I195" s="370"/>
      <c r="J195" s="370"/>
      <c r="K195" s="370"/>
      <c r="L195" s="370"/>
      <c r="M195" s="371"/>
      <c r="N195" s="363"/>
      <c r="O195" s="363"/>
      <c r="P195" s="363"/>
      <c r="Q195" s="363"/>
      <c r="R195" s="363"/>
      <c r="S195" s="364"/>
      <c r="T195" s="186"/>
      <c r="U195" s="186"/>
      <c r="V195" s="186"/>
      <c r="W195" s="186"/>
      <c r="X195" s="187"/>
      <c r="AC195" s="76"/>
      <c r="AD195" s="76"/>
      <c r="AE195" s="76"/>
      <c r="AF195" s="76"/>
      <c r="AG195" s="76"/>
      <c r="AH195" s="76"/>
      <c r="AI195" s="76"/>
      <c r="AJ195" s="76"/>
    </row>
    <row r="196" spans="2:36" ht="20.85" customHeight="1" thickBot="1" x14ac:dyDescent="0.2">
      <c r="C196" s="372" t="s">
        <v>385</v>
      </c>
      <c r="D196" s="373"/>
      <c r="E196" s="374"/>
      <c r="F196" s="375"/>
      <c r="G196" s="376"/>
      <c r="H196" s="377" t="str">
        <f>IF(C187="","",VLOOKUP(Y183,リレーオーダー!AM$15:AT$40,8))</f>
        <v/>
      </c>
      <c r="I196" s="378"/>
      <c r="J196" s="378"/>
      <c r="K196" s="378"/>
      <c r="L196" s="378"/>
      <c r="M196" s="379"/>
      <c r="N196" s="380"/>
      <c r="O196" s="380"/>
      <c r="P196" s="380"/>
      <c r="Q196" s="380"/>
      <c r="R196" s="380"/>
      <c r="S196" s="381"/>
      <c r="T196" s="188"/>
      <c r="U196" s="188"/>
      <c r="V196" s="188"/>
      <c r="W196" s="188"/>
      <c r="X196" s="189"/>
      <c r="AC196" s="76"/>
      <c r="AD196" s="76"/>
      <c r="AE196" s="76"/>
      <c r="AF196" s="76"/>
      <c r="AG196" s="76"/>
      <c r="AH196" s="76"/>
      <c r="AI196" s="76"/>
      <c r="AJ196" s="76"/>
    </row>
    <row r="197" spans="2:36" ht="20.85" customHeight="1" x14ac:dyDescent="0.15">
      <c r="C197" s="51" t="s">
        <v>397</v>
      </c>
      <c r="AC197" s="76"/>
      <c r="AD197" s="76"/>
      <c r="AE197" s="76"/>
      <c r="AF197" s="76"/>
      <c r="AG197" s="76"/>
      <c r="AH197" s="76"/>
      <c r="AI197" s="76"/>
      <c r="AJ197" s="76"/>
    </row>
    <row r="198" spans="2:36" ht="20.85" customHeight="1" x14ac:dyDescent="0.15">
      <c r="B198" s="247" t="s">
        <v>36</v>
      </c>
      <c r="C198" s="417" t="s">
        <v>127</v>
      </c>
      <c r="D198" s="418"/>
      <c r="E198" s="196"/>
      <c r="F198" s="62"/>
      <c r="G198" s="65"/>
      <c r="H198" s="64" t="s">
        <v>367</v>
      </c>
      <c r="I198" s="63"/>
      <c r="J198" s="63"/>
      <c r="K198" s="63"/>
      <c r="L198" s="63"/>
      <c r="M198" s="65"/>
      <c r="N198" s="230" t="s">
        <v>368</v>
      </c>
      <c r="O198" s="228"/>
      <c r="P198" s="228"/>
      <c r="Q198" s="228"/>
      <c r="R198" s="228"/>
      <c r="S198" s="228"/>
      <c r="T198" s="232" t="s">
        <v>305</v>
      </c>
      <c r="U198" s="228"/>
      <c r="V198" s="228"/>
      <c r="W198" s="228"/>
      <c r="X198" s="229"/>
      <c r="AC198" s="76"/>
      <c r="AD198" s="76"/>
      <c r="AE198" s="76"/>
      <c r="AF198" s="76"/>
      <c r="AG198" s="76"/>
      <c r="AH198" s="76"/>
      <c r="AI198" s="76"/>
      <c r="AJ198" s="76"/>
    </row>
    <row r="199" spans="2:36" ht="20.85" customHeight="1" x14ac:dyDescent="0.15">
      <c r="B199" s="247" t="s">
        <v>36</v>
      </c>
      <c r="C199" s="417" t="s">
        <v>128</v>
      </c>
      <c r="D199" s="418"/>
      <c r="E199" s="197"/>
      <c r="F199" s="62"/>
      <c r="G199" s="246"/>
      <c r="H199" s="64" t="s">
        <v>131</v>
      </c>
      <c r="I199" s="63"/>
      <c r="J199" s="63"/>
      <c r="K199" s="63"/>
      <c r="L199" s="63"/>
      <c r="M199" s="65"/>
      <c r="N199" s="230" t="s">
        <v>369</v>
      </c>
      <c r="O199" s="228"/>
      <c r="P199" s="228"/>
      <c r="Q199" s="228"/>
      <c r="R199" s="228"/>
      <c r="S199" s="228"/>
      <c r="T199" s="232" t="s">
        <v>304</v>
      </c>
      <c r="U199" s="228"/>
      <c r="V199" s="228"/>
      <c r="W199" s="230"/>
      <c r="X199" s="231"/>
      <c r="AC199" s="76"/>
      <c r="AD199" s="76"/>
      <c r="AE199" s="76"/>
      <c r="AF199" s="76"/>
      <c r="AG199" s="76"/>
      <c r="AH199" s="76"/>
      <c r="AI199" s="76"/>
      <c r="AJ199" s="76"/>
    </row>
    <row r="200" spans="2:36" ht="20.85" customHeight="1" x14ac:dyDescent="0.15">
      <c r="AC200" s="76"/>
      <c r="AD200" s="76"/>
      <c r="AE200" s="76"/>
      <c r="AF200" s="76"/>
      <c r="AG200" s="76"/>
      <c r="AH200" s="76"/>
      <c r="AI200" s="76"/>
      <c r="AJ200" s="76"/>
    </row>
    <row r="201" spans="2:36" ht="20.85" customHeight="1" x14ac:dyDescent="0.15">
      <c r="AC201" s="76"/>
      <c r="AD201" s="76"/>
      <c r="AE201" s="76"/>
      <c r="AF201" s="76"/>
      <c r="AG201" s="76"/>
      <c r="AH201" s="76"/>
      <c r="AI201" s="76"/>
      <c r="AJ201" s="76"/>
    </row>
    <row r="202" spans="2:36" ht="20.85" customHeight="1" x14ac:dyDescent="0.15">
      <c r="F202" s="413" t="s">
        <v>120</v>
      </c>
      <c r="G202" s="413"/>
      <c r="H202" s="413"/>
      <c r="I202" s="413"/>
      <c r="J202" s="413"/>
      <c r="K202" s="413"/>
      <c r="L202" s="413"/>
      <c r="M202" s="413"/>
      <c r="N202" s="413"/>
      <c r="O202" s="413"/>
      <c r="P202" s="413"/>
      <c r="Q202" s="413"/>
      <c r="R202" s="413"/>
      <c r="S202" s="413"/>
      <c r="T202" s="413"/>
      <c r="U202" s="413"/>
      <c r="X202" s="86" t="s">
        <v>234</v>
      </c>
      <c r="Y202" s="86">
        <f>Y183+1</f>
        <v>11</v>
      </c>
      <c r="AC202" s="76"/>
      <c r="AD202" s="76"/>
      <c r="AE202" s="76"/>
      <c r="AF202" s="76"/>
      <c r="AG202" s="76"/>
      <c r="AH202" s="76"/>
      <c r="AI202" s="76"/>
      <c r="AJ202" s="76"/>
    </row>
    <row r="203" spans="2:36" ht="20.85" customHeight="1" x14ac:dyDescent="0.15">
      <c r="F203" s="413"/>
      <c r="G203" s="413"/>
      <c r="H203" s="413"/>
      <c r="I203" s="413"/>
      <c r="J203" s="413"/>
      <c r="K203" s="413"/>
      <c r="L203" s="413"/>
      <c r="M203" s="413"/>
      <c r="N203" s="413"/>
      <c r="O203" s="413"/>
      <c r="P203" s="413"/>
      <c r="Q203" s="413"/>
      <c r="R203" s="413"/>
      <c r="S203" s="413"/>
      <c r="T203" s="413"/>
      <c r="U203" s="413"/>
      <c r="AC203" s="76"/>
      <c r="AD203" s="76"/>
      <c r="AE203" s="76"/>
      <c r="AF203" s="76"/>
      <c r="AG203" s="76"/>
      <c r="AH203" s="76"/>
      <c r="AI203" s="76"/>
      <c r="AJ203" s="76"/>
    </row>
    <row r="204" spans="2:36" ht="20.85" customHeight="1" thickBot="1" x14ac:dyDescent="0.2">
      <c r="C204" s="54" t="str">
        <f>C$4</f>
        <v xml:space="preserve">  令和 ４年度 第２４回 「谷口睦生」記念陸上記録会 （ 令和 4年11月13日 ／ 県営八代運動公園陸上競技場 ）</v>
      </c>
      <c r="AC204" s="76"/>
      <c r="AD204" s="76"/>
      <c r="AE204" s="76"/>
      <c r="AF204" s="76"/>
      <c r="AG204" s="76"/>
      <c r="AH204" s="76"/>
      <c r="AI204" s="76"/>
      <c r="AJ204" s="76"/>
    </row>
    <row r="205" spans="2:36" ht="20.85" customHeight="1" thickBot="1" x14ac:dyDescent="0.2">
      <c r="C205" s="414" t="s">
        <v>121</v>
      </c>
      <c r="D205" s="415"/>
      <c r="E205" s="415"/>
      <c r="F205" s="415"/>
      <c r="G205" s="415"/>
      <c r="H205" s="415"/>
      <c r="I205" s="415"/>
      <c r="J205" s="416"/>
      <c r="N205" s="392" t="s">
        <v>122</v>
      </c>
      <c r="O205" s="393"/>
      <c r="P205" s="394"/>
      <c r="Q205" s="56"/>
      <c r="R205" s="395" t="str">
        <f>IF(C206="","",IF(OR(AC$12="小",AC$12="中"),AC$12&amp;"学",IF(AC$12="高",AC$12&amp;"校","直接入力")))</f>
        <v/>
      </c>
      <c r="S205" s="395"/>
      <c r="T205" s="395"/>
      <c r="U205" s="395"/>
      <c r="V205" s="395"/>
      <c r="W205" s="395"/>
      <c r="X205" s="57"/>
      <c r="AC205" s="76"/>
      <c r="AD205" s="76"/>
      <c r="AE205" s="76"/>
      <c r="AF205" s="76"/>
      <c r="AG205" s="76"/>
      <c r="AH205" s="76"/>
      <c r="AI205" s="76"/>
      <c r="AJ205" s="76"/>
    </row>
    <row r="206" spans="2:36" ht="20.85" customHeight="1" thickTop="1" x14ac:dyDescent="0.15">
      <c r="C206" s="396" t="str">
        <f>IF(Y202&gt;SUM(AE$9:AE$10),"",VLOOKUP(Y202,リレーオーダー!AM$15:AU$40,2))</f>
        <v/>
      </c>
      <c r="D206" s="397"/>
      <c r="E206" s="397"/>
      <c r="F206" s="397"/>
      <c r="G206" s="397"/>
      <c r="H206" s="397"/>
      <c r="I206" s="397"/>
      <c r="J206" s="398"/>
      <c r="N206" s="402" t="s">
        <v>123</v>
      </c>
      <c r="O206" s="368"/>
      <c r="P206" s="369"/>
      <c r="Q206" s="50"/>
      <c r="R206" s="403" t="str">
        <f>IF(C206="","",VLOOKUP(Y202,リレーオーダー!AM$15:AU$40,9))</f>
        <v/>
      </c>
      <c r="S206" s="403"/>
      <c r="T206" s="403"/>
      <c r="U206" s="403"/>
      <c r="V206" s="403"/>
      <c r="W206" s="403"/>
      <c r="X206" s="58"/>
      <c r="AC206" s="76"/>
      <c r="AD206" s="76"/>
      <c r="AE206" s="76"/>
      <c r="AF206" s="76"/>
      <c r="AG206" s="76"/>
      <c r="AH206" s="76"/>
      <c r="AI206" s="76"/>
      <c r="AJ206" s="76"/>
    </row>
    <row r="207" spans="2:36" ht="20.85" customHeight="1" thickBot="1" x14ac:dyDescent="0.2">
      <c r="C207" s="399"/>
      <c r="D207" s="400"/>
      <c r="E207" s="400"/>
      <c r="F207" s="400"/>
      <c r="G207" s="400"/>
      <c r="H207" s="400"/>
      <c r="I207" s="400"/>
      <c r="J207" s="401"/>
      <c r="N207" s="404" t="s">
        <v>388</v>
      </c>
      <c r="O207" s="405"/>
      <c r="P207" s="406"/>
      <c r="Q207" s="59"/>
      <c r="R207" s="407">
        <f>SUMIF(男子!AA$101:AA$112,リレーオーダー!Y202,男子!AD$101:AD$112)+SUMIF(女子!AA$101:AA$112,リレーオーダー!Y202,女子!AD$101:AD$112)</f>
        <v>0</v>
      </c>
      <c r="S207" s="407"/>
      <c r="T207" s="407"/>
      <c r="U207" s="407"/>
      <c r="V207" s="407"/>
      <c r="W207" s="407"/>
      <c r="X207" s="60"/>
      <c r="AC207" s="76"/>
      <c r="AD207" s="76"/>
      <c r="AE207" s="76"/>
      <c r="AF207" s="76"/>
      <c r="AG207" s="76"/>
      <c r="AH207" s="76"/>
      <c r="AI207" s="76"/>
      <c r="AJ207" s="76"/>
    </row>
    <row r="208" spans="2:36" ht="20.85" customHeight="1" thickBot="1" x14ac:dyDescent="0.2">
      <c r="AC208" s="76"/>
      <c r="AD208" s="76"/>
      <c r="AE208" s="76"/>
      <c r="AF208" s="76"/>
      <c r="AG208" s="76"/>
      <c r="AH208" s="76"/>
      <c r="AI208" s="76"/>
      <c r="AJ208" s="76"/>
    </row>
    <row r="209" spans="1:36" ht="20.85" customHeight="1" thickBot="1" x14ac:dyDescent="0.2">
      <c r="C209" s="408" t="s">
        <v>124</v>
      </c>
      <c r="D209" s="409"/>
      <c r="E209" s="410" t="s">
        <v>125</v>
      </c>
      <c r="F209" s="410"/>
      <c r="G209" s="409"/>
      <c r="H209" s="410" t="s">
        <v>126</v>
      </c>
      <c r="I209" s="410"/>
      <c r="J209" s="410"/>
      <c r="K209" s="410"/>
      <c r="L209" s="410"/>
      <c r="M209" s="409"/>
      <c r="N209" s="410" t="s">
        <v>366</v>
      </c>
      <c r="O209" s="410"/>
      <c r="P209" s="410"/>
      <c r="Q209" s="410"/>
      <c r="R209" s="410"/>
      <c r="S209" s="409"/>
      <c r="T209" s="411" t="s">
        <v>365</v>
      </c>
      <c r="U209" s="410"/>
      <c r="V209" s="410"/>
      <c r="W209" s="410"/>
      <c r="X209" s="412"/>
      <c r="AC209" s="76"/>
      <c r="AD209" s="76"/>
      <c r="AE209" s="76"/>
      <c r="AF209" s="76"/>
      <c r="AG209" s="76"/>
      <c r="AH209" s="76"/>
      <c r="AI209" s="76"/>
      <c r="AJ209" s="76"/>
    </row>
    <row r="210" spans="1:36" ht="20.85" customHeight="1" thickTop="1" x14ac:dyDescent="0.15">
      <c r="C210" s="382" t="s">
        <v>127</v>
      </c>
      <c r="D210" s="383"/>
      <c r="E210" s="384"/>
      <c r="F210" s="385"/>
      <c r="G210" s="386"/>
      <c r="H210" s="387" t="str">
        <f>IF(C206="","",VLOOKUP(Y202,リレーオーダー!AM$15:AT$40,3))</f>
        <v/>
      </c>
      <c r="I210" s="387"/>
      <c r="J210" s="387"/>
      <c r="K210" s="387"/>
      <c r="L210" s="387"/>
      <c r="M210" s="388"/>
      <c r="N210" s="389"/>
      <c r="O210" s="389"/>
      <c r="P210" s="389"/>
      <c r="Q210" s="389"/>
      <c r="R210" s="389"/>
      <c r="S210" s="390"/>
      <c r="T210" s="186"/>
      <c r="U210" s="186"/>
      <c r="V210" s="186"/>
      <c r="W210" s="186"/>
      <c r="X210" s="187"/>
      <c r="AC210" s="76"/>
      <c r="AD210" s="76"/>
      <c r="AE210" s="76"/>
      <c r="AF210" s="76"/>
      <c r="AG210" s="76"/>
      <c r="AH210" s="76"/>
      <c r="AI210" s="76"/>
      <c r="AJ210" s="76"/>
    </row>
    <row r="211" spans="1:36" ht="20.85" customHeight="1" x14ac:dyDescent="0.15">
      <c r="C211" s="391" t="s">
        <v>128</v>
      </c>
      <c r="D211" s="366"/>
      <c r="E211" s="367"/>
      <c r="F211" s="368"/>
      <c r="G211" s="369"/>
      <c r="H211" s="370" t="str">
        <f>IF(C206="","",VLOOKUP(Y202,リレーオーダー!AM$15:AT$40,4))</f>
        <v/>
      </c>
      <c r="I211" s="370"/>
      <c r="J211" s="370"/>
      <c r="K211" s="370"/>
      <c r="L211" s="370"/>
      <c r="M211" s="371"/>
      <c r="N211" s="363"/>
      <c r="O211" s="363"/>
      <c r="P211" s="363"/>
      <c r="Q211" s="363"/>
      <c r="R211" s="363"/>
      <c r="S211" s="364"/>
      <c r="T211" s="186"/>
      <c r="U211" s="186"/>
      <c r="V211" s="186"/>
      <c r="W211" s="186"/>
      <c r="X211" s="187"/>
      <c r="AC211" s="76"/>
      <c r="AD211" s="76"/>
      <c r="AE211" s="76"/>
      <c r="AF211" s="76"/>
      <c r="AG211" s="76"/>
      <c r="AH211" s="76"/>
      <c r="AI211" s="76"/>
      <c r="AJ211" s="76"/>
    </row>
    <row r="212" spans="1:36" ht="20.85" customHeight="1" x14ac:dyDescent="0.15">
      <c r="C212" s="391" t="s">
        <v>129</v>
      </c>
      <c r="D212" s="366"/>
      <c r="E212" s="367"/>
      <c r="F212" s="368"/>
      <c r="G212" s="369"/>
      <c r="H212" s="370" t="str">
        <f>IF(C206="","",VLOOKUP(Y202,リレーオーダー!AM$15:AT$40,5))</f>
        <v/>
      </c>
      <c r="I212" s="370"/>
      <c r="J212" s="370"/>
      <c r="K212" s="370"/>
      <c r="L212" s="370"/>
      <c r="M212" s="371"/>
      <c r="N212" s="363"/>
      <c r="O212" s="363"/>
      <c r="P212" s="363"/>
      <c r="Q212" s="363"/>
      <c r="R212" s="363"/>
      <c r="S212" s="364"/>
      <c r="T212" s="186"/>
      <c r="U212" s="186"/>
      <c r="V212" s="186"/>
      <c r="W212" s="186"/>
      <c r="X212" s="187"/>
      <c r="AC212" s="76"/>
      <c r="AD212" s="76"/>
      <c r="AE212" s="76"/>
      <c r="AF212" s="76"/>
      <c r="AG212" s="76"/>
      <c r="AH212" s="76"/>
      <c r="AI212" s="76"/>
      <c r="AJ212" s="76"/>
    </row>
    <row r="213" spans="1:36" ht="20.85" customHeight="1" x14ac:dyDescent="0.15">
      <c r="C213" s="391" t="s">
        <v>130</v>
      </c>
      <c r="D213" s="366"/>
      <c r="E213" s="367"/>
      <c r="F213" s="368"/>
      <c r="G213" s="369"/>
      <c r="H213" s="370" t="str">
        <f>IF(C206="","",VLOOKUP(Y202,リレーオーダー!AM$15:AT$40,6))</f>
        <v/>
      </c>
      <c r="I213" s="370"/>
      <c r="J213" s="370"/>
      <c r="K213" s="370"/>
      <c r="L213" s="370"/>
      <c r="M213" s="371"/>
      <c r="N213" s="363"/>
      <c r="O213" s="363"/>
      <c r="P213" s="363"/>
      <c r="Q213" s="363"/>
      <c r="R213" s="363"/>
      <c r="S213" s="364"/>
      <c r="T213" s="186"/>
      <c r="U213" s="186"/>
      <c r="V213" s="186"/>
      <c r="W213" s="186"/>
      <c r="X213" s="187"/>
      <c r="AC213" s="76"/>
      <c r="AD213" s="76"/>
      <c r="AE213" s="76"/>
      <c r="AF213" s="76"/>
      <c r="AG213" s="76"/>
      <c r="AH213" s="76"/>
      <c r="AI213" s="76"/>
      <c r="AJ213" s="76"/>
    </row>
    <row r="214" spans="1:36" ht="20.85" customHeight="1" x14ac:dyDescent="0.15">
      <c r="C214" s="365" t="s">
        <v>384</v>
      </c>
      <c r="D214" s="366"/>
      <c r="E214" s="367"/>
      <c r="F214" s="368"/>
      <c r="G214" s="369"/>
      <c r="H214" s="370" t="str">
        <f>IF(C206="","",VLOOKUP(Y202,リレーオーダー!AM$15:AT$40,7))</f>
        <v/>
      </c>
      <c r="I214" s="370"/>
      <c r="J214" s="370"/>
      <c r="K214" s="370"/>
      <c r="L214" s="370"/>
      <c r="M214" s="371"/>
      <c r="N214" s="363"/>
      <c r="O214" s="363"/>
      <c r="P214" s="363"/>
      <c r="Q214" s="363"/>
      <c r="R214" s="363"/>
      <c r="S214" s="364"/>
      <c r="T214" s="186"/>
      <c r="U214" s="186"/>
      <c r="V214" s="186"/>
      <c r="W214" s="186"/>
      <c r="X214" s="187"/>
      <c r="AC214" s="76"/>
      <c r="AD214" s="76"/>
      <c r="AE214" s="76"/>
      <c r="AF214" s="76"/>
      <c r="AG214" s="76"/>
      <c r="AH214" s="76"/>
      <c r="AI214" s="76"/>
      <c r="AJ214" s="76"/>
    </row>
    <row r="215" spans="1:36" ht="20.85" customHeight="1" thickBot="1" x14ac:dyDescent="0.2">
      <c r="C215" s="372" t="s">
        <v>385</v>
      </c>
      <c r="D215" s="373"/>
      <c r="E215" s="374"/>
      <c r="F215" s="375"/>
      <c r="G215" s="376"/>
      <c r="H215" s="377" t="str">
        <f>IF(C206="","",VLOOKUP(Y202,リレーオーダー!AM$15:AT$40,8))</f>
        <v/>
      </c>
      <c r="I215" s="378"/>
      <c r="J215" s="378"/>
      <c r="K215" s="378"/>
      <c r="L215" s="378"/>
      <c r="M215" s="379"/>
      <c r="N215" s="380"/>
      <c r="O215" s="380"/>
      <c r="P215" s="380"/>
      <c r="Q215" s="380"/>
      <c r="R215" s="380"/>
      <c r="S215" s="381"/>
      <c r="T215" s="188"/>
      <c r="U215" s="188"/>
      <c r="V215" s="188"/>
      <c r="W215" s="188"/>
      <c r="X215" s="189"/>
      <c r="AC215" s="76"/>
      <c r="AD215" s="76"/>
      <c r="AE215" s="76"/>
      <c r="AF215" s="76"/>
      <c r="AG215" s="76"/>
      <c r="AH215" s="76"/>
      <c r="AI215" s="76"/>
      <c r="AJ215" s="76"/>
    </row>
    <row r="216" spans="1:36" ht="20.85" customHeight="1" x14ac:dyDescent="0.15">
      <c r="C216" s="51" t="s">
        <v>397</v>
      </c>
      <c r="AC216" s="76"/>
      <c r="AD216" s="76"/>
      <c r="AE216" s="76"/>
      <c r="AF216" s="76"/>
      <c r="AG216" s="76"/>
      <c r="AH216" s="76"/>
      <c r="AI216" s="76"/>
      <c r="AJ216" s="76"/>
    </row>
    <row r="217" spans="1:36" ht="20.85" customHeight="1" x14ac:dyDescent="0.15">
      <c r="B217" s="247" t="s">
        <v>36</v>
      </c>
      <c r="C217" s="417" t="s">
        <v>127</v>
      </c>
      <c r="D217" s="418"/>
      <c r="E217" s="196"/>
      <c r="F217" s="62"/>
      <c r="G217" s="65"/>
      <c r="H217" s="64" t="s">
        <v>367</v>
      </c>
      <c r="I217" s="63"/>
      <c r="J217" s="63"/>
      <c r="K217" s="63"/>
      <c r="L217" s="63"/>
      <c r="M217" s="65"/>
      <c r="N217" s="230" t="s">
        <v>368</v>
      </c>
      <c r="O217" s="228"/>
      <c r="P217" s="228"/>
      <c r="Q217" s="228"/>
      <c r="R217" s="228"/>
      <c r="S217" s="228"/>
      <c r="T217" s="232" t="s">
        <v>305</v>
      </c>
      <c r="U217" s="228"/>
      <c r="V217" s="228"/>
      <c r="W217" s="228"/>
      <c r="X217" s="229"/>
      <c r="AC217" s="76"/>
      <c r="AD217" s="76"/>
      <c r="AE217" s="76"/>
      <c r="AF217" s="76"/>
      <c r="AG217" s="76"/>
      <c r="AH217" s="76"/>
      <c r="AI217" s="76"/>
      <c r="AJ217" s="76"/>
    </row>
    <row r="218" spans="1:36" ht="20.85" customHeight="1" x14ac:dyDescent="0.15">
      <c r="B218" s="247" t="s">
        <v>36</v>
      </c>
      <c r="C218" s="417" t="s">
        <v>128</v>
      </c>
      <c r="D218" s="418"/>
      <c r="E218" s="197"/>
      <c r="F218" s="62"/>
      <c r="G218" s="246"/>
      <c r="H218" s="64" t="s">
        <v>131</v>
      </c>
      <c r="I218" s="63"/>
      <c r="J218" s="63"/>
      <c r="K218" s="63"/>
      <c r="L218" s="63"/>
      <c r="M218" s="65"/>
      <c r="N218" s="230" t="s">
        <v>369</v>
      </c>
      <c r="O218" s="228"/>
      <c r="P218" s="228"/>
      <c r="Q218" s="228"/>
      <c r="R218" s="228"/>
      <c r="S218" s="228"/>
      <c r="T218" s="232" t="s">
        <v>304</v>
      </c>
      <c r="U218" s="228"/>
      <c r="V218" s="228"/>
      <c r="W218" s="230"/>
      <c r="X218" s="231"/>
      <c r="AC218" s="76"/>
      <c r="AD218" s="76"/>
      <c r="AE218" s="76"/>
      <c r="AF218" s="76"/>
      <c r="AG218" s="76"/>
      <c r="AH218" s="76"/>
      <c r="AI218" s="76"/>
      <c r="AJ218" s="76"/>
    </row>
    <row r="219" spans="1:36" ht="20.85" customHeight="1" x14ac:dyDescent="0.15">
      <c r="AC219" s="76"/>
      <c r="AD219" s="76"/>
      <c r="AE219" s="76"/>
      <c r="AF219" s="76"/>
      <c r="AG219" s="76"/>
      <c r="AH219" s="76"/>
      <c r="AI219" s="76"/>
      <c r="AJ219" s="76"/>
    </row>
    <row r="220" spans="1:36" ht="20.85" customHeight="1" x14ac:dyDescent="0.15">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C220" s="76"/>
      <c r="AD220" s="76"/>
      <c r="AE220" s="76"/>
      <c r="AF220" s="76"/>
      <c r="AG220" s="76"/>
      <c r="AH220" s="76"/>
      <c r="AI220" s="76"/>
      <c r="AJ220" s="76"/>
    </row>
    <row r="221" spans="1:36" ht="20.85" customHeight="1" x14ac:dyDescent="0.15">
      <c r="AC221" s="76"/>
      <c r="AD221" s="76"/>
      <c r="AE221" s="76"/>
      <c r="AF221" s="76"/>
      <c r="AG221" s="76"/>
      <c r="AH221" s="76"/>
      <c r="AI221" s="76"/>
      <c r="AJ221" s="76"/>
    </row>
    <row r="222" spans="1:36" ht="20.85" customHeight="1" x14ac:dyDescent="0.15">
      <c r="AC222" s="76"/>
      <c r="AD222" s="76"/>
      <c r="AE222" s="76"/>
      <c r="AF222" s="76"/>
      <c r="AG222" s="76"/>
      <c r="AH222" s="76"/>
      <c r="AI222" s="76"/>
      <c r="AJ222" s="76"/>
    </row>
    <row r="223" spans="1:36" ht="20.85" customHeight="1" x14ac:dyDescent="0.15">
      <c r="F223" s="413" t="s">
        <v>120</v>
      </c>
      <c r="G223" s="413"/>
      <c r="H223" s="413"/>
      <c r="I223" s="413"/>
      <c r="J223" s="413"/>
      <c r="K223" s="413"/>
      <c r="L223" s="413"/>
      <c r="M223" s="413"/>
      <c r="N223" s="413"/>
      <c r="O223" s="413"/>
      <c r="P223" s="413"/>
      <c r="Q223" s="413"/>
      <c r="R223" s="413"/>
      <c r="S223" s="413"/>
      <c r="T223" s="413"/>
      <c r="U223" s="413"/>
      <c r="X223" s="86" t="s">
        <v>234</v>
      </c>
      <c r="Y223" s="86">
        <f>Y202+1</f>
        <v>12</v>
      </c>
      <c r="AC223" s="76"/>
      <c r="AD223" s="76"/>
      <c r="AE223" s="76"/>
      <c r="AF223" s="76"/>
      <c r="AG223" s="76"/>
      <c r="AH223" s="76"/>
      <c r="AI223" s="76"/>
      <c r="AJ223" s="76"/>
    </row>
    <row r="224" spans="1:36" ht="20.85" customHeight="1" x14ac:dyDescent="0.15">
      <c r="F224" s="413"/>
      <c r="G224" s="413"/>
      <c r="H224" s="413"/>
      <c r="I224" s="413"/>
      <c r="J224" s="413"/>
      <c r="K224" s="413"/>
      <c r="L224" s="413"/>
      <c r="M224" s="413"/>
      <c r="N224" s="413"/>
      <c r="O224" s="413"/>
      <c r="P224" s="413"/>
      <c r="Q224" s="413"/>
      <c r="R224" s="413"/>
      <c r="S224" s="413"/>
      <c r="T224" s="413"/>
      <c r="U224" s="413"/>
      <c r="AC224" s="76"/>
      <c r="AD224" s="76"/>
      <c r="AE224" s="76"/>
      <c r="AF224" s="76"/>
      <c r="AG224" s="76"/>
      <c r="AH224" s="76"/>
      <c r="AI224" s="76"/>
      <c r="AJ224" s="76"/>
    </row>
    <row r="225" spans="2:36" ht="20.85" customHeight="1" thickBot="1" x14ac:dyDescent="0.2">
      <c r="C225" s="54" t="str">
        <f>C$4</f>
        <v xml:space="preserve">  令和 ４年度 第２４回 「谷口睦生」記念陸上記録会 （ 令和 4年11月13日 ／ 県営八代運動公園陸上競技場 ）</v>
      </c>
      <c r="AC225" s="76"/>
      <c r="AD225" s="76"/>
      <c r="AE225" s="76"/>
      <c r="AF225" s="76"/>
      <c r="AG225" s="76"/>
      <c r="AH225" s="76"/>
      <c r="AI225" s="76"/>
      <c r="AJ225" s="76"/>
    </row>
    <row r="226" spans="2:36" ht="20.85" customHeight="1" thickBot="1" x14ac:dyDescent="0.2">
      <c r="C226" s="414" t="s">
        <v>121</v>
      </c>
      <c r="D226" s="415"/>
      <c r="E226" s="415"/>
      <c r="F226" s="415"/>
      <c r="G226" s="415"/>
      <c r="H226" s="415"/>
      <c r="I226" s="415"/>
      <c r="J226" s="416"/>
      <c r="N226" s="392" t="s">
        <v>122</v>
      </c>
      <c r="O226" s="393"/>
      <c r="P226" s="394"/>
      <c r="Q226" s="56"/>
      <c r="R226" s="395" t="str">
        <f>IF(C227="","",IF(OR(AC$12="小",AC$12="中"),AC$12&amp;"学",IF(AC$12="高",AC$12&amp;"校","直接入力")))</f>
        <v/>
      </c>
      <c r="S226" s="395"/>
      <c r="T226" s="395"/>
      <c r="U226" s="395"/>
      <c r="V226" s="395"/>
      <c r="W226" s="395"/>
      <c r="X226" s="57"/>
      <c r="AC226" s="75"/>
      <c r="AD226" s="75"/>
      <c r="AE226" s="75"/>
      <c r="AF226" s="75"/>
      <c r="AG226" s="75"/>
      <c r="AH226" s="75"/>
      <c r="AI226" s="75"/>
      <c r="AJ226" s="75"/>
    </row>
    <row r="227" spans="2:36" ht="20.85" customHeight="1" thickTop="1" x14ac:dyDescent="0.15">
      <c r="C227" s="396" t="str">
        <f>IF(Y223&gt;SUM(AE$9:AE$10),"",VLOOKUP(Y223,リレーオーダー!AM$15:AU$40,2))</f>
        <v/>
      </c>
      <c r="D227" s="397"/>
      <c r="E227" s="397"/>
      <c r="F227" s="397"/>
      <c r="G227" s="397"/>
      <c r="H227" s="397"/>
      <c r="I227" s="397"/>
      <c r="J227" s="398"/>
      <c r="N227" s="402" t="s">
        <v>123</v>
      </c>
      <c r="O227" s="368"/>
      <c r="P227" s="369"/>
      <c r="Q227" s="50"/>
      <c r="R227" s="403" t="str">
        <f>IF(C227="","",VLOOKUP(Y223,リレーオーダー!AM$15:AU$40,9))</f>
        <v/>
      </c>
      <c r="S227" s="403"/>
      <c r="T227" s="403"/>
      <c r="U227" s="403"/>
      <c r="V227" s="403"/>
      <c r="W227" s="403"/>
      <c r="X227" s="58"/>
      <c r="AC227" s="75"/>
      <c r="AD227" s="75"/>
      <c r="AE227" s="76"/>
      <c r="AF227" s="76"/>
      <c r="AG227" s="76"/>
      <c r="AH227" s="76"/>
      <c r="AI227" s="76"/>
      <c r="AJ227" s="76"/>
    </row>
    <row r="228" spans="2:36" ht="20.85" customHeight="1" thickBot="1" x14ac:dyDescent="0.2">
      <c r="C228" s="399"/>
      <c r="D228" s="400"/>
      <c r="E228" s="400"/>
      <c r="F228" s="400"/>
      <c r="G228" s="400"/>
      <c r="H228" s="400"/>
      <c r="I228" s="400"/>
      <c r="J228" s="401"/>
      <c r="N228" s="404" t="s">
        <v>388</v>
      </c>
      <c r="O228" s="405"/>
      <c r="P228" s="406"/>
      <c r="Q228" s="59"/>
      <c r="R228" s="407">
        <f>SUMIF(男子!AA$101:AA$112,リレーオーダー!Y223,男子!AD$101:AD$112)+SUMIF(女子!AA$101:AA$112,リレーオーダー!Y223,女子!AD$101:AD$112)</f>
        <v>0</v>
      </c>
      <c r="S228" s="407"/>
      <c r="T228" s="407"/>
      <c r="U228" s="407"/>
      <c r="V228" s="407"/>
      <c r="W228" s="407"/>
      <c r="X228" s="60"/>
      <c r="AC228" s="76"/>
      <c r="AD228" s="76"/>
      <c r="AE228" s="76"/>
      <c r="AF228" s="76"/>
      <c r="AG228" s="76"/>
      <c r="AH228" s="76"/>
      <c r="AI228" s="76"/>
      <c r="AJ228" s="76"/>
    </row>
    <row r="229" spans="2:36" ht="20.85" customHeight="1" thickBot="1" x14ac:dyDescent="0.2">
      <c r="AC229" s="75"/>
      <c r="AD229" s="75"/>
      <c r="AE229" s="76"/>
      <c r="AF229" s="76"/>
      <c r="AG229" s="76"/>
      <c r="AH229" s="76"/>
      <c r="AI229" s="76"/>
      <c r="AJ229" s="75"/>
    </row>
    <row r="230" spans="2:36" ht="20.85" customHeight="1" thickBot="1" x14ac:dyDescent="0.2">
      <c r="C230" s="408" t="s">
        <v>124</v>
      </c>
      <c r="D230" s="409"/>
      <c r="E230" s="410" t="s">
        <v>125</v>
      </c>
      <c r="F230" s="410"/>
      <c r="G230" s="409"/>
      <c r="H230" s="410" t="s">
        <v>126</v>
      </c>
      <c r="I230" s="410"/>
      <c r="J230" s="410"/>
      <c r="K230" s="410"/>
      <c r="L230" s="410"/>
      <c r="M230" s="409"/>
      <c r="N230" s="410" t="s">
        <v>366</v>
      </c>
      <c r="O230" s="410"/>
      <c r="P230" s="410"/>
      <c r="Q230" s="410"/>
      <c r="R230" s="410"/>
      <c r="S230" s="409"/>
      <c r="T230" s="411" t="s">
        <v>365</v>
      </c>
      <c r="U230" s="410"/>
      <c r="V230" s="410"/>
      <c r="W230" s="410"/>
      <c r="X230" s="412"/>
      <c r="AC230" s="76"/>
      <c r="AD230" s="76"/>
      <c r="AE230" s="76"/>
      <c r="AF230" s="76"/>
      <c r="AG230" s="76"/>
      <c r="AH230" s="76"/>
      <c r="AI230" s="76"/>
      <c r="AJ230" s="76"/>
    </row>
    <row r="231" spans="2:36" ht="20.85" customHeight="1" thickTop="1" x14ac:dyDescent="0.15">
      <c r="C231" s="382" t="s">
        <v>127</v>
      </c>
      <c r="D231" s="383"/>
      <c r="E231" s="384"/>
      <c r="F231" s="385"/>
      <c r="G231" s="386"/>
      <c r="H231" s="387" t="str">
        <f>IF(C227="","",VLOOKUP(Y223,リレーオーダー!AM$15:AT$40,3))</f>
        <v/>
      </c>
      <c r="I231" s="387"/>
      <c r="J231" s="387"/>
      <c r="K231" s="387"/>
      <c r="L231" s="387"/>
      <c r="M231" s="388"/>
      <c r="N231" s="389"/>
      <c r="O231" s="389"/>
      <c r="P231" s="389"/>
      <c r="Q231" s="389"/>
      <c r="R231" s="389"/>
      <c r="S231" s="390"/>
      <c r="T231" s="186"/>
      <c r="U231" s="186"/>
      <c r="V231" s="186"/>
      <c r="W231" s="186"/>
      <c r="X231" s="187"/>
      <c r="AC231" s="76"/>
      <c r="AD231" s="76"/>
      <c r="AE231" s="76"/>
      <c r="AF231" s="76"/>
      <c r="AG231" s="76"/>
      <c r="AH231" s="76"/>
      <c r="AI231" s="76"/>
      <c r="AJ231" s="76"/>
    </row>
    <row r="232" spans="2:36" ht="20.85" customHeight="1" x14ac:dyDescent="0.15">
      <c r="C232" s="391" t="s">
        <v>128</v>
      </c>
      <c r="D232" s="366"/>
      <c r="E232" s="367"/>
      <c r="F232" s="368"/>
      <c r="G232" s="369"/>
      <c r="H232" s="370" t="str">
        <f>IF(C227="","",VLOOKUP(Y223,リレーオーダー!AM$15:AT$40,4))</f>
        <v/>
      </c>
      <c r="I232" s="370"/>
      <c r="J232" s="370"/>
      <c r="K232" s="370"/>
      <c r="L232" s="370"/>
      <c r="M232" s="371"/>
      <c r="N232" s="363"/>
      <c r="O232" s="363"/>
      <c r="P232" s="363"/>
      <c r="Q232" s="363"/>
      <c r="R232" s="363"/>
      <c r="S232" s="364"/>
      <c r="T232" s="186"/>
      <c r="U232" s="186"/>
      <c r="V232" s="186"/>
      <c r="W232" s="186"/>
      <c r="X232" s="187"/>
      <c r="AC232" s="76"/>
      <c r="AD232" s="76"/>
      <c r="AE232" s="76"/>
      <c r="AF232" s="76"/>
      <c r="AG232" s="76"/>
      <c r="AH232" s="76"/>
      <c r="AI232" s="76"/>
      <c r="AJ232" s="76"/>
    </row>
    <row r="233" spans="2:36" ht="20.85" customHeight="1" x14ac:dyDescent="0.15">
      <c r="C233" s="391" t="s">
        <v>129</v>
      </c>
      <c r="D233" s="366"/>
      <c r="E233" s="367"/>
      <c r="F233" s="368"/>
      <c r="G233" s="369"/>
      <c r="H233" s="370" t="str">
        <f>IF(C227="","",VLOOKUP(Y223,リレーオーダー!AM$15:AT$40,5))</f>
        <v/>
      </c>
      <c r="I233" s="370"/>
      <c r="J233" s="370"/>
      <c r="K233" s="370"/>
      <c r="L233" s="370"/>
      <c r="M233" s="371"/>
      <c r="N233" s="363"/>
      <c r="O233" s="363"/>
      <c r="P233" s="363"/>
      <c r="Q233" s="363"/>
      <c r="R233" s="363"/>
      <c r="S233" s="364"/>
      <c r="T233" s="186"/>
      <c r="U233" s="186"/>
      <c r="V233" s="186"/>
      <c r="W233" s="186"/>
      <c r="X233" s="187"/>
      <c r="AC233" s="76"/>
      <c r="AD233" s="76"/>
      <c r="AE233" s="76"/>
      <c r="AF233" s="76"/>
      <c r="AG233" s="76"/>
      <c r="AH233" s="76"/>
      <c r="AI233" s="76"/>
      <c r="AJ233" s="76"/>
    </row>
    <row r="234" spans="2:36" ht="20.85" customHeight="1" x14ac:dyDescent="0.15">
      <c r="C234" s="391" t="s">
        <v>130</v>
      </c>
      <c r="D234" s="366"/>
      <c r="E234" s="367"/>
      <c r="F234" s="368"/>
      <c r="G234" s="369"/>
      <c r="H234" s="370" t="str">
        <f>IF(C227="","",VLOOKUP(Y223,リレーオーダー!AM$15:AT$40,6))</f>
        <v/>
      </c>
      <c r="I234" s="370"/>
      <c r="J234" s="370"/>
      <c r="K234" s="370"/>
      <c r="L234" s="370"/>
      <c r="M234" s="371"/>
      <c r="N234" s="363"/>
      <c r="O234" s="363"/>
      <c r="P234" s="363"/>
      <c r="Q234" s="363"/>
      <c r="R234" s="363"/>
      <c r="S234" s="364"/>
      <c r="T234" s="186"/>
      <c r="U234" s="186"/>
      <c r="V234" s="186"/>
      <c r="W234" s="186"/>
      <c r="X234" s="187"/>
      <c r="AC234" s="76"/>
      <c r="AD234" s="76"/>
      <c r="AE234" s="76"/>
      <c r="AF234" s="76"/>
      <c r="AG234" s="76"/>
      <c r="AH234" s="76"/>
      <c r="AI234" s="76"/>
      <c r="AJ234" s="76"/>
    </row>
    <row r="235" spans="2:36" ht="20.85" customHeight="1" x14ac:dyDescent="0.15">
      <c r="C235" s="365" t="s">
        <v>384</v>
      </c>
      <c r="D235" s="366"/>
      <c r="E235" s="367"/>
      <c r="F235" s="368"/>
      <c r="G235" s="369"/>
      <c r="H235" s="370" t="str">
        <f>IF(C227="","",VLOOKUP(Y223,リレーオーダー!AM$15:AT$40,7))</f>
        <v/>
      </c>
      <c r="I235" s="370"/>
      <c r="J235" s="370"/>
      <c r="K235" s="370"/>
      <c r="L235" s="370"/>
      <c r="M235" s="371"/>
      <c r="N235" s="363"/>
      <c r="O235" s="363"/>
      <c r="P235" s="363"/>
      <c r="Q235" s="363"/>
      <c r="R235" s="363"/>
      <c r="S235" s="364"/>
      <c r="T235" s="186"/>
      <c r="U235" s="186"/>
      <c r="V235" s="186"/>
      <c r="W235" s="186"/>
      <c r="X235" s="187"/>
      <c r="AC235" s="76"/>
      <c r="AD235" s="76"/>
      <c r="AE235" s="76"/>
      <c r="AF235" s="76"/>
      <c r="AG235" s="76"/>
      <c r="AH235" s="76"/>
      <c r="AI235" s="76"/>
      <c r="AJ235" s="76"/>
    </row>
    <row r="236" spans="2:36" ht="20.85" customHeight="1" thickBot="1" x14ac:dyDescent="0.2">
      <c r="C236" s="372" t="s">
        <v>385</v>
      </c>
      <c r="D236" s="373"/>
      <c r="E236" s="374"/>
      <c r="F236" s="375"/>
      <c r="G236" s="376"/>
      <c r="H236" s="377" t="str">
        <f>IF(C227="","",VLOOKUP(Y223,リレーオーダー!AM$15:AT$40,8))</f>
        <v/>
      </c>
      <c r="I236" s="378"/>
      <c r="J236" s="378"/>
      <c r="K236" s="378"/>
      <c r="L236" s="378"/>
      <c r="M236" s="379"/>
      <c r="N236" s="380"/>
      <c r="O236" s="380"/>
      <c r="P236" s="380"/>
      <c r="Q236" s="380"/>
      <c r="R236" s="380"/>
      <c r="S236" s="381"/>
      <c r="T236" s="188"/>
      <c r="U236" s="188"/>
      <c r="V236" s="188"/>
      <c r="W236" s="188"/>
      <c r="X236" s="189"/>
      <c r="AC236" s="76"/>
      <c r="AD236" s="76"/>
      <c r="AE236" s="76"/>
      <c r="AF236" s="76"/>
      <c r="AG236" s="76"/>
      <c r="AH236" s="76"/>
      <c r="AI236" s="76"/>
      <c r="AJ236" s="76"/>
    </row>
    <row r="237" spans="2:36" ht="20.85" customHeight="1" x14ac:dyDescent="0.15">
      <c r="C237" s="51" t="s">
        <v>397</v>
      </c>
      <c r="AC237" s="76"/>
      <c r="AD237" s="76"/>
      <c r="AE237" s="76"/>
      <c r="AF237" s="76"/>
      <c r="AG237" s="76"/>
      <c r="AH237" s="76"/>
      <c r="AI237" s="76"/>
      <c r="AJ237" s="76"/>
    </row>
    <row r="238" spans="2:36" ht="20.85" customHeight="1" x14ac:dyDescent="0.15">
      <c r="B238" s="247" t="s">
        <v>36</v>
      </c>
      <c r="C238" s="417" t="s">
        <v>127</v>
      </c>
      <c r="D238" s="418"/>
      <c r="E238" s="196"/>
      <c r="F238" s="62"/>
      <c r="G238" s="65"/>
      <c r="H238" s="64" t="s">
        <v>367</v>
      </c>
      <c r="I238" s="63"/>
      <c r="J238" s="63"/>
      <c r="K238" s="63"/>
      <c r="L238" s="63"/>
      <c r="M238" s="65"/>
      <c r="N238" s="230" t="s">
        <v>368</v>
      </c>
      <c r="O238" s="228"/>
      <c r="P238" s="228"/>
      <c r="Q238" s="228"/>
      <c r="R238" s="228"/>
      <c r="S238" s="228"/>
      <c r="T238" s="232" t="s">
        <v>305</v>
      </c>
      <c r="U238" s="228"/>
      <c r="V238" s="228"/>
      <c r="W238" s="228"/>
      <c r="X238" s="229"/>
      <c r="AC238" s="76"/>
      <c r="AD238" s="76"/>
      <c r="AE238" s="76"/>
      <c r="AF238" s="76"/>
      <c r="AG238" s="76"/>
      <c r="AH238" s="76"/>
      <c r="AI238" s="76"/>
      <c r="AJ238" s="76"/>
    </row>
    <row r="239" spans="2:36" ht="20.85" customHeight="1" x14ac:dyDescent="0.15">
      <c r="B239" s="247" t="s">
        <v>36</v>
      </c>
      <c r="C239" s="417" t="s">
        <v>128</v>
      </c>
      <c r="D239" s="418"/>
      <c r="E239" s="197"/>
      <c r="F239" s="62"/>
      <c r="G239" s="246"/>
      <c r="H239" s="64" t="s">
        <v>131</v>
      </c>
      <c r="I239" s="63"/>
      <c r="J239" s="63"/>
      <c r="K239" s="63"/>
      <c r="L239" s="63"/>
      <c r="M239" s="65"/>
      <c r="N239" s="230" t="s">
        <v>369</v>
      </c>
      <c r="O239" s="228"/>
      <c r="P239" s="228"/>
      <c r="Q239" s="228"/>
      <c r="R239" s="228"/>
      <c r="S239" s="228"/>
      <c r="T239" s="232" t="s">
        <v>304</v>
      </c>
      <c r="U239" s="228"/>
      <c r="V239" s="228"/>
      <c r="W239" s="230"/>
      <c r="X239" s="231"/>
      <c r="AC239" s="76"/>
      <c r="AD239" s="76"/>
      <c r="AE239" s="76"/>
      <c r="AF239" s="76"/>
      <c r="AG239" s="76"/>
      <c r="AH239" s="76"/>
      <c r="AI239" s="76"/>
      <c r="AJ239" s="76"/>
    </row>
    <row r="240" spans="2:36" ht="20.85" customHeight="1" x14ac:dyDescent="0.15">
      <c r="AC240" s="76"/>
      <c r="AD240" s="76"/>
      <c r="AE240" s="76"/>
      <c r="AF240" s="76"/>
      <c r="AG240" s="76"/>
      <c r="AH240" s="76"/>
      <c r="AI240" s="76"/>
      <c r="AJ240" s="76"/>
    </row>
    <row r="241" spans="3:36" ht="20.85" customHeight="1" x14ac:dyDescent="0.15">
      <c r="AC241" s="76"/>
      <c r="AD241" s="76"/>
      <c r="AE241" s="76"/>
      <c r="AF241" s="76"/>
      <c r="AG241" s="76"/>
      <c r="AH241" s="76"/>
      <c r="AI241" s="76"/>
      <c r="AJ241" s="76"/>
    </row>
    <row r="242" spans="3:36" ht="20.85" customHeight="1" x14ac:dyDescent="0.15">
      <c r="F242" s="413" t="s">
        <v>120</v>
      </c>
      <c r="G242" s="413"/>
      <c r="H242" s="413"/>
      <c r="I242" s="413"/>
      <c r="J242" s="413"/>
      <c r="K242" s="413"/>
      <c r="L242" s="413"/>
      <c r="M242" s="413"/>
      <c r="N242" s="413"/>
      <c r="O242" s="413"/>
      <c r="P242" s="413"/>
      <c r="Q242" s="413"/>
      <c r="R242" s="413"/>
      <c r="S242" s="413"/>
      <c r="T242" s="413"/>
      <c r="U242" s="413"/>
      <c r="X242" s="86" t="s">
        <v>234</v>
      </c>
      <c r="Y242" s="86">
        <f>Y223+1</f>
        <v>13</v>
      </c>
      <c r="AC242" s="76"/>
      <c r="AD242" s="76"/>
      <c r="AE242" s="76"/>
      <c r="AF242" s="76"/>
      <c r="AG242" s="76"/>
      <c r="AH242" s="76"/>
      <c r="AI242" s="76"/>
      <c r="AJ242" s="76"/>
    </row>
    <row r="243" spans="3:36" ht="20.85" customHeight="1" x14ac:dyDescent="0.15">
      <c r="F243" s="413"/>
      <c r="G243" s="413"/>
      <c r="H243" s="413"/>
      <c r="I243" s="413"/>
      <c r="J243" s="413"/>
      <c r="K243" s="413"/>
      <c r="L243" s="413"/>
      <c r="M243" s="413"/>
      <c r="N243" s="413"/>
      <c r="O243" s="413"/>
      <c r="P243" s="413"/>
      <c r="Q243" s="413"/>
      <c r="R243" s="413"/>
      <c r="S243" s="413"/>
      <c r="T243" s="413"/>
      <c r="U243" s="413"/>
      <c r="AC243" s="76"/>
      <c r="AD243" s="76"/>
      <c r="AE243" s="76"/>
      <c r="AF243" s="76"/>
      <c r="AG243" s="76"/>
      <c r="AH243" s="76"/>
      <c r="AI243" s="76"/>
      <c r="AJ243" s="76"/>
    </row>
    <row r="244" spans="3:36" ht="20.85" customHeight="1" thickBot="1" x14ac:dyDescent="0.2">
      <c r="C244" s="54" t="str">
        <f>C$4</f>
        <v xml:space="preserve">  令和 ４年度 第２４回 「谷口睦生」記念陸上記録会 （ 令和 4年11月13日 ／ 県営八代運動公園陸上競技場 ）</v>
      </c>
      <c r="AC244" s="76"/>
      <c r="AD244" s="76"/>
      <c r="AE244" s="76"/>
      <c r="AF244" s="76"/>
      <c r="AG244" s="76"/>
      <c r="AH244" s="76"/>
      <c r="AI244" s="76"/>
      <c r="AJ244" s="76"/>
    </row>
    <row r="245" spans="3:36" ht="20.85" customHeight="1" thickBot="1" x14ac:dyDescent="0.2">
      <c r="C245" s="414" t="s">
        <v>121</v>
      </c>
      <c r="D245" s="415"/>
      <c r="E245" s="415"/>
      <c r="F245" s="415"/>
      <c r="G245" s="415"/>
      <c r="H245" s="415"/>
      <c r="I245" s="415"/>
      <c r="J245" s="416"/>
      <c r="N245" s="392" t="s">
        <v>122</v>
      </c>
      <c r="O245" s="393"/>
      <c r="P245" s="394"/>
      <c r="Q245" s="56"/>
      <c r="R245" s="395" t="str">
        <f>IF(C246="","",IF(OR(AC$12="小",AC$12="中"),AC$12&amp;"学",IF(AC$12="高",AC$12&amp;"校","直接入力")))</f>
        <v/>
      </c>
      <c r="S245" s="395"/>
      <c r="T245" s="395"/>
      <c r="U245" s="395"/>
      <c r="V245" s="395"/>
      <c r="W245" s="395"/>
      <c r="X245" s="57"/>
      <c r="AC245" s="76"/>
      <c r="AD245" s="76"/>
      <c r="AE245" s="76"/>
      <c r="AF245" s="76"/>
      <c r="AG245" s="76"/>
      <c r="AH245" s="76"/>
      <c r="AI245" s="76"/>
      <c r="AJ245" s="76"/>
    </row>
    <row r="246" spans="3:36" ht="20.85" customHeight="1" thickTop="1" x14ac:dyDescent="0.15">
      <c r="C246" s="396" t="str">
        <f>IF(Y242&gt;SUM(AE$9:AE$10),"",VLOOKUP(Y242,リレーオーダー!AM$15:AU$40,2))</f>
        <v/>
      </c>
      <c r="D246" s="397"/>
      <c r="E246" s="397"/>
      <c r="F246" s="397"/>
      <c r="G246" s="397"/>
      <c r="H246" s="397"/>
      <c r="I246" s="397"/>
      <c r="J246" s="398"/>
      <c r="N246" s="402" t="s">
        <v>123</v>
      </c>
      <c r="O246" s="368"/>
      <c r="P246" s="369"/>
      <c r="Q246" s="50"/>
      <c r="R246" s="403" t="str">
        <f>IF(C246="","",VLOOKUP(Y242,リレーオーダー!AM$15:AU$40,9))</f>
        <v/>
      </c>
      <c r="S246" s="403"/>
      <c r="T246" s="403"/>
      <c r="U246" s="403"/>
      <c r="V246" s="403"/>
      <c r="W246" s="403"/>
      <c r="X246" s="58"/>
      <c r="AC246" s="76"/>
      <c r="AD246" s="76"/>
      <c r="AE246" s="76"/>
      <c r="AF246" s="76"/>
      <c r="AG246" s="76"/>
      <c r="AH246" s="76"/>
      <c r="AI246" s="76"/>
      <c r="AJ246" s="76"/>
    </row>
    <row r="247" spans="3:36" ht="20.85" customHeight="1" thickBot="1" x14ac:dyDescent="0.2">
      <c r="C247" s="399"/>
      <c r="D247" s="400"/>
      <c r="E247" s="400"/>
      <c r="F247" s="400"/>
      <c r="G247" s="400"/>
      <c r="H247" s="400"/>
      <c r="I247" s="400"/>
      <c r="J247" s="401"/>
      <c r="N247" s="404" t="s">
        <v>388</v>
      </c>
      <c r="O247" s="405"/>
      <c r="P247" s="406"/>
      <c r="Q247" s="59"/>
      <c r="R247" s="407">
        <f>SUMIF(男子!AA$101:AA$112,リレーオーダー!Y242,男子!AD$101:AD$112)+SUMIF(女子!AA$101:AA$112,リレーオーダー!Y242,女子!AD$101:AD$112)</f>
        <v>0</v>
      </c>
      <c r="S247" s="407"/>
      <c r="T247" s="407"/>
      <c r="U247" s="407"/>
      <c r="V247" s="407"/>
      <c r="W247" s="407"/>
      <c r="X247" s="60"/>
      <c r="AC247" s="76"/>
      <c r="AD247" s="76"/>
      <c r="AE247" s="76"/>
      <c r="AF247" s="76"/>
      <c r="AG247" s="76"/>
      <c r="AH247" s="76"/>
      <c r="AI247" s="76"/>
      <c r="AJ247" s="76"/>
    </row>
    <row r="248" spans="3:36" ht="20.85" customHeight="1" thickBot="1" x14ac:dyDescent="0.2">
      <c r="AC248" s="76"/>
      <c r="AD248" s="76"/>
      <c r="AE248" s="76"/>
      <c r="AF248" s="76"/>
      <c r="AG248" s="76"/>
      <c r="AH248" s="76"/>
      <c r="AI248" s="76"/>
      <c r="AJ248" s="76"/>
    </row>
    <row r="249" spans="3:36" ht="20.85" customHeight="1" thickBot="1" x14ac:dyDescent="0.2">
      <c r="C249" s="408" t="s">
        <v>124</v>
      </c>
      <c r="D249" s="409"/>
      <c r="E249" s="410" t="s">
        <v>125</v>
      </c>
      <c r="F249" s="410"/>
      <c r="G249" s="409"/>
      <c r="H249" s="410" t="s">
        <v>126</v>
      </c>
      <c r="I249" s="410"/>
      <c r="J249" s="410"/>
      <c r="K249" s="410"/>
      <c r="L249" s="410"/>
      <c r="M249" s="409"/>
      <c r="N249" s="410" t="s">
        <v>366</v>
      </c>
      <c r="O249" s="410"/>
      <c r="P249" s="410"/>
      <c r="Q249" s="410"/>
      <c r="R249" s="410"/>
      <c r="S249" s="409"/>
      <c r="T249" s="411" t="s">
        <v>365</v>
      </c>
      <c r="U249" s="410"/>
      <c r="V249" s="410"/>
      <c r="W249" s="410"/>
      <c r="X249" s="412"/>
      <c r="AC249" s="76"/>
      <c r="AD249" s="76"/>
      <c r="AE249" s="76"/>
      <c r="AF249" s="76"/>
      <c r="AG249" s="76"/>
      <c r="AH249" s="76"/>
      <c r="AI249" s="76"/>
      <c r="AJ249" s="76"/>
    </row>
    <row r="250" spans="3:36" ht="20.85" customHeight="1" thickTop="1" x14ac:dyDescent="0.15">
      <c r="C250" s="382" t="s">
        <v>127</v>
      </c>
      <c r="D250" s="383"/>
      <c r="E250" s="384"/>
      <c r="F250" s="385"/>
      <c r="G250" s="386"/>
      <c r="H250" s="387" t="str">
        <f>IF(C246="","",VLOOKUP(Y242,リレーオーダー!AM$15:AT$40,3))</f>
        <v/>
      </c>
      <c r="I250" s="387"/>
      <c r="J250" s="387"/>
      <c r="K250" s="387"/>
      <c r="L250" s="387"/>
      <c r="M250" s="388"/>
      <c r="N250" s="389"/>
      <c r="O250" s="389"/>
      <c r="P250" s="389"/>
      <c r="Q250" s="389"/>
      <c r="R250" s="389"/>
      <c r="S250" s="390"/>
      <c r="T250" s="186"/>
      <c r="U250" s="186"/>
      <c r="V250" s="186"/>
      <c r="W250" s="186"/>
      <c r="X250" s="187"/>
      <c r="AC250" s="76"/>
      <c r="AD250" s="76"/>
      <c r="AE250" s="76"/>
      <c r="AF250" s="76"/>
      <c r="AG250" s="76"/>
      <c r="AH250" s="76"/>
      <c r="AI250" s="76"/>
      <c r="AJ250" s="76"/>
    </row>
    <row r="251" spans="3:36" ht="20.85" customHeight="1" x14ac:dyDescent="0.15">
      <c r="C251" s="391" t="s">
        <v>128</v>
      </c>
      <c r="D251" s="366"/>
      <c r="E251" s="367"/>
      <c r="F251" s="368"/>
      <c r="G251" s="369"/>
      <c r="H251" s="370" t="str">
        <f>IF(C246="","",VLOOKUP(Y242,リレーオーダー!AM$15:AT$40,4))</f>
        <v/>
      </c>
      <c r="I251" s="370"/>
      <c r="J251" s="370"/>
      <c r="K251" s="370"/>
      <c r="L251" s="370"/>
      <c r="M251" s="371"/>
      <c r="N251" s="363"/>
      <c r="O251" s="363"/>
      <c r="P251" s="363"/>
      <c r="Q251" s="363"/>
      <c r="R251" s="363"/>
      <c r="S251" s="364"/>
      <c r="T251" s="186"/>
      <c r="U251" s="186"/>
      <c r="V251" s="186"/>
      <c r="W251" s="186"/>
      <c r="X251" s="187"/>
      <c r="AC251" s="76"/>
      <c r="AD251" s="76"/>
      <c r="AE251" s="76"/>
      <c r="AF251" s="76"/>
      <c r="AG251" s="76"/>
      <c r="AH251" s="76"/>
      <c r="AI251" s="76"/>
      <c r="AJ251" s="76"/>
    </row>
    <row r="252" spans="3:36" ht="20.85" customHeight="1" x14ac:dyDescent="0.15">
      <c r="C252" s="391" t="s">
        <v>129</v>
      </c>
      <c r="D252" s="366"/>
      <c r="E252" s="367"/>
      <c r="F252" s="368"/>
      <c r="G252" s="369"/>
      <c r="H252" s="370" t="str">
        <f>IF(C246="","",VLOOKUP(Y242,リレーオーダー!AM$15:AT$40,5))</f>
        <v/>
      </c>
      <c r="I252" s="370"/>
      <c r="J252" s="370"/>
      <c r="K252" s="370"/>
      <c r="L252" s="370"/>
      <c r="M252" s="371"/>
      <c r="N252" s="363"/>
      <c r="O252" s="363"/>
      <c r="P252" s="363"/>
      <c r="Q252" s="363"/>
      <c r="R252" s="363"/>
      <c r="S252" s="364"/>
      <c r="T252" s="186"/>
      <c r="U252" s="186"/>
      <c r="V252" s="186"/>
      <c r="W252" s="186"/>
      <c r="X252" s="187"/>
      <c r="AC252" s="76"/>
      <c r="AD252" s="76"/>
      <c r="AE252" s="76"/>
      <c r="AF252" s="76"/>
      <c r="AG252" s="76"/>
      <c r="AH252" s="76"/>
      <c r="AI252" s="76"/>
      <c r="AJ252" s="76"/>
    </row>
    <row r="253" spans="3:36" ht="20.85" customHeight="1" x14ac:dyDescent="0.15">
      <c r="C253" s="391" t="s">
        <v>130</v>
      </c>
      <c r="D253" s="366"/>
      <c r="E253" s="367"/>
      <c r="F253" s="368"/>
      <c r="G253" s="369"/>
      <c r="H253" s="370" t="str">
        <f>IF(C246="","",VLOOKUP(Y242,リレーオーダー!AM$15:AT$40,6))</f>
        <v/>
      </c>
      <c r="I253" s="370"/>
      <c r="J253" s="370"/>
      <c r="K253" s="370"/>
      <c r="L253" s="370"/>
      <c r="M253" s="371"/>
      <c r="N253" s="363"/>
      <c r="O253" s="363"/>
      <c r="P253" s="363"/>
      <c r="Q253" s="363"/>
      <c r="R253" s="363"/>
      <c r="S253" s="364"/>
      <c r="T253" s="186"/>
      <c r="U253" s="186"/>
      <c r="V253" s="186"/>
      <c r="W253" s="186"/>
      <c r="X253" s="187"/>
      <c r="AC253" s="76"/>
      <c r="AD253" s="76"/>
      <c r="AE253" s="76"/>
      <c r="AF253" s="76"/>
      <c r="AG253" s="76"/>
      <c r="AH253" s="76"/>
      <c r="AI253" s="76"/>
      <c r="AJ253" s="76"/>
    </row>
    <row r="254" spans="3:36" ht="20.85" customHeight="1" x14ac:dyDescent="0.15">
      <c r="C254" s="365" t="s">
        <v>384</v>
      </c>
      <c r="D254" s="366"/>
      <c r="E254" s="367"/>
      <c r="F254" s="368"/>
      <c r="G254" s="369"/>
      <c r="H254" s="370" t="str">
        <f>IF(C246="","",VLOOKUP(Y242,リレーオーダー!AM$15:AT$40,7))</f>
        <v/>
      </c>
      <c r="I254" s="370"/>
      <c r="J254" s="370"/>
      <c r="K254" s="370"/>
      <c r="L254" s="370"/>
      <c r="M254" s="371"/>
      <c r="N254" s="363"/>
      <c r="O254" s="363"/>
      <c r="P254" s="363"/>
      <c r="Q254" s="363"/>
      <c r="R254" s="363"/>
      <c r="S254" s="364"/>
      <c r="T254" s="186"/>
      <c r="U254" s="186"/>
      <c r="V254" s="186"/>
      <c r="W254" s="186"/>
      <c r="X254" s="187"/>
      <c r="AC254" s="76"/>
      <c r="AD254" s="76"/>
      <c r="AE254" s="76"/>
      <c r="AF254" s="76"/>
      <c r="AG254" s="76"/>
      <c r="AH254" s="76"/>
      <c r="AI254" s="76"/>
      <c r="AJ254" s="76"/>
    </row>
    <row r="255" spans="3:36" ht="20.85" customHeight="1" thickBot="1" x14ac:dyDescent="0.2">
      <c r="C255" s="372" t="s">
        <v>385</v>
      </c>
      <c r="D255" s="373"/>
      <c r="E255" s="374"/>
      <c r="F255" s="375"/>
      <c r="G255" s="376"/>
      <c r="H255" s="377" t="str">
        <f>IF(C246="","",VLOOKUP(Y242,リレーオーダー!AM$15:AT$40,8))</f>
        <v/>
      </c>
      <c r="I255" s="378"/>
      <c r="J255" s="378"/>
      <c r="K255" s="378"/>
      <c r="L255" s="378"/>
      <c r="M255" s="379"/>
      <c r="N255" s="380"/>
      <c r="O255" s="380"/>
      <c r="P255" s="380"/>
      <c r="Q255" s="380"/>
      <c r="R255" s="380"/>
      <c r="S255" s="381"/>
      <c r="T255" s="188"/>
      <c r="U255" s="188"/>
      <c r="V255" s="188"/>
      <c r="W255" s="188"/>
      <c r="X255" s="189"/>
      <c r="AC255" s="76"/>
      <c r="AD255" s="76"/>
      <c r="AE255" s="76"/>
      <c r="AF255" s="76"/>
      <c r="AG255" s="76"/>
      <c r="AH255" s="76"/>
      <c r="AI255" s="76"/>
      <c r="AJ255" s="76"/>
    </row>
    <row r="256" spans="3:36" ht="20.85" customHeight="1" x14ac:dyDescent="0.15">
      <c r="C256" s="51" t="s">
        <v>397</v>
      </c>
      <c r="AC256" s="76"/>
      <c r="AD256" s="76"/>
      <c r="AE256" s="76"/>
      <c r="AF256" s="76"/>
      <c r="AG256" s="76"/>
      <c r="AH256" s="76"/>
      <c r="AI256" s="76"/>
      <c r="AJ256" s="76"/>
    </row>
    <row r="257" spans="1:36" ht="20.85" customHeight="1" x14ac:dyDescent="0.15">
      <c r="B257" s="247" t="s">
        <v>36</v>
      </c>
      <c r="C257" s="417" t="s">
        <v>127</v>
      </c>
      <c r="D257" s="418"/>
      <c r="E257" s="196"/>
      <c r="F257" s="62"/>
      <c r="G257" s="65"/>
      <c r="H257" s="64" t="s">
        <v>367</v>
      </c>
      <c r="I257" s="63"/>
      <c r="J257" s="63"/>
      <c r="K257" s="63"/>
      <c r="L257" s="63"/>
      <c r="M257" s="65"/>
      <c r="N257" s="230" t="s">
        <v>368</v>
      </c>
      <c r="O257" s="228"/>
      <c r="P257" s="228"/>
      <c r="Q257" s="228"/>
      <c r="R257" s="228"/>
      <c r="S257" s="228"/>
      <c r="T257" s="232" t="s">
        <v>305</v>
      </c>
      <c r="U257" s="228"/>
      <c r="V257" s="228"/>
      <c r="W257" s="228"/>
      <c r="X257" s="229"/>
      <c r="AC257" s="76"/>
      <c r="AD257" s="76"/>
      <c r="AE257" s="76"/>
      <c r="AF257" s="76"/>
      <c r="AG257" s="76"/>
      <c r="AH257" s="76"/>
      <c r="AI257" s="76"/>
      <c r="AJ257" s="76"/>
    </row>
    <row r="258" spans="1:36" ht="20.85" customHeight="1" x14ac:dyDescent="0.15">
      <c r="B258" s="247" t="s">
        <v>36</v>
      </c>
      <c r="C258" s="417" t="s">
        <v>128</v>
      </c>
      <c r="D258" s="418"/>
      <c r="E258" s="197"/>
      <c r="F258" s="62"/>
      <c r="G258" s="246"/>
      <c r="H258" s="64" t="s">
        <v>131</v>
      </c>
      <c r="I258" s="63"/>
      <c r="J258" s="63"/>
      <c r="K258" s="63"/>
      <c r="L258" s="63"/>
      <c r="M258" s="65"/>
      <c r="N258" s="230" t="s">
        <v>369</v>
      </c>
      <c r="O258" s="228"/>
      <c r="P258" s="228"/>
      <c r="Q258" s="228"/>
      <c r="R258" s="228"/>
      <c r="S258" s="228"/>
      <c r="T258" s="232" t="s">
        <v>304</v>
      </c>
      <c r="U258" s="228"/>
      <c r="V258" s="228"/>
      <c r="W258" s="230"/>
      <c r="X258" s="231"/>
      <c r="AC258" s="76"/>
      <c r="AD258" s="76"/>
      <c r="AE258" s="76"/>
      <c r="AF258" s="76"/>
      <c r="AG258" s="76"/>
      <c r="AH258" s="76"/>
      <c r="AI258" s="76"/>
      <c r="AJ258" s="76"/>
    </row>
    <row r="259" spans="1:36" ht="20.85" customHeight="1" x14ac:dyDescent="0.15">
      <c r="AC259" s="76"/>
      <c r="AD259" s="76"/>
      <c r="AE259" s="76"/>
      <c r="AF259" s="76"/>
      <c r="AG259" s="76"/>
      <c r="AH259" s="76"/>
      <c r="AI259" s="76"/>
      <c r="AJ259" s="76"/>
    </row>
    <row r="260" spans="1:36" ht="20.85" customHeight="1" x14ac:dyDescent="0.15">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C260" s="76"/>
      <c r="AD260" s="76"/>
      <c r="AE260" s="76"/>
      <c r="AF260" s="76"/>
      <c r="AG260" s="76"/>
      <c r="AH260" s="76"/>
      <c r="AI260" s="76"/>
      <c r="AJ260" s="76"/>
    </row>
    <row r="261" spans="1:36" ht="20.85" customHeight="1" x14ac:dyDescent="0.15">
      <c r="AC261" s="76"/>
      <c r="AD261" s="76"/>
      <c r="AE261" s="76"/>
      <c r="AF261" s="76"/>
      <c r="AG261" s="76"/>
      <c r="AH261" s="76"/>
      <c r="AI261" s="76"/>
      <c r="AJ261" s="76"/>
    </row>
    <row r="262" spans="1:36" ht="20.85" customHeight="1" x14ac:dyDescent="0.15">
      <c r="AC262" s="76"/>
      <c r="AD262" s="76"/>
      <c r="AE262" s="76"/>
      <c r="AF262" s="76"/>
      <c r="AG262" s="76"/>
      <c r="AH262" s="76"/>
      <c r="AI262" s="76"/>
      <c r="AJ262" s="76"/>
    </row>
    <row r="263" spans="1:36" ht="20.85" customHeight="1" x14ac:dyDescent="0.15">
      <c r="F263" s="413" t="s">
        <v>120</v>
      </c>
      <c r="G263" s="413"/>
      <c r="H263" s="413"/>
      <c r="I263" s="413"/>
      <c r="J263" s="413"/>
      <c r="K263" s="413"/>
      <c r="L263" s="413"/>
      <c r="M263" s="413"/>
      <c r="N263" s="413"/>
      <c r="O263" s="413"/>
      <c r="P263" s="413"/>
      <c r="Q263" s="413"/>
      <c r="R263" s="413"/>
      <c r="S263" s="413"/>
      <c r="T263" s="413"/>
      <c r="U263" s="413"/>
      <c r="X263" s="86" t="s">
        <v>234</v>
      </c>
      <c r="Y263" s="86">
        <f>Y242+1</f>
        <v>14</v>
      </c>
      <c r="AC263" s="76"/>
      <c r="AD263" s="76"/>
      <c r="AE263" s="76"/>
      <c r="AF263" s="76"/>
      <c r="AG263" s="76"/>
      <c r="AH263" s="76"/>
      <c r="AI263" s="76"/>
      <c r="AJ263" s="76"/>
    </row>
    <row r="264" spans="1:36" ht="20.85" customHeight="1" x14ac:dyDescent="0.15">
      <c r="F264" s="413"/>
      <c r="G264" s="413"/>
      <c r="H264" s="413"/>
      <c r="I264" s="413"/>
      <c r="J264" s="413"/>
      <c r="K264" s="413"/>
      <c r="L264" s="413"/>
      <c r="M264" s="413"/>
      <c r="N264" s="413"/>
      <c r="O264" s="413"/>
      <c r="P264" s="413"/>
      <c r="Q264" s="413"/>
      <c r="R264" s="413"/>
      <c r="S264" s="413"/>
      <c r="T264" s="413"/>
      <c r="U264" s="413"/>
      <c r="AC264" s="76"/>
      <c r="AD264" s="76"/>
      <c r="AE264" s="76"/>
      <c r="AF264" s="76"/>
      <c r="AG264" s="76"/>
      <c r="AH264" s="76"/>
      <c r="AI264" s="76"/>
      <c r="AJ264" s="76"/>
    </row>
    <row r="265" spans="1:36" ht="20.85" customHeight="1" thickBot="1" x14ac:dyDescent="0.2">
      <c r="C265" s="54" t="str">
        <f>C$4</f>
        <v xml:space="preserve">  令和 ４年度 第２４回 「谷口睦生」記念陸上記録会 （ 令和 4年11月13日 ／ 県営八代運動公園陸上競技場 ）</v>
      </c>
      <c r="AC265" s="76"/>
      <c r="AD265" s="76"/>
      <c r="AE265" s="76"/>
      <c r="AF265" s="76"/>
      <c r="AG265" s="76"/>
      <c r="AH265" s="76"/>
      <c r="AI265" s="76"/>
      <c r="AJ265" s="76"/>
    </row>
    <row r="266" spans="1:36" ht="20.85" customHeight="1" thickBot="1" x14ac:dyDescent="0.2">
      <c r="C266" s="414" t="s">
        <v>121</v>
      </c>
      <c r="D266" s="415"/>
      <c r="E266" s="415"/>
      <c r="F266" s="415"/>
      <c r="G266" s="415"/>
      <c r="H266" s="415"/>
      <c r="I266" s="415"/>
      <c r="J266" s="416"/>
      <c r="N266" s="392" t="s">
        <v>122</v>
      </c>
      <c r="O266" s="393"/>
      <c r="P266" s="394"/>
      <c r="Q266" s="56"/>
      <c r="R266" s="395" t="str">
        <f>IF(C267="","",IF(OR(AC$12="小",AC$12="中"),AC$12&amp;"学",IF(AC$12="高",AC$12&amp;"校","直接入力")))</f>
        <v/>
      </c>
      <c r="S266" s="395"/>
      <c r="T266" s="395"/>
      <c r="U266" s="395"/>
      <c r="V266" s="395"/>
      <c r="W266" s="395"/>
      <c r="X266" s="57"/>
      <c r="AC266" s="76"/>
      <c r="AD266" s="76"/>
      <c r="AE266" s="76"/>
      <c r="AF266" s="76"/>
      <c r="AG266" s="76"/>
      <c r="AH266" s="76"/>
      <c r="AI266" s="76"/>
      <c r="AJ266" s="76"/>
    </row>
    <row r="267" spans="1:36" ht="20.85" customHeight="1" thickTop="1" x14ac:dyDescent="0.15">
      <c r="C267" s="396" t="str">
        <f>IF(Y263&gt;SUM(AE$9:AE$10),"",VLOOKUP(Y263,リレーオーダー!AM$15:AU$40,2))</f>
        <v/>
      </c>
      <c r="D267" s="397"/>
      <c r="E267" s="397"/>
      <c r="F267" s="397"/>
      <c r="G267" s="397"/>
      <c r="H267" s="397"/>
      <c r="I267" s="397"/>
      <c r="J267" s="398"/>
      <c r="N267" s="402" t="s">
        <v>123</v>
      </c>
      <c r="O267" s="368"/>
      <c r="P267" s="369"/>
      <c r="Q267" s="50"/>
      <c r="R267" s="403" t="str">
        <f>IF(C267="","",VLOOKUP(Y263,リレーオーダー!AM$15:AU$40,9))</f>
        <v/>
      </c>
      <c r="S267" s="403"/>
      <c r="T267" s="403"/>
      <c r="U267" s="403"/>
      <c r="V267" s="403"/>
      <c r="W267" s="403"/>
      <c r="X267" s="58"/>
      <c r="AC267" s="76"/>
      <c r="AD267" s="76"/>
      <c r="AE267" s="76"/>
      <c r="AF267" s="76"/>
      <c r="AG267" s="76"/>
      <c r="AH267" s="76"/>
      <c r="AI267" s="76"/>
      <c r="AJ267" s="76"/>
    </row>
    <row r="268" spans="1:36" ht="20.85" customHeight="1" thickBot="1" x14ac:dyDescent="0.2">
      <c r="C268" s="399"/>
      <c r="D268" s="400"/>
      <c r="E268" s="400"/>
      <c r="F268" s="400"/>
      <c r="G268" s="400"/>
      <c r="H268" s="400"/>
      <c r="I268" s="400"/>
      <c r="J268" s="401"/>
      <c r="N268" s="404" t="s">
        <v>388</v>
      </c>
      <c r="O268" s="405"/>
      <c r="P268" s="406"/>
      <c r="Q268" s="59"/>
      <c r="R268" s="407">
        <f>SUMIF(男子!AA$101:AA$112,リレーオーダー!Y263,男子!AD$101:AD$112)+SUMIF(女子!AA$101:AA$112,リレーオーダー!Y263,女子!AD$101:AD$112)</f>
        <v>0</v>
      </c>
      <c r="S268" s="407"/>
      <c r="T268" s="407"/>
      <c r="U268" s="407"/>
      <c r="V268" s="407"/>
      <c r="W268" s="407"/>
      <c r="X268" s="60"/>
      <c r="AC268" s="76"/>
      <c r="AD268" s="76"/>
      <c r="AE268" s="76"/>
      <c r="AF268" s="76"/>
      <c r="AG268" s="76"/>
      <c r="AH268" s="76"/>
      <c r="AI268" s="76"/>
      <c r="AJ268" s="76"/>
    </row>
    <row r="269" spans="1:36" ht="20.85" customHeight="1" thickBot="1" x14ac:dyDescent="0.2">
      <c r="AC269" s="76"/>
      <c r="AD269" s="76"/>
      <c r="AE269" s="76"/>
      <c r="AF269" s="76"/>
      <c r="AG269" s="76"/>
      <c r="AH269" s="76"/>
      <c r="AI269" s="76"/>
      <c r="AJ269" s="76"/>
    </row>
    <row r="270" spans="1:36" ht="20.85" customHeight="1" thickBot="1" x14ac:dyDescent="0.2">
      <c r="C270" s="408" t="s">
        <v>124</v>
      </c>
      <c r="D270" s="409"/>
      <c r="E270" s="410" t="s">
        <v>125</v>
      </c>
      <c r="F270" s="410"/>
      <c r="G270" s="409"/>
      <c r="H270" s="410" t="s">
        <v>126</v>
      </c>
      <c r="I270" s="410"/>
      <c r="J270" s="410"/>
      <c r="K270" s="410"/>
      <c r="L270" s="410"/>
      <c r="M270" s="409"/>
      <c r="N270" s="410" t="s">
        <v>366</v>
      </c>
      <c r="O270" s="410"/>
      <c r="P270" s="410"/>
      <c r="Q270" s="410"/>
      <c r="R270" s="410"/>
      <c r="S270" s="409"/>
      <c r="T270" s="411" t="s">
        <v>365</v>
      </c>
      <c r="U270" s="410"/>
      <c r="V270" s="410"/>
      <c r="W270" s="410"/>
      <c r="X270" s="412"/>
      <c r="AC270" s="76"/>
      <c r="AD270" s="76"/>
      <c r="AE270" s="76"/>
      <c r="AF270" s="76"/>
      <c r="AG270" s="76"/>
      <c r="AH270" s="76"/>
      <c r="AI270" s="76"/>
      <c r="AJ270" s="76"/>
    </row>
    <row r="271" spans="1:36" ht="20.85" customHeight="1" thickTop="1" x14ac:dyDescent="0.15">
      <c r="C271" s="382" t="s">
        <v>127</v>
      </c>
      <c r="D271" s="383"/>
      <c r="E271" s="384"/>
      <c r="F271" s="385"/>
      <c r="G271" s="386"/>
      <c r="H271" s="387" t="str">
        <f>IF(C267="","",VLOOKUP(Y263,リレーオーダー!AM$15:AT$40,3))</f>
        <v/>
      </c>
      <c r="I271" s="387"/>
      <c r="J271" s="387"/>
      <c r="K271" s="387"/>
      <c r="L271" s="387"/>
      <c r="M271" s="388"/>
      <c r="N271" s="389"/>
      <c r="O271" s="389"/>
      <c r="P271" s="389"/>
      <c r="Q271" s="389"/>
      <c r="R271" s="389"/>
      <c r="S271" s="390"/>
      <c r="T271" s="186"/>
      <c r="U271" s="186"/>
      <c r="V271" s="186"/>
      <c r="W271" s="186"/>
      <c r="X271" s="187"/>
      <c r="AC271" s="75"/>
      <c r="AD271" s="75"/>
      <c r="AE271" s="75"/>
      <c r="AF271" s="75"/>
      <c r="AG271" s="75"/>
      <c r="AH271" s="75"/>
      <c r="AI271" s="75"/>
      <c r="AJ271" s="75"/>
    </row>
    <row r="272" spans="1:36" ht="20.85" customHeight="1" x14ac:dyDescent="0.15">
      <c r="C272" s="391" t="s">
        <v>128</v>
      </c>
      <c r="D272" s="366"/>
      <c r="E272" s="367"/>
      <c r="F272" s="368"/>
      <c r="G272" s="369"/>
      <c r="H272" s="370" t="str">
        <f>IF(C267="","",VLOOKUP(Y263,リレーオーダー!AM$15:AT$40,4))</f>
        <v/>
      </c>
      <c r="I272" s="370"/>
      <c r="J272" s="370"/>
      <c r="K272" s="370"/>
      <c r="L272" s="370"/>
      <c r="M272" s="371"/>
      <c r="N272" s="363"/>
      <c r="O272" s="363"/>
      <c r="P272" s="363"/>
      <c r="Q272" s="363"/>
      <c r="R272" s="363"/>
      <c r="S272" s="364"/>
      <c r="T272" s="186"/>
      <c r="U272" s="186"/>
      <c r="V272" s="186"/>
      <c r="W272" s="186"/>
      <c r="X272" s="187"/>
      <c r="AC272" s="75"/>
      <c r="AD272" s="75"/>
      <c r="AE272" s="76"/>
      <c r="AF272" s="76"/>
      <c r="AG272" s="76"/>
      <c r="AH272" s="76"/>
      <c r="AI272" s="76"/>
      <c r="AJ272" s="76"/>
    </row>
    <row r="273" spans="2:36" ht="20.85" customHeight="1" x14ac:dyDescent="0.15">
      <c r="C273" s="391" t="s">
        <v>129</v>
      </c>
      <c r="D273" s="366"/>
      <c r="E273" s="367"/>
      <c r="F273" s="368"/>
      <c r="G273" s="369"/>
      <c r="H273" s="370" t="str">
        <f>IF(C267="","",VLOOKUP(Y263,リレーオーダー!AM$15:AT$40,5))</f>
        <v/>
      </c>
      <c r="I273" s="370"/>
      <c r="J273" s="370"/>
      <c r="K273" s="370"/>
      <c r="L273" s="370"/>
      <c r="M273" s="371"/>
      <c r="N273" s="363"/>
      <c r="O273" s="363"/>
      <c r="P273" s="363"/>
      <c r="Q273" s="363"/>
      <c r="R273" s="363"/>
      <c r="S273" s="364"/>
      <c r="T273" s="186"/>
      <c r="U273" s="186"/>
      <c r="V273" s="186"/>
      <c r="W273" s="186"/>
      <c r="X273" s="187"/>
      <c r="AC273" s="76"/>
      <c r="AD273" s="76"/>
      <c r="AE273" s="76"/>
      <c r="AF273" s="76"/>
      <c r="AG273" s="76"/>
      <c r="AH273" s="76"/>
      <c r="AI273" s="76"/>
      <c r="AJ273" s="76"/>
    </row>
    <row r="274" spans="2:36" ht="20.85" customHeight="1" x14ac:dyDescent="0.15">
      <c r="C274" s="391" t="s">
        <v>130</v>
      </c>
      <c r="D274" s="366"/>
      <c r="E274" s="367"/>
      <c r="F274" s="368"/>
      <c r="G274" s="369"/>
      <c r="H274" s="370" t="str">
        <f>IF(C267="","",VLOOKUP(Y263,リレーオーダー!AM$15:AT$40,6))</f>
        <v/>
      </c>
      <c r="I274" s="370"/>
      <c r="J274" s="370"/>
      <c r="K274" s="370"/>
      <c r="L274" s="370"/>
      <c r="M274" s="371"/>
      <c r="N274" s="363"/>
      <c r="O274" s="363"/>
      <c r="P274" s="363"/>
      <c r="Q274" s="363"/>
      <c r="R274" s="363"/>
      <c r="S274" s="364"/>
      <c r="T274" s="186"/>
      <c r="U274" s="186"/>
      <c r="V274" s="186"/>
      <c r="W274" s="186"/>
      <c r="X274" s="187"/>
      <c r="AC274" s="75"/>
      <c r="AD274" s="75"/>
      <c r="AE274" s="76"/>
      <c r="AF274" s="76"/>
      <c r="AG274" s="76"/>
      <c r="AH274" s="76"/>
      <c r="AI274" s="76"/>
      <c r="AJ274" s="75"/>
    </row>
    <row r="275" spans="2:36" ht="20.85" customHeight="1" x14ac:dyDescent="0.15">
      <c r="C275" s="365" t="s">
        <v>384</v>
      </c>
      <c r="D275" s="366"/>
      <c r="E275" s="367"/>
      <c r="F275" s="368"/>
      <c r="G275" s="369"/>
      <c r="H275" s="370" t="str">
        <f>IF(C267="","",VLOOKUP(Y263,リレーオーダー!AM$15:AT$40,7))</f>
        <v/>
      </c>
      <c r="I275" s="370"/>
      <c r="J275" s="370"/>
      <c r="K275" s="370"/>
      <c r="L275" s="370"/>
      <c r="M275" s="371"/>
      <c r="N275" s="363"/>
      <c r="O275" s="363"/>
      <c r="P275" s="363"/>
      <c r="Q275" s="363"/>
      <c r="R275" s="363"/>
      <c r="S275" s="364"/>
      <c r="T275" s="186"/>
      <c r="U275" s="186"/>
      <c r="V275" s="186"/>
      <c r="W275" s="186"/>
      <c r="X275" s="187"/>
      <c r="AC275" s="76"/>
      <c r="AD275" s="76"/>
      <c r="AE275" s="76"/>
      <c r="AF275" s="76"/>
      <c r="AG275" s="76"/>
      <c r="AH275" s="76"/>
      <c r="AI275" s="76"/>
      <c r="AJ275" s="76"/>
    </row>
    <row r="276" spans="2:36" ht="20.85" customHeight="1" thickBot="1" x14ac:dyDescent="0.2">
      <c r="C276" s="372" t="s">
        <v>385</v>
      </c>
      <c r="D276" s="373"/>
      <c r="E276" s="374"/>
      <c r="F276" s="375"/>
      <c r="G276" s="376"/>
      <c r="H276" s="377" t="str">
        <f>IF(C267="","",VLOOKUP(Y263,リレーオーダー!AM$15:AT$40,8))</f>
        <v/>
      </c>
      <c r="I276" s="378"/>
      <c r="J276" s="378"/>
      <c r="K276" s="378"/>
      <c r="L276" s="378"/>
      <c r="M276" s="379"/>
      <c r="N276" s="380"/>
      <c r="O276" s="380"/>
      <c r="P276" s="380"/>
      <c r="Q276" s="380"/>
      <c r="R276" s="380"/>
      <c r="S276" s="381"/>
      <c r="T276" s="188"/>
      <c r="U276" s="188"/>
      <c r="V276" s="188"/>
      <c r="W276" s="188"/>
      <c r="X276" s="189"/>
      <c r="AC276" s="76"/>
      <c r="AD276" s="76"/>
      <c r="AE276" s="76"/>
      <c r="AF276" s="76"/>
      <c r="AG276" s="76"/>
      <c r="AH276" s="76"/>
      <c r="AI276" s="76"/>
      <c r="AJ276" s="76"/>
    </row>
    <row r="277" spans="2:36" ht="20.85" customHeight="1" x14ac:dyDescent="0.15">
      <c r="C277" s="51" t="s">
        <v>397</v>
      </c>
      <c r="AC277" s="76"/>
      <c r="AD277" s="76"/>
      <c r="AE277" s="76"/>
      <c r="AF277" s="76"/>
      <c r="AG277" s="76"/>
      <c r="AH277" s="76"/>
      <c r="AI277" s="76"/>
      <c r="AJ277" s="76"/>
    </row>
    <row r="278" spans="2:36" ht="20.85" customHeight="1" x14ac:dyDescent="0.15">
      <c r="B278" s="247" t="s">
        <v>36</v>
      </c>
      <c r="C278" s="417" t="s">
        <v>127</v>
      </c>
      <c r="D278" s="418"/>
      <c r="E278" s="196"/>
      <c r="F278" s="62"/>
      <c r="G278" s="65"/>
      <c r="H278" s="64" t="s">
        <v>367</v>
      </c>
      <c r="I278" s="63"/>
      <c r="J278" s="63"/>
      <c r="K278" s="63"/>
      <c r="L278" s="63"/>
      <c r="M278" s="65"/>
      <c r="N278" s="230" t="s">
        <v>368</v>
      </c>
      <c r="O278" s="228"/>
      <c r="P278" s="228"/>
      <c r="Q278" s="228"/>
      <c r="R278" s="228"/>
      <c r="S278" s="228"/>
      <c r="T278" s="232" t="s">
        <v>305</v>
      </c>
      <c r="U278" s="228"/>
      <c r="V278" s="228"/>
      <c r="W278" s="228"/>
      <c r="X278" s="229"/>
      <c r="AC278" s="76"/>
      <c r="AD278" s="76"/>
      <c r="AE278" s="76"/>
      <c r="AF278" s="76"/>
      <c r="AG278" s="76"/>
      <c r="AH278" s="76"/>
      <c r="AI278" s="76"/>
      <c r="AJ278" s="76"/>
    </row>
    <row r="279" spans="2:36" ht="20.85" customHeight="1" x14ac:dyDescent="0.15">
      <c r="B279" s="247" t="s">
        <v>36</v>
      </c>
      <c r="C279" s="417" t="s">
        <v>128</v>
      </c>
      <c r="D279" s="418"/>
      <c r="E279" s="197"/>
      <c r="F279" s="62"/>
      <c r="G279" s="246"/>
      <c r="H279" s="64" t="s">
        <v>131</v>
      </c>
      <c r="I279" s="63"/>
      <c r="J279" s="63"/>
      <c r="K279" s="63"/>
      <c r="L279" s="63"/>
      <c r="M279" s="65"/>
      <c r="N279" s="230" t="s">
        <v>369</v>
      </c>
      <c r="O279" s="228"/>
      <c r="P279" s="228"/>
      <c r="Q279" s="228"/>
      <c r="R279" s="228"/>
      <c r="S279" s="228"/>
      <c r="T279" s="232" t="s">
        <v>304</v>
      </c>
      <c r="U279" s="228"/>
      <c r="V279" s="228"/>
      <c r="W279" s="230"/>
      <c r="X279" s="231"/>
      <c r="AC279" s="76"/>
      <c r="AD279" s="76"/>
      <c r="AE279" s="76"/>
      <c r="AF279" s="76"/>
      <c r="AG279" s="76"/>
      <c r="AH279" s="76"/>
      <c r="AI279" s="76"/>
      <c r="AJ279" s="76"/>
    </row>
    <row r="280" spans="2:36" ht="20.85" customHeight="1" x14ac:dyDescent="0.15">
      <c r="AC280" s="76"/>
      <c r="AD280" s="76"/>
      <c r="AE280" s="76"/>
      <c r="AF280" s="76"/>
      <c r="AG280" s="76"/>
      <c r="AH280" s="76"/>
      <c r="AI280" s="76"/>
      <c r="AJ280" s="76"/>
    </row>
    <row r="281" spans="2:36" ht="20.85" customHeight="1" x14ac:dyDescent="0.15">
      <c r="AC281" s="76"/>
      <c r="AD281" s="76"/>
      <c r="AE281" s="76"/>
      <c r="AF281" s="76"/>
      <c r="AG281" s="76"/>
      <c r="AH281" s="76"/>
      <c r="AI281" s="76"/>
      <c r="AJ281" s="76"/>
    </row>
    <row r="282" spans="2:36" ht="20.85" customHeight="1" x14ac:dyDescent="0.15">
      <c r="F282" s="413" t="s">
        <v>120</v>
      </c>
      <c r="G282" s="413"/>
      <c r="H282" s="413"/>
      <c r="I282" s="413"/>
      <c r="J282" s="413"/>
      <c r="K282" s="413"/>
      <c r="L282" s="413"/>
      <c r="M282" s="413"/>
      <c r="N282" s="413"/>
      <c r="O282" s="413"/>
      <c r="P282" s="413"/>
      <c r="Q282" s="413"/>
      <c r="R282" s="413"/>
      <c r="S282" s="413"/>
      <c r="T282" s="413"/>
      <c r="U282" s="413"/>
      <c r="X282" s="86" t="s">
        <v>234</v>
      </c>
      <c r="Y282" s="86">
        <f>Y263+1</f>
        <v>15</v>
      </c>
      <c r="AC282" s="76"/>
      <c r="AD282" s="76"/>
      <c r="AE282" s="76"/>
      <c r="AF282" s="76"/>
      <c r="AG282" s="76"/>
      <c r="AH282" s="76"/>
      <c r="AI282" s="76"/>
      <c r="AJ282" s="76"/>
    </row>
    <row r="283" spans="2:36" ht="20.85" customHeight="1" x14ac:dyDescent="0.15">
      <c r="F283" s="413"/>
      <c r="G283" s="413"/>
      <c r="H283" s="413"/>
      <c r="I283" s="413"/>
      <c r="J283" s="413"/>
      <c r="K283" s="413"/>
      <c r="L283" s="413"/>
      <c r="M283" s="413"/>
      <c r="N283" s="413"/>
      <c r="O283" s="413"/>
      <c r="P283" s="413"/>
      <c r="Q283" s="413"/>
      <c r="R283" s="413"/>
      <c r="S283" s="413"/>
      <c r="T283" s="413"/>
      <c r="U283" s="413"/>
      <c r="AC283" s="76"/>
      <c r="AD283" s="76"/>
      <c r="AE283" s="76"/>
      <c r="AF283" s="76"/>
      <c r="AG283" s="76"/>
      <c r="AH283" s="76"/>
      <c r="AI283" s="76"/>
      <c r="AJ283" s="76"/>
    </row>
    <row r="284" spans="2:36" ht="20.85" customHeight="1" thickBot="1" x14ac:dyDescent="0.2">
      <c r="C284" s="54" t="str">
        <f>C$4</f>
        <v xml:space="preserve">  令和 ４年度 第２４回 「谷口睦生」記念陸上記録会 （ 令和 4年11月13日 ／ 県営八代運動公園陸上競技場 ）</v>
      </c>
      <c r="AC284" s="76"/>
      <c r="AD284" s="76"/>
      <c r="AE284" s="76"/>
      <c r="AF284" s="76"/>
      <c r="AG284" s="76"/>
      <c r="AH284" s="76"/>
      <c r="AI284" s="76"/>
      <c r="AJ284" s="76"/>
    </row>
    <row r="285" spans="2:36" ht="20.85" customHeight="1" thickBot="1" x14ac:dyDescent="0.2">
      <c r="C285" s="414" t="s">
        <v>121</v>
      </c>
      <c r="D285" s="415"/>
      <c r="E285" s="415"/>
      <c r="F285" s="415"/>
      <c r="G285" s="415"/>
      <c r="H285" s="415"/>
      <c r="I285" s="415"/>
      <c r="J285" s="416"/>
      <c r="N285" s="392" t="s">
        <v>122</v>
      </c>
      <c r="O285" s="393"/>
      <c r="P285" s="394"/>
      <c r="Q285" s="56"/>
      <c r="R285" s="395" t="str">
        <f>IF(C286="","",IF(OR(AC$12="小",AC$12="中"),AC$12&amp;"学",IF(AC$12="高",AC$12&amp;"校","直接入力")))</f>
        <v/>
      </c>
      <c r="S285" s="395"/>
      <c r="T285" s="395"/>
      <c r="U285" s="395"/>
      <c r="V285" s="395"/>
      <c r="W285" s="395"/>
      <c r="X285" s="57"/>
      <c r="AC285" s="76"/>
      <c r="AD285" s="76"/>
      <c r="AE285" s="76"/>
      <c r="AF285" s="76"/>
      <c r="AG285" s="76"/>
      <c r="AH285" s="76"/>
      <c r="AI285" s="76"/>
      <c r="AJ285" s="76"/>
    </row>
    <row r="286" spans="2:36" ht="20.85" customHeight="1" thickTop="1" x14ac:dyDescent="0.15">
      <c r="C286" s="396" t="str">
        <f>IF(Y282&gt;SUM(AE$9:AE$10),"",VLOOKUP(Y282,リレーオーダー!AM$15:AU$40,2))</f>
        <v/>
      </c>
      <c r="D286" s="397"/>
      <c r="E286" s="397"/>
      <c r="F286" s="397"/>
      <c r="G286" s="397"/>
      <c r="H286" s="397"/>
      <c r="I286" s="397"/>
      <c r="J286" s="398"/>
      <c r="N286" s="402" t="s">
        <v>123</v>
      </c>
      <c r="O286" s="368"/>
      <c r="P286" s="369"/>
      <c r="Q286" s="50"/>
      <c r="R286" s="403" t="str">
        <f>IF(C286="","",VLOOKUP(Y282,リレーオーダー!AM$15:AU$40,9))</f>
        <v/>
      </c>
      <c r="S286" s="403"/>
      <c r="T286" s="403"/>
      <c r="U286" s="403"/>
      <c r="V286" s="403"/>
      <c r="W286" s="403"/>
      <c r="X286" s="58"/>
      <c r="AC286" s="76"/>
      <c r="AD286" s="76"/>
      <c r="AE286" s="76"/>
      <c r="AF286" s="76"/>
      <c r="AG286" s="76"/>
      <c r="AH286" s="76"/>
      <c r="AI286" s="76"/>
      <c r="AJ286" s="76"/>
    </row>
    <row r="287" spans="2:36" ht="20.85" customHeight="1" thickBot="1" x14ac:dyDescent="0.2">
      <c r="C287" s="399"/>
      <c r="D287" s="400"/>
      <c r="E287" s="400"/>
      <c r="F287" s="400"/>
      <c r="G287" s="400"/>
      <c r="H287" s="400"/>
      <c r="I287" s="400"/>
      <c r="J287" s="401"/>
      <c r="N287" s="404" t="s">
        <v>388</v>
      </c>
      <c r="O287" s="405"/>
      <c r="P287" s="406"/>
      <c r="Q287" s="59"/>
      <c r="R287" s="407">
        <f>SUMIF(男子!AA$101:AA$112,リレーオーダー!Y282,男子!AD$101:AD$112)+SUMIF(女子!AA$101:AA$112,リレーオーダー!Y282,女子!AD$101:AD$112)</f>
        <v>0</v>
      </c>
      <c r="S287" s="407"/>
      <c r="T287" s="407"/>
      <c r="U287" s="407"/>
      <c r="V287" s="407"/>
      <c r="W287" s="407"/>
      <c r="X287" s="60"/>
      <c r="AC287" s="76"/>
      <c r="AD287" s="76"/>
      <c r="AE287" s="76"/>
      <c r="AF287" s="76"/>
      <c r="AG287" s="76"/>
      <c r="AH287" s="76"/>
      <c r="AI287" s="76"/>
      <c r="AJ287" s="76"/>
    </row>
    <row r="288" spans="2:36" ht="20.85" customHeight="1" thickBot="1" x14ac:dyDescent="0.2">
      <c r="AC288" s="76"/>
      <c r="AD288" s="76"/>
      <c r="AE288" s="76"/>
      <c r="AF288" s="76"/>
      <c r="AG288" s="76"/>
      <c r="AH288" s="76"/>
      <c r="AI288" s="76"/>
      <c r="AJ288" s="76"/>
    </row>
    <row r="289" spans="1:36" ht="20.85" customHeight="1" thickBot="1" x14ac:dyDescent="0.2">
      <c r="C289" s="408" t="s">
        <v>124</v>
      </c>
      <c r="D289" s="409"/>
      <c r="E289" s="410" t="s">
        <v>125</v>
      </c>
      <c r="F289" s="410"/>
      <c r="G289" s="409"/>
      <c r="H289" s="410" t="s">
        <v>126</v>
      </c>
      <c r="I289" s="410"/>
      <c r="J289" s="410"/>
      <c r="K289" s="410"/>
      <c r="L289" s="410"/>
      <c r="M289" s="409"/>
      <c r="N289" s="410" t="s">
        <v>366</v>
      </c>
      <c r="O289" s="410"/>
      <c r="P289" s="410"/>
      <c r="Q289" s="410"/>
      <c r="R289" s="410"/>
      <c r="S289" s="409"/>
      <c r="T289" s="411" t="s">
        <v>365</v>
      </c>
      <c r="U289" s="410"/>
      <c r="V289" s="410"/>
      <c r="W289" s="410"/>
      <c r="X289" s="412"/>
      <c r="AC289" s="76"/>
      <c r="AD289" s="76"/>
      <c r="AE289" s="76"/>
      <c r="AF289" s="76"/>
      <c r="AG289" s="76"/>
      <c r="AH289" s="76"/>
      <c r="AI289" s="76"/>
      <c r="AJ289" s="76"/>
    </row>
    <row r="290" spans="1:36" ht="20.85" customHeight="1" thickTop="1" x14ac:dyDescent="0.15">
      <c r="C290" s="382" t="s">
        <v>127</v>
      </c>
      <c r="D290" s="383"/>
      <c r="E290" s="384"/>
      <c r="F290" s="385"/>
      <c r="G290" s="386"/>
      <c r="H290" s="387" t="str">
        <f>IF(C286="","",VLOOKUP(Y282,リレーオーダー!AM$15:AT$40,3))</f>
        <v/>
      </c>
      <c r="I290" s="387"/>
      <c r="J290" s="387"/>
      <c r="K290" s="387"/>
      <c r="L290" s="387"/>
      <c r="M290" s="388"/>
      <c r="N290" s="389"/>
      <c r="O290" s="389"/>
      <c r="P290" s="389"/>
      <c r="Q290" s="389"/>
      <c r="R290" s="389"/>
      <c r="S290" s="390"/>
      <c r="T290" s="186"/>
      <c r="U290" s="186"/>
      <c r="V290" s="186"/>
      <c r="W290" s="186"/>
      <c r="X290" s="187"/>
      <c r="AC290" s="76"/>
      <c r="AD290" s="76"/>
      <c r="AE290" s="76"/>
      <c r="AF290" s="76"/>
      <c r="AG290" s="76"/>
      <c r="AH290" s="76"/>
      <c r="AI290" s="76"/>
      <c r="AJ290" s="76"/>
    </row>
    <row r="291" spans="1:36" ht="20.85" customHeight="1" x14ac:dyDescent="0.15">
      <c r="C291" s="391" t="s">
        <v>128</v>
      </c>
      <c r="D291" s="366"/>
      <c r="E291" s="367"/>
      <c r="F291" s="368"/>
      <c r="G291" s="369"/>
      <c r="H291" s="370" t="str">
        <f>IF(C286="","",VLOOKUP(Y282,リレーオーダー!AM$15:AT$40,4))</f>
        <v/>
      </c>
      <c r="I291" s="370"/>
      <c r="J291" s="370"/>
      <c r="K291" s="370"/>
      <c r="L291" s="370"/>
      <c r="M291" s="371"/>
      <c r="N291" s="363"/>
      <c r="O291" s="363"/>
      <c r="P291" s="363"/>
      <c r="Q291" s="363"/>
      <c r="R291" s="363"/>
      <c r="S291" s="364"/>
      <c r="T291" s="186"/>
      <c r="U291" s="186"/>
      <c r="V291" s="186"/>
      <c r="W291" s="186"/>
      <c r="X291" s="187"/>
      <c r="AC291" s="76"/>
      <c r="AD291" s="76"/>
      <c r="AE291" s="76"/>
      <c r="AF291" s="76"/>
      <c r="AG291" s="76"/>
      <c r="AH291" s="76"/>
      <c r="AI291" s="76"/>
      <c r="AJ291" s="76"/>
    </row>
    <row r="292" spans="1:36" ht="20.85" customHeight="1" x14ac:dyDescent="0.15">
      <c r="C292" s="391" t="s">
        <v>129</v>
      </c>
      <c r="D292" s="366"/>
      <c r="E292" s="367"/>
      <c r="F292" s="368"/>
      <c r="G292" s="369"/>
      <c r="H292" s="370" t="str">
        <f>IF(C286="","",VLOOKUP(Y282,リレーオーダー!AM$15:AT$40,5))</f>
        <v/>
      </c>
      <c r="I292" s="370"/>
      <c r="J292" s="370"/>
      <c r="K292" s="370"/>
      <c r="L292" s="370"/>
      <c r="M292" s="371"/>
      <c r="N292" s="363"/>
      <c r="O292" s="363"/>
      <c r="P292" s="363"/>
      <c r="Q292" s="363"/>
      <c r="R292" s="363"/>
      <c r="S292" s="364"/>
      <c r="T292" s="186"/>
      <c r="U292" s="186"/>
      <c r="V292" s="186"/>
      <c r="W292" s="186"/>
      <c r="X292" s="187"/>
      <c r="AC292" s="76"/>
      <c r="AD292" s="76"/>
      <c r="AE292" s="76"/>
      <c r="AF292" s="76"/>
      <c r="AG292" s="76"/>
      <c r="AH292" s="76"/>
      <c r="AI292" s="76"/>
      <c r="AJ292" s="76"/>
    </row>
    <row r="293" spans="1:36" ht="20.85" customHeight="1" x14ac:dyDescent="0.15">
      <c r="C293" s="391" t="s">
        <v>130</v>
      </c>
      <c r="D293" s="366"/>
      <c r="E293" s="367"/>
      <c r="F293" s="368"/>
      <c r="G293" s="369"/>
      <c r="H293" s="370" t="str">
        <f>IF(C286="","",VLOOKUP(Y282,リレーオーダー!AM$15:AT$40,6))</f>
        <v/>
      </c>
      <c r="I293" s="370"/>
      <c r="J293" s="370"/>
      <c r="K293" s="370"/>
      <c r="L293" s="370"/>
      <c r="M293" s="371"/>
      <c r="N293" s="363"/>
      <c r="O293" s="363"/>
      <c r="P293" s="363"/>
      <c r="Q293" s="363"/>
      <c r="R293" s="363"/>
      <c r="S293" s="364"/>
      <c r="T293" s="186"/>
      <c r="U293" s="186"/>
      <c r="V293" s="186"/>
      <c r="W293" s="186"/>
      <c r="X293" s="187"/>
      <c r="AC293" s="76"/>
      <c r="AD293" s="76"/>
      <c r="AE293" s="76"/>
      <c r="AF293" s="76"/>
      <c r="AG293" s="76"/>
      <c r="AH293" s="76"/>
      <c r="AI293" s="76"/>
      <c r="AJ293" s="76"/>
    </row>
    <row r="294" spans="1:36" ht="20.85" customHeight="1" x14ac:dyDescent="0.15">
      <c r="C294" s="365" t="s">
        <v>384</v>
      </c>
      <c r="D294" s="366"/>
      <c r="E294" s="367"/>
      <c r="F294" s="368"/>
      <c r="G294" s="369"/>
      <c r="H294" s="370" t="str">
        <f>IF(C286="","",VLOOKUP(Y282,リレーオーダー!AM$15:AT$40,7))</f>
        <v/>
      </c>
      <c r="I294" s="370"/>
      <c r="J294" s="370"/>
      <c r="K294" s="370"/>
      <c r="L294" s="370"/>
      <c r="M294" s="371"/>
      <c r="N294" s="363"/>
      <c r="O294" s="363"/>
      <c r="P294" s="363"/>
      <c r="Q294" s="363"/>
      <c r="R294" s="363"/>
      <c r="S294" s="364"/>
      <c r="T294" s="186"/>
      <c r="U294" s="186"/>
      <c r="V294" s="186"/>
      <c r="W294" s="186"/>
      <c r="X294" s="187"/>
      <c r="AC294" s="76"/>
      <c r="AD294" s="76"/>
      <c r="AE294" s="76"/>
      <c r="AF294" s="76"/>
      <c r="AG294" s="76"/>
      <c r="AH294" s="76"/>
      <c r="AI294" s="76"/>
      <c r="AJ294" s="76"/>
    </row>
    <row r="295" spans="1:36" ht="20.85" customHeight="1" thickBot="1" x14ac:dyDescent="0.2">
      <c r="C295" s="372" t="s">
        <v>385</v>
      </c>
      <c r="D295" s="373"/>
      <c r="E295" s="374"/>
      <c r="F295" s="375"/>
      <c r="G295" s="376"/>
      <c r="H295" s="377" t="str">
        <f>IF(C286="","",VLOOKUP(Y282,リレーオーダー!AM$15:AT$40,8))</f>
        <v/>
      </c>
      <c r="I295" s="378"/>
      <c r="J295" s="378"/>
      <c r="K295" s="378"/>
      <c r="L295" s="378"/>
      <c r="M295" s="379"/>
      <c r="N295" s="380"/>
      <c r="O295" s="380"/>
      <c r="P295" s="380"/>
      <c r="Q295" s="380"/>
      <c r="R295" s="380"/>
      <c r="S295" s="381"/>
      <c r="T295" s="188"/>
      <c r="U295" s="188"/>
      <c r="V295" s="188"/>
      <c r="W295" s="188"/>
      <c r="X295" s="189"/>
      <c r="AC295" s="76"/>
      <c r="AD295" s="76"/>
      <c r="AE295" s="76"/>
      <c r="AF295" s="76"/>
      <c r="AG295" s="76"/>
      <c r="AH295" s="76"/>
      <c r="AI295" s="76"/>
      <c r="AJ295" s="76"/>
    </row>
    <row r="296" spans="1:36" ht="20.85" customHeight="1" x14ac:dyDescent="0.15">
      <c r="C296" s="51" t="s">
        <v>397</v>
      </c>
      <c r="AC296" s="76"/>
      <c r="AD296" s="76"/>
      <c r="AE296" s="76"/>
      <c r="AF296" s="76"/>
      <c r="AG296" s="76"/>
      <c r="AH296" s="76"/>
      <c r="AI296" s="76"/>
      <c r="AJ296" s="76"/>
    </row>
    <row r="297" spans="1:36" ht="20.85" customHeight="1" x14ac:dyDescent="0.15">
      <c r="B297" s="247" t="s">
        <v>36</v>
      </c>
      <c r="C297" s="417" t="s">
        <v>127</v>
      </c>
      <c r="D297" s="418"/>
      <c r="E297" s="196"/>
      <c r="F297" s="62"/>
      <c r="G297" s="65"/>
      <c r="H297" s="64" t="s">
        <v>367</v>
      </c>
      <c r="I297" s="63"/>
      <c r="J297" s="63"/>
      <c r="K297" s="63"/>
      <c r="L297" s="63"/>
      <c r="M297" s="65"/>
      <c r="N297" s="230" t="s">
        <v>368</v>
      </c>
      <c r="O297" s="228"/>
      <c r="P297" s="228"/>
      <c r="Q297" s="228"/>
      <c r="R297" s="228"/>
      <c r="S297" s="228"/>
      <c r="T297" s="232" t="s">
        <v>305</v>
      </c>
      <c r="U297" s="228"/>
      <c r="V297" s="228"/>
      <c r="W297" s="228"/>
      <c r="X297" s="229"/>
      <c r="AC297" s="76"/>
      <c r="AD297" s="76"/>
      <c r="AE297" s="76"/>
      <c r="AF297" s="76"/>
      <c r="AG297" s="76"/>
      <c r="AH297" s="76"/>
      <c r="AI297" s="76"/>
      <c r="AJ297" s="76"/>
    </row>
    <row r="298" spans="1:36" ht="20.85" customHeight="1" x14ac:dyDescent="0.15">
      <c r="B298" s="247" t="s">
        <v>36</v>
      </c>
      <c r="C298" s="417" t="s">
        <v>128</v>
      </c>
      <c r="D298" s="418"/>
      <c r="E298" s="197"/>
      <c r="F298" s="62"/>
      <c r="G298" s="246"/>
      <c r="H298" s="64" t="s">
        <v>131</v>
      </c>
      <c r="I298" s="63"/>
      <c r="J298" s="63"/>
      <c r="K298" s="63"/>
      <c r="L298" s="63"/>
      <c r="M298" s="65"/>
      <c r="N298" s="230" t="s">
        <v>369</v>
      </c>
      <c r="O298" s="228"/>
      <c r="P298" s="228"/>
      <c r="Q298" s="228"/>
      <c r="R298" s="228"/>
      <c r="S298" s="228"/>
      <c r="T298" s="232" t="s">
        <v>304</v>
      </c>
      <c r="U298" s="228"/>
      <c r="V298" s="228"/>
      <c r="W298" s="230"/>
      <c r="X298" s="231"/>
      <c r="AC298" s="76"/>
      <c r="AD298" s="76"/>
      <c r="AE298" s="76"/>
      <c r="AF298" s="76"/>
      <c r="AG298" s="76"/>
      <c r="AH298" s="76"/>
      <c r="AI298" s="76"/>
      <c r="AJ298" s="76"/>
    </row>
    <row r="299" spans="1:36" ht="20.85" customHeight="1" x14ac:dyDescent="0.15">
      <c r="AC299" s="76"/>
      <c r="AD299" s="76"/>
      <c r="AE299" s="76"/>
      <c r="AF299" s="76"/>
      <c r="AG299" s="76"/>
      <c r="AH299" s="76"/>
      <c r="AI299" s="76"/>
      <c r="AJ299" s="76"/>
    </row>
    <row r="300" spans="1:36" ht="20.85" customHeight="1" x14ac:dyDescent="0.15">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C300" s="76"/>
      <c r="AD300" s="76"/>
      <c r="AE300" s="76"/>
      <c r="AF300" s="76"/>
      <c r="AG300" s="76"/>
      <c r="AH300" s="76"/>
      <c r="AI300" s="76"/>
      <c r="AJ300" s="76"/>
    </row>
    <row r="301" spans="1:36" ht="20.85" customHeight="1" x14ac:dyDescent="0.15">
      <c r="AC301" s="76"/>
      <c r="AD301" s="76"/>
      <c r="AE301" s="76"/>
      <c r="AF301" s="76"/>
      <c r="AG301" s="76"/>
      <c r="AH301" s="76"/>
      <c r="AI301" s="76"/>
      <c r="AJ301" s="76"/>
    </row>
    <row r="302" spans="1:36" ht="20.85" customHeight="1" x14ac:dyDescent="0.15">
      <c r="AC302" s="76"/>
      <c r="AD302" s="76"/>
      <c r="AE302" s="76"/>
      <c r="AF302" s="76"/>
      <c r="AG302" s="76"/>
      <c r="AH302" s="76"/>
      <c r="AI302" s="76"/>
      <c r="AJ302" s="76"/>
    </row>
    <row r="303" spans="1:36" ht="20.85" customHeight="1" x14ac:dyDescent="0.15">
      <c r="F303" s="413" t="s">
        <v>120</v>
      </c>
      <c r="G303" s="413"/>
      <c r="H303" s="413"/>
      <c r="I303" s="413"/>
      <c r="J303" s="413"/>
      <c r="K303" s="413"/>
      <c r="L303" s="413"/>
      <c r="M303" s="413"/>
      <c r="N303" s="413"/>
      <c r="O303" s="413"/>
      <c r="P303" s="413"/>
      <c r="Q303" s="413"/>
      <c r="R303" s="413"/>
      <c r="S303" s="413"/>
      <c r="T303" s="413"/>
      <c r="U303" s="413"/>
      <c r="X303" s="86" t="s">
        <v>234</v>
      </c>
      <c r="Y303" s="86">
        <f>Y282+1</f>
        <v>16</v>
      </c>
      <c r="AC303" s="76"/>
      <c r="AD303" s="76"/>
      <c r="AE303" s="76"/>
      <c r="AF303" s="76"/>
      <c r="AG303" s="76"/>
      <c r="AH303" s="76"/>
      <c r="AI303" s="76"/>
      <c r="AJ303" s="76"/>
    </row>
    <row r="304" spans="1:36" ht="20.85" customHeight="1" x14ac:dyDescent="0.15">
      <c r="F304" s="413"/>
      <c r="G304" s="413"/>
      <c r="H304" s="413"/>
      <c r="I304" s="413"/>
      <c r="J304" s="413"/>
      <c r="K304" s="413"/>
      <c r="L304" s="413"/>
      <c r="M304" s="413"/>
      <c r="N304" s="413"/>
      <c r="O304" s="413"/>
      <c r="P304" s="413"/>
      <c r="Q304" s="413"/>
      <c r="R304" s="413"/>
      <c r="S304" s="413"/>
      <c r="T304" s="413"/>
      <c r="U304" s="413"/>
      <c r="AC304" s="76"/>
      <c r="AD304" s="76"/>
      <c r="AE304" s="76"/>
      <c r="AF304" s="76"/>
      <c r="AG304" s="76"/>
      <c r="AH304" s="76"/>
      <c r="AI304" s="76"/>
      <c r="AJ304" s="76"/>
    </row>
    <row r="305" spans="2:36" ht="20.85" customHeight="1" thickBot="1" x14ac:dyDescent="0.2">
      <c r="C305" s="54" t="str">
        <f>C$4</f>
        <v xml:space="preserve">  令和 ４年度 第２４回 「谷口睦生」記念陸上記録会 （ 令和 4年11月13日 ／ 県営八代運動公園陸上競技場 ）</v>
      </c>
      <c r="AC305" s="76"/>
      <c r="AD305" s="76"/>
      <c r="AE305" s="76"/>
      <c r="AF305" s="76"/>
      <c r="AG305" s="76"/>
      <c r="AH305" s="76"/>
      <c r="AI305" s="76"/>
      <c r="AJ305" s="76"/>
    </row>
    <row r="306" spans="2:36" ht="20.85" customHeight="1" thickBot="1" x14ac:dyDescent="0.2">
      <c r="C306" s="414" t="s">
        <v>121</v>
      </c>
      <c r="D306" s="415"/>
      <c r="E306" s="415"/>
      <c r="F306" s="415"/>
      <c r="G306" s="415"/>
      <c r="H306" s="415"/>
      <c r="I306" s="415"/>
      <c r="J306" s="416"/>
      <c r="N306" s="392" t="s">
        <v>122</v>
      </c>
      <c r="O306" s="393"/>
      <c r="P306" s="394"/>
      <c r="Q306" s="56"/>
      <c r="R306" s="395" t="str">
        <f>IF(C307="","",IF(OR(AC$12="小",AC$12="中"),AC$12&amp;"学",IF(AC$12="高",AC$12&amp;"校","直接入力")))</f>
        <v/>
      </c>
      <c r="S306" s="395"/>
      <c r="T306" s="395"/>
      <c r="U306" s="395"/>
      <c r="V306" s="395"/>
      <c r="W306" s="395"/>
      <c r="X306" s="57"/>
      <c r="AC306" s="76"/>
      <c r="AD306" s="76"/>
      <c r="AE306" s="76"/>
      <c r="AF306" s="76"/>
      <c r="AG306" s="76"/>
      <c r="AH306" s="76"/>
      <c r="AI306" s="76"/>
      <c r="AJ306" s="76"/>
    </row>
    <row r="307" spans="2:36" ht="20.85" customHeight="1" thickTop="1" x14ac:dyDescent="0.15">
      <c r="C307" s="396" t="str">
        <f>IF(Y303&gt;SUM(AE$9:AE$10),"",VLOOKUP(Y303,リレーオーダー!AM$15:AU$40,2))</f>
        <v/>
      </c>
      <c r="D307" s="397"/>
      <c r="E307" s="397"/>
      <c r="F307" s="397"/>
      <c r="G307" s="397"/>
      <c r="H307" s="397"/>
      <c r="I307" s="397"/>
      <c r="J307" s="398"/>
      <c r="N307" s="402" t="s">
        <v>123</v>
      </c>
      <c r="O307" s="368"/>
      <c r="P307" s="369"/>
      <c r="Q307" s="50"/>
      <c r="R307" s="403" t="str">
        <f>IF(C307="","",VLOOKUP(Y303,リレーオーダー!AM$15:AU$40,9))</f>
        <v/>
      </c>
      <c r="S307" s="403"/>
      <c r="T307" s="403"/>
      <c r="U307" s="403"/>
      <c r="V307" s="403"/>
      <c r="W307" s="403"/>
      <c r="X307" s="58"/>
      <c r="AC307" s="76"/>
      <c r="AD307" s="76"/>
      <c r="AE307" s="76"/>
      <c r="AF307" s="76"/>
      <c r="AG307" s="76"/>
      <c r="AH307" s="76"/>
      <c r="AI307" s="76"/>
      <c r="AJ307" s="76"/>
    </row>
    <row r="308" spans="2:36" ht="20.85" customHeight="1" thickBot="1" x14ac:dyDescent="0.2">
      <c r="C308" s="399"/>
      <c r="D308" s="400"/>
      <c r="E308" s="400"/>
      <c r="F308" s="400"/>
      <c r="G308" s="400"/>
      <c r="H308" s="400"/>
      <c r="I308" s="400"/>
      <c r="J308" s="401"/>
      <c r="N308" s="404" t="s">
        <v>388</v>
      </c>
      <c r="O308" s="405"/>
      <c r="P308" s="406"/>
      <c r="Q308" s="59"/>
      <c r="R308" s="407">
        <f>SUMIF(男子!AA$101:AA$112,リレーオーダー!Y303,男子!AD$101:AD$112)+SUMIF(女子!AA$101:AA$112,リレーオーダー!Y303,女子!AD$101:AD$112)</f>
        <v>0</v>
      </c>
      <c r="S308" s="407"/>
      <c r="T308" s="407"/>
      <c r="U308" s="407"/>
      <c r="V308" s="407"/>
      <c r="W308" s="407"/>
      <c r="X308" s="60"/>
      <c r="AC308" s="76"/>
      <c r="AD308" s="76"/>
      <c r="AE308" s="76"/>
      <c r="AF308" s="76"/>
      <c r="AG308" s="76"/>
      <c r="AH308" s="76"/>
      <c r="AI308" s="76"/>
      <c r="AJ308" s="76"/>
    </row>
    <row r="309" spans="2:36" ht="20.85" customHeight="1" thickBot="1" x14ac:dyDescent="0.2">
      <c r="AC309" s="76"/>
      <c r="AD309" s="76"/>
      <c r="AE309" s="76"/>
      <c r="AF309" s="76"/>
      <c r="AG309" s="76"/>
      <c r="AH309" s="76"/>
      <c r="AI309" s="76"/>
      <c r="AJ309" s="76"/>
    </row>
    <row r="310" spans="2:36" ht="20.85" customHeight="1" thickBot="1" x14ac:dyDescent="0.2">
      <c r="C310" s="408" t="s">
        <v>124</v>
      </c>
      <c r="D310" s="409"/>
      <c r="E310" s="410" t="s">
        <v>125</v>
      </c>
      <c r="F310" s="410"/>
      <c r="G310" s="409"/>
      <c r="H310" s="410" t="s">
        <v>126</v>
      </c>
      <c r="I310" s="410"/>
      <c r="J310" s="410"/>
      <c r="K310" s="410"/>
      <c r="L310" s="410"/>
      <c r="M310" s="409"/>
      <c r="N310" s="410" t="s">
        <v>366</v>
      </c>
      <c r="O310" s="410"/>
      <c r="P310" s="410"/>
      <c r="Q310" s="410"/>
      <c r="R310" s="410"/>
      <c r="S310" s="409"/>
      <c r="T310" s="411" t="s">
        <v>365</v>
      </c>
      <c r="U310" s="410"/>
      <c r="V310" s="410"/>
      <c r="W310" s="410"/>
      <c r="X310" s="412"/>
      <c r="AC310" s="76"/>
      <c r="AD310" s="76"/>
      <c r="AE310" s="76"/>
      <c r="AF310" s="76"/>
      <c r="AG310" s="76"/>
      <c r="AH310" s="76"/>
      <c r="AI310" s="76"/>
      <c r="AJ310" s="76"/>
    </row>
    <row r="311" spans="2:36" ht="20.85" customHeight="1" thickTop="1" x14ac:dyDescent="0.15">
      <c r="C311" s="382" t="s">
        <v>127</v>
      </c>
      <c r="D311" s="383"/>
      <c r="E311" s="384"/>
      <c r="F311" s="385"/>
      <c r="G311" s="386"/>
      <c r="H311" s="387" t="str">
        <f>IF(C307="","",VLOOKUP(Y303,リレーオーダー!AM$15:AT$40,3))</f>
        <v/>
      </c>
      <c r="I311" s="387"/>
      <c r="J311" s="387"/>
      <c r="K311" s="387"/>
      <c r="L311" s="387"/>
      <c r="M311" s="388"/>
      <c r="N311" s="389"/>
      <c r="O311" s="389"/>
      <c r="P311" s="389"/>
      <c r="Q311" s="389"/>
      <c r="R311" s="389"/>
      <c r="S311" s="390"/>
      <c r="T311" s="186"/>
      <c r="U311" s="186"/>
      <c r="V311" s="186"/>
      <c r="W311" s="186"/>
      <c r="X311" s="187"/>
      <c r="AC311" s="76"/>
      <c r="AD311" s="76"/>
      <c r="AE311" s="76"/>
      <c r="AF311" s="76"/>
      <c r="AG311" s="76"/>
      <c r="AH311" s="76"/>
      <c r="AI311" s="76"/>
      <c r="AJ311" s="76"/>
    </row>
    <row r="312" spans="2:36" ht="20.85" customHeight="1" x14ac:dyDescent="0.15">
      <c r="C312" s="391" t="s">
        <v>128</v>
      </c>
      <c r="D312" s="366"/>
      <c r="E312" s="367"/>
      <c r="F312" s="368"/>
      <c r="G312" s="369"/>
      <c r="H312" s="370" t="str">
        <f>IF(C307="","",VLOOKUP(Y303,リレーオーダー!AM$15:AT$40,4))</f>
        <v/>
      </c>
      <c r="I312" s="370"/>
      <c r="J312" s="370"/>
      <c r="K312" s="370"/>
      <c r="L312" s="370"/>
      <c r="M312" s="371"/>
      <c r="N312" s="363"/>
      <c r="O312" s="363"/>
      <c r="P312" s="363"/>
      <c r="Q312" s="363"/>
      <c r="R312" s="363"/>
      <c r="S312" s="364"/>
      <c r="T312" s="186"/>
      <c r="U312" s="186"/>
      <c r="V312" s="186"/>
      <c r="W312" s="186"/>
      <c r="X312" s="187"/>
      <c r="AC312" s="76"/>
      <c r="AD312" s="76"/>
      <c r="AE312" s="76"/>
      <c r="AF312" s="76"/>
      <c r="AG312" s="76"/>
      <c r="AH312" s="76"/>
      <c r="AI312" s="76"/>
      <c r="AJ312" s="76"/>
    </row>
    <row r="313" spans="2:36" ht="20.85" customHeight="1" x14ac:dyDescent="0.15">
      <c r="C313" s="391" t="s">
        <v>129</v>
      </c>
      <c r="D313" s="366"/>
      <c r="E313" s="367"/>
      <c r="F313" s="368"/>
      <c r="G313" s="369"/>
      <c r="H313" s="370" t="str">
        <f>IF(C307="","",VLOOKUP(Y303,リレーオーダー!AM$15:AT$40,5))</f>
        <v/>
      </c>
      <c r="I313" s="370"/>
      <c r="J313" s="370"/>
      <c r="K313" s="370"/>
      <c r="L313" s="370"/>
      <c r="M313" s="371"/>
      <c r="N313" s="363"/>
      <c r="O313" s="363"/>
      <c r="P313" s="363"/>
      <c r="Q313" s="363"/>
      <c r="R313" s="363"/>
      <c r="S313" s="364"/>
      <c r="T313" s="186"/>
      <c r="U313" s="186"/>
      <c r="V313" s="186"/>
      <c r="W313" s="186"/>
      <c r="X313" s="187"/>
      <c r="AC313" s="76"/>
      <c r="AD313" s="76"/>
      <c r="AE313" s="76"/>
      <c r="AF313" s="76"/>
      <c r="AG313" s="76"/>
      <c r="AH313" s="76"/>
      <c r="AI313" s="76"/>
      <c r="AJ313" s="76"/>
    </row>
    <row r="314" spans="2:36" ht="20.85" customHeight="1" x14ac:dyDescent="0.15">
      <c r="C314" s="391" t="s">
        <v>130</v>
      </c>
      <c r="D314" s="366"/>
      <c r="E314" s="367"/>
      <c r="F314" s="368"/>
      <c r="G314" s="369"/>
      <c r="H314" s="370" t="str">
        <f>IF(C307="","",VLOOKUP(Y303,リレーオーダー!AM$15:AT$40,6))</f>
        <v/>
      </c>
      <c r="I314" s="370"/>
      <c r="J314" s="370"/>
      <c r="K314" s="370"/>
      <c r="L314" s="370"/>
      <c r="M314" s="371"/>
      <c r="N314" s="363"/>
      <c r="O314" s="363"/>
      <c r="P314" s="363"/>
      <c r="Q314" s="363"/>
      <c r="R314" s="363"/>
      <c r="S314" s="364"/>
      <c r="T314" s="186"/>
      <c r="U314" s="186"/>
      <c r="V314" s="186"/>
      <c r="W314" s="186"/>
      <c r="X314" s="187"/>
      <c r="AC314" s="76"/>
      <c r="AD314" s="76"/>
      <c r="AE314" s="76"/>
      <c r="AF314" s="76"/>
      <c r="AG314" s="76"/>
      <c r="AH314" s="76"/>
      <c r="AI314" s="76"/>
      <c r="AJ314" s="76"/>
    </row>
    <row r="315" spans="2:36" ht="20.85" customHeight="1" x14ac:dyDescent="0.15">
      <c r="C315" s="365" t="s">
        <v>384</v>
      </c>
      <c r="D315" s="366"/>
      <c r="E315" s="367"/>
      <c r="F315" s="368"/>
      <c r="G315" s="369"/>
      <c r="H315" s="370" t="str">
        <f>IF(C307="","",VLOOKUP(Y303,リレーオーダー!AM$15:AT$40,7))</f>
        <v/>
      </c>
      <c r="I315" s="370"/>
      <c r="J315" s="370"/>
      <c r="K315" s="370"/>
      <c r="L315" s="370"/>
      <c r="M315" s="371"/>
      <c r="N315" s="363"/>
      <c r="O315" s="363"/>
      <c r="P315" s="363"/>
      <c r="Q315" s="363"/>
      <c r="R315" s="363"/>
      <c r="S315" s="364"/>
      <c r="T315" s="186"/>
      <c r="U315" s="186"/>
      <c r="V315" s="186"/>
      <c r="W315" s="186"/>
      <c r="X315" s="187"/>
      <c r="AC315" s="76"/>
      <c r="AD315" s="76"/>
      <c r="AE315" s="76"/>
      <c r="AF315" s="76"/>
      <c r="AG315" s="76"/>
      <c r="AH315" s="76"/>
      <c r="AI315" s="76"/>
      <c r="AJ315" s="76"/>
    </row>
    <row r="316" spans="2:36" ht="20.85" customHeight="1" thickBot="1" x14ac:dyDescent="0.2">
      <c r="C316" s="372" t="s">
        <v>385</v>
      </c>
      <c r="D316" s="373"/>
      <c r="E316" s="374"/>
      <c r="F316" s="375"/>
      <c r="G316" s="376"/>
      <c r="H316" s="377" t="str">
        <f>IF(C307="","",VLOOKUP(Y303,リレーオーダー!AM$15:AT$40,8))</f>
        <v/>
      </c>
      <c r="I316" s="378"/>
      <c r="J316" s="378"/>
      <c r="K316" s="378"/>
      <c r="L316" s="378"/>
      <c r="M316" s="379"/>
      <c r="N316" s="380"/>
      <c r="O316" s="380"/>
      <c r="P316" s="380"/>
      <c r="Q316" s="380"/>
      <c r="R316" s="380"/>
      <c r="S316" s="381"/>
      <c r="T316" s="188"/>
      <c r="U316" s="188"/>
      <c r="V316" s="188"/>
      <c r="W316" s="188"/>
      <c r="X316" s="189"/>
      <c r="AC316" s="75"/>
      <c r="AD316" s="75"/>
      <c r="AE316" s="75"/>
      <c r="AF316" s="75"/>
      <c r="AG316" s="75"/>
      <c r="AH316" s="75"/>
      <c r="AI316" s="75"/>
      <c r="AJ316" s="75"/>
    </row>
    <row r="317" spans="2:36" ht="20.85" customHeight="1" x14ac:dyDescent="0.15">
      <c r="C317" s="51" t="s">
        <v>397</v>
      </c>
      <c r="AC317" s="75"/>
      <c r="AD317" s="75"/>
      <c r="AE317" s="76"/>
      <c r="AF317" s="76"/>
      <c r="AG317" s="76"/>
      <c r="AH317" s="76"/>
      <c r="AI317" s="76"/>
      <c r="AJ317" s="76"/>
    </row>
    <row r="318" spans="2:36" ht="20.85" customHeight="1" x14ac:dyDescent="0.15">
      <c r="B318" s="247" t="s">
        <v>36</v>
      </c>
      <c r="C318" s="417" t="s">
        <v>127</v>
      </c>
      <c r="D318" s="418"/>
      <c r="E318" s="196"/>
      <c r="F318" s="62"/>
      <c r="G318" s="65"/>
      <c r="H318" s="64" t="s">
        <v>367</v>
      </c>
      <c r="I318" s="63"/>
      <c r="J318" s="63"/>
      <c r="K318" s="63"/>
      <c r="L318" s="63"/>
      <c r="M318" s="65"/>
      <c r="N318" s="230" t="s">
        <v>368</v>
      </c>
      <c r="O318" s="228"/>
      <c r="P318" s="228"/>
      <c r="Q318" s="228"/>
      <c r="R318" s="228"/>
      <c r="S318" s="228"/>
      <c r="T318" s="232" t="s">
        <v>305</v>
      </c>
      <c r="U318" s="228"/>
      <c r="V318" s="228"/>
      <c r="W318" s="228"/>
      <c r="X318" s="229"/>
      <c r="AC318" s="76"/>
      <c r="AD318" s="76"/>
      <c r="AE318" s="76"/>
      <c r="AF318" s="76"/>
      <c r="AG318" s="76"/>
      <c r="AH318" s="76"/>
      <c r="AI318" s="76"/>
      <c r="AJ318" s="76"/>
    </row>
    <row r="319" spans="2:36" ht="20.85" customHeight="1" x14ac:dyDescent="0.15">
      <c r="B319" s="247" t="s">
        <v>36</v>
      </c>
      <c r="C319" s="417" t="s">
        <v>128</v>
      </c>
      <c r="D319" s="418"/>
      <c r="E319" s="197"/>
      <c r="F319" s="62"/>
      <c r="G319" s="246"/>
      <c r="H319" s="64" t="s">
        <v>131</v>
      </c>
      <c r="I319" s="63"/>
      <c r="J319" s="63"/>
      <c r="K319" s="63"/>
      <c r="L319" s="63"/>
      <c r="M319" s="65"/>
      <c r="N319" s="230" t="s">
        <v>369</v>
      </c>
      <c r="O319" s="228"/>
      <c r="P319" s="228"/>
      <c r="Q319" s="228"/>
      <c r="R319" s="228"/>
      <c r="S319" s="228"/>
      <c r="T319" s="232" t="s">
        <v>304</v>
      </c>
      <c r="U319" s="228"/>
      <c r="V319" s="228"/>
      <c r="W319" s="230"/>
      <c r="X319" s="231"/>
      <c r="AC319" s="75"/>
      <c r="AD319" s="75"/>
      <c r="AE319" s="76"/>
      <c r="AF319" s="76"/>
      <c r="AG319" s="76"/>
      <c r="AH319" s="76"/>
      <c r="AI319" s="76"/>
      <c r="AJ319" s="75"/>
    </row>
    <row r="320" spans="2:36" ht="20.85" customHeight="1" x14ac:dyDescent="0.15">
      <c r="AC320" s="76"/>
      <c r="AD320" s="76"/>
      <c r="AE320" s="76"/>
      <c r="AF320" s="76"/>
      <c r="AG320" s="76"/>
      <c r="AH320" s="76"/>
      <c r="AI320" s="76"/>
      <c r="AJ320" s="76"/>
    </row>
    <row r="321" spans="3:36" ht="20.85" customHeight="1" x14ac:dyDescent="0.15">
      <c r="AC321" s="76"/>
      <c r="AD321" s="76"/>
      <c r="AE321" s="76"/>
      <c r="AF321" s="76"/>
      <c r="AG321" s="76"/>
      <c r="AH321" s="76"/>
      <c r="AI321" s="76"/>
      <c r="AJ321" s="76"/>
    </row>
    <row r="322" spans="3:36" ht="20.85" customHeight="1" x14ac:dyDescent="0.15">
      <c r="F322" s="413" t="s">
        <v>120</v>
      </c>
      <c r="G322" s="413"/>
      <c r="H322" s="413"/>
      <c r="I322" s="413"/>
      <c r="J322" s="413"/>
      <c r="K322" s="413"/>
      <c r="L322" s="413"/>
      <c r="M322" s="413"/>
      <c r="N322" s="413"/>
      <c r="O322" s="413"/>
      <c r="P322" s="413"/>
      <c r="Q322" s="413"/>
      <c r="R322" s="413"/>
      <c r="S322" s="413"/>
      <c r="T322" s="413"/>
      <c r="U322" s="413"/>
      <c r="X322" s="86" t="s">
        <v>234</v>
      </c>
      <c r="Y322" s="86">
        <f>Y303+1</f>
        <v>17</v>
      </c>
      <c r="AC322" s="76"/>
      <c r="AD322" s="76"/>
      <c r="AE322" s="76"/>
      <c r="AF322" s="76"/>
      <c r="AG322" s="76"/>
      <c r="AH322" s="76"/>
      <c r="AI322" s="76"/>
      <c r="AJ322" s="76"/>
    </row>
    <row r="323" spans="3:36" ht="20.85" customHeight="1" x14ac:dyDescent="0.15">
      <c r="F323" s="413"/>
      <c r="G323" s="413"/>
      <c r="H323" s="413"/>
      <c r="I323" s="413"/>
      <c r="J323" s="413"/>
      <c r="K323" s="413"/>
      <c r="L323" s="413"/>
      <c r="M323" s="413"/>
      <c r="N323" s="413"/>
      <c r="O323" s="413"/>
      <c r="P323" s="413"/>
      <c r="Q323" s="413"/>
      <c r="R323" s="413"/>
      <c r="S323" s="413"/>
      <c r="T323" s="413"/>
      <c r="U323" s="413"/>
      <c r="AC323" s="76"/>
      <c r="AD323" s="76"/>
      <c r="AE323" s="76"/>
      <c r="AF323" s="76"/>
      <c r="AG323" s="76"/>
      <c r="AH323" s="76"/>
      <c r="AI323" s="76"/>
      <c r="AJ323" s="76"/>
    </row>
    <row r="324" spans="3:36" ht="20.85" customHeight="1" thickBot="1" x14ac:dyDescent="0.2">
      <c r="C324" s="54" t="str">
        <f>C$4</f>
        <v xml:space="preserve">  令和 ４年度 第２４回 「谷口睦生」記念陸上記録会 （ 令和 4年11月13日 ／ 県営八代運動公園陸上競技場 ）</v>
      </c>
      <c r="AC324" s="76"/>
      <c r="AD324" s="76"/>
      <c r="AE324" s="76"/>
      <c r="AF324" s="76"/>
      <c r="AG324" s="76"/>
      <c r="AH324" s="76"/>
      <c r="AI324" s="76"/>
      <c r="AJ324" s="76"/>
    </row>
    <row r="325" spans="3:36" ht="20.85" customHeight="1" thickBot="1" x14ac:dyDescent="0.2">
      <c r="C325" s="414" t="s">
        <v>121</v>
      </c>
      <c r="D325" s="415"/>
      <c r="E325" s="415"/>
      <c r="F325" s="415"/>
      <c r="G325" s="415"/>
      <c r="H325" s="415"/>
      <c r="I325" s="415"/>
      <c r="J325" s="416"/>
      <c r="N325" s="392" t="s">
        <v>122</v>
      </c>
      <c r="O325" s="393"/>
      <c r="P325" s="394"/>
      <c r="Q325" s="56"/>
      <c r="R325" s="395" t="str">
        <f>IF(C326="","",IF(OR(AC$12="小",AC$12="中"),AC$12&amp;"学",IF(AC$12="高",AC$12&amp;"校","直接入力")))</f>
        <v/>
      </c>
      <c r="S325" s="395"/>
      <c r="T325" s="395"/>
      <c r="U325" s="395"/>
      <c r="V325" s="395"/>
      <c r="W325" s="395"/>
      <c r="X325" s="57"/>
      <c r="AC325" s="76"/>
      <c r="AD325" s="76"/>
      <c r="AE325" s="76"/>
      <c r="AF325" s="76"/>
      <c r="AG325" s="76"/>
      <c r="AH325" s="76"/>
      <c r="AI325" s="76"/>
      <c r="AJ325" s="76"/>
    </row>
    <row r="326" spans="3:36" ht="20.85" customHeight="1" thickTop="1" x14ac:dyDescent="0.15">
      <c r="C326" s="396" t="str">
        <f>IF(Y322&gt;SUM(AE$9:AE$10),"",VLOOKUP(Y322,リレーオーダー!AM$15:AU$40,2))</f>
        <v/>
      </c>
      <c r="D326" s="397"/>
      <c r="E326" s="397"/>
      <c r="F326" s="397"/>
      <c r="G326" s="397"/>
      <c r="H326" s="397"/>
      <c r="I326" s="397"/>
      <c r="J326" s="398"/>
      <c r="N326" s="402" t="s">
        <v>123</v>
      </c>
      <c r="O326" s="368"/>
      <c r="P326" s="369"/>
      <c r="Q326" s="50"/>
      <c r="R326" s="403" t="str">
        <f>IF(C326="","",VLOOKUP(Y322,リレーオーダー!AM$15:AU$40,9))</f>
        <v/>
      </c>
      <c r="S326" s="403"/>
      <c r="T326" s="403"/>
      <c r="U326" s="403"/>
      <c r="V326" s="403"/>
      <c r="W326" s="403"/>
      <c r="X326" s="58"/>
      <c r="AC326" s="76"/>
      <c r="AD326" s="76"/>
      <c r="AE326" s="76"/>
      <c r="AF326" s="76"/>
      <c r="AG326" s="76"/>
      <c r="AH326" s="76"/>
      <c r="AI326" s="76"/>
      <c r="AJ326" s="76"/>
    </row>
    <row r="327" spans="3:36" ht="20.85" customHeight="1" thickBot="1" x14ac:dyDescent="0.2">
      <c r="C327" s="399"/>
      <c r="D327" s="400"/>
      <c r="E327" s="400"/>
      <c r="F327" s="400"/>
      <c r="G327" s="400"/>
      <c r="H327" s="400"/>
      <c r="I327" s="400"/>
      <c r="J327" s="401"/>
      <c r="N327" s="404" t="s">
        <v>388</v>
      </c>
      <c r="O327" s="405"/>
      <c r="P327" s="406"/>
      <c r="Q327" s="59"/>
      <c r="R327" s="407">
        <f>SUMIF(男子!AA$101:AA$112,リレーオーダー!Y322,男子!AD$101:AD$112)+SUMIF(女子!AA$101:AA$112,リレーオーダー!Y322,女子!AD$101:AD$112)</f>
        <v>0</v>
      </c>
      <c r="S327" s="407"/>
      <c r="T327" s="407"/>
      <c r="U327" s="407"/>
      <c r="V327" s="407"/>
      <c r="W327" s="407"/>
      <c r="X327" s="60"/>
      <c r="AC327" s="76"/>
      <c r="AD327" s="76"/>
      <c r="AE327" s="76"/>
      <c r="AF327" s="76"/>
      <c r="AG327" s="76"/>
      <c r="AH327" s="76"/>
      <c r="AI327" s="76"/>
      <c r="AJ327" s="76"/>
    </row>
    <row r="328" spans="3:36" ht="20.85" customHeight="1" thickBot="1" x14ac:dyDescent="0.2">
      <c r="AC328" s="76"/>
      <c r="AD328" s="76"/>
      <c r="AE328" s="76"/>
      <c r="AF328" s="76"/>
      <c r="AG328" s="76"/>
      <c r="AH328" s="76"/>
      <c r="AI328" s="76"/>
      <c r="AJ328" s="76"/>
    </row>
    <row r="329" spans="3:36" ht="20.85" customHeight="1" thickBot="1" x14ac:dyDescent="0.2">
      <c r="C329" s="408" t="s">
        <v>124</v>
      </c>
      <c r="D329" s="409"/>
      <c r="E329" s="410" t="s">
        <v>125</v>
      </c>
      <c r="F329" s="410"/>
      <c r="G329" s="409"/>
      <c r="H329" s="410" t="s">
        <v>126</v>
      </c>
      <c r="I329" s="410"/>
      <c r="J329" s="410"/>
      <c r="K329" s="410"/>
      <c r="L329" s="410"/>
      <c r="M329" s="409"/>
      <c r="N329" s="410" t="s">
        <v>366</v>
      </c>
      <c r="O329" s="410"/>
      <c r="P329" s="410"/>
      <c r="Q329" s="410"/>
      <c r="R329" s="410"/>
      <c r="S329" s="409"/>
      <c r="T329" s="411" t="s">
        <v>365</v>
      </c>
      <c r="U329" s="410"/>
      <c r="V329" s="410"/>
      <c r="W329" s="410"/>
      <c r="X329" s="412"/>
      <c r="AC329" s="76"/>
      <c r="AD329" s="76"/>
      <c r="AE329" s="76"/>
      <c r="AF329" s="76"/>
      <c r="AG329" s="76"/>
      <c r="AH329" s="76"/>
      <c r="AI329" s="76"/>
      <c r="AJ329" s="76"/>
    </row>
    <row r="330" spans="3:36" ht="20.85" customHeight="1" thickTop="1" x14ac:dyDescent="0.15">
      <c r="C330" s="382" t="s">
        <v>127</v>
      </c>
      <c r="D330" s="383"/>
      <c r="E330" s="384"/>
      <c r="F330" s="385"/>
      <c r="G330" s="386"/>
      <c r="H330" s="387" t="str">
        <f>IF(C326="","",VLOOKUP(Y322,リレーオーダー!AM$15:AT$40,3))</f>
        <v/>
      </c>
      <c r="I330" s="387"/>
      <c r="J330" s="387"/>
      <c r="K330" s="387"/>
      <c r="L330" s="387"/>
      <c r="M330" s="388"/>
      <c r="N330" s="389"/>
      <c r="O330" s="389"/>
      <c r="P330" s="389"/>
      <c r="Q330" s="389"/>
      <c r="R330" s="389"/>
      <c r="S330" s="390"/>
      <c r="T330" s="186"/>
      <c r="U330" s="186"/>
      <c r="V330" s="186"/>
      <c r="W330" s="186"/>
      <c r="X330" s="187"/>
      <c r="AC330" s="76"/>
      <c r="AD330" s="76"/>
      <c r="AE330" s="76"/>
      <c r="AF330" s="76"/>
      <c r="AG330" s="76"/>
      <c r="AH330" s="76"/>
      <c r="AI330" s="76"/>
      <c r="AJ330" s="76"/>
    </row>
    <row r="331" spans="3:36" ht="20.85" customHeight="1" x14ac:dyDescent="0.15">
      <c r="C331" s="391" t="s">
        <v>128</v>
      </c>
      <c r="D331" s="366"/>
      <c r="E331" s="367"/>
      <c r="F331" s="368"/>
      <c r="G331" s="369"/>
      <c r="H331" s="370" t="str">
        <f>IF(C326="","",VLOOKUP(Y322,リレーオーダー!AM$15:AT$40,4))</f>
        <v/>
      </c>
      <c r="I331" s="370"/>
      <c r="J331" s="370"/>
      <c r="K331" s="370"/>
      <c r="L331" s="370"/>
      <c r="M331" s="371"/>
      <c r="N331" s="363"/>
      <c r="O331" s="363"/>
      <c r="P331" s="363"/>
      <c r="Q331" s="363"/>
      <c r="R331" s="363"/>
      <c r="S331" s="364"/>
      <c r="T331" s="186"/>
      <c r="U331" s="186"/>
      <c r="V331" s="186"/>
      <c r="W331" s="186"/>
      <c r="X331" s="187"/>
      <c r="AC331" s="76"/>
      <c r="AD331" s="76"/>
      <c r="AE331" s="76"/>
      <c r="AF331" s="76"/>
      <c r="AG331" s="76"/>
      <c r="AH331" s="76"/>
      <c r="AI331" s="76"/>
      <c r="AJ331" s="76"/>
    </row>
    <row r="332" spans="3:36" ht="20.85" customHeight="1" x14ac:dyDescent="0.15">
      <c r="C332" s="391" t="s">
        <v>129</v>
      </c>
      <c r="D332" s="366"/>
      <c r="E332" s="367"/>
      <c r="F332" s="368"/>
      <c r="G332" s="369"/>
      <c r="H332" s="370" t="str">
        <f>IF(C326="","",VLOOKUP(Y322,リレーオーダー!AM$15:AT$40,5))</f>
        <v/>
      </c>
      <c r="I332" s="370"/>
      <c r="J332" s="370"/>
      <c r="K332" s="370"/>
      <c r="L332" s="370"/>
      <c r="M332" s="371"/>
      <c r="N332" s="363"/>
      <c r="O332" s="363"/>
      <c r="P332" s="363"/>
      <c r="Q332" s="363"/>
      <c r="R332" s="363"/>
      <c r="S332" s="364"/>
      <c r="T332" s="186"/>
      <c r="U332" s="186"/>
      <c r="V332" s="186"/>
      <c r="W332" s="186"/>
      <c r="X332" s="187"/>
      <c r="AC332" s="76"/>
      <c r="AD332" s="76"/>
      <c r="AE332" s="76"/>
      <c r="AF332" s="76"/>
      <c r="AG332" s="76"/>
      <c r="AH332" s="76"/>
      <c r="AI332" s="76"/>
      <c r="AJ332" s="76"/>
    </row>
    <row r="333" spans="3:36" ht="20.85" customHeight="1" x14ac:dyDescent="0.15">
      <c r="C333" s="391" t="s">
        <v>130</v>
      </c>
      <c r="D333" s="366"/>
      <c r="E333" s="367"/>
      <c r="F333" s="368"/>
      <c r="G333" s="369"/>
      <c r="H333" s="370" t="str">
        <f>IF(C326="","",VLOOKUP(Y322,リレーオーダー!AM$15:AT$40,6))</f>
        <v/>
      </c>
      <c r="I333" s="370"/>
      <c r="J333" s="370"/>
      <c r="K333" s="370"/>
      <c r="L333" s="370"/>
      <c r="M333" s="371"/>
      <c r="N333" s="363"/>
      <c r="O333" s="363"/>
      <c r="P333" s="363"/>
      <c r="Q333" s="363"/>
      <c r="R333" s="363"/>
      <c r="S333" s="364"/>
      <c r="T333" s="186"/>
      <c r="U333" s="186"/>
      <c r="V333" s="186"/>
      <c r="W333" s="186"/>
      <c r="X333" s="187"/>
      <c r="AC333" s="76"/>
      <c r="AD333" s="76"/>
      <c r="AE333" s="76"/>
      <c r="AF333" s="76"/>
      <c r="AG333" s="76"/>
      <c r="AH333" s="76"/>
      <c r="AI333" s="76"/>
      <c r="AJ333" s="76"/>
    </row>
    <row r="334" spans="3:36" ht="20.85" customHeight="1" x14ac:dyDescent="0.15">
      <c r="C334" s="365" t="s">
        <v>384</v>
      </c>
      <c r="D334" s="366"/>
      <c r="E334" s="367"/>
      <c r="F334" s="368"/>
      <c r="G334" s="369"/>
      <c r="H334" s="370" t="str">
        <f>IF(C326="","",VLOOKUP(Y322,リレーオーダー!AM$15:AT$40,7))</f>
        <v/>
      </c>
      <c r="I334" s="370"/>
      <c r="J334" s="370"/>
      <c r="K334" s="370"/>
      <c r="L334" s="370"/>
      <c r="M334" s="371"/>
      <c r="N334" s="363"/>
      <c r="O334" s="363"/>
      <c r="P334" s="363"/>
      <c r="Q334" s="363"/>
      <c r="R334" s="363"/>
      <c r="S334" s="364"/>
      <c r="T334" s="186"/>
      <c r="U334" s="186"/>
      <c r="V334" s="186"/>
      <c r="W334" s="186"/>
      <c r="X334" s="187"/>
      <c r="AC334" s="76"/>
      <c r="AD334" s="76"/>
      <c r="AE334" s="76"/>
      <c r="AF334" s="76"/>
      <c r="AG334" s="76"/>
      <c r="AH334" s="76"/>
      <c r="AI334" s="76"/>
      <c r="AJ334" s="76"/>
    </row>
    <row r="335" spans="3:36" ht="20.85" customHeight="1" thickBot="1" x14ac:dyDescent="0.2">
      <c r="C335" s="372" t="s">
        <v>385</v>
      </c>
      <c r="D335" s="373"/>
      <c r="E335" s="374"/>
      <c r="F335" s="375"/>
      <c r="G335" s="376"/>
      <c r="H335" s="377" t="str">
        <f>IF(C326="","",VLOOKUP(Y322,リレーオーダー!AM$15:AT$40,8))</f>
        <v/>
      </c>
      <c r="I335" s="378"/>
      <c r="J335" s="378"/>
      <c r="K335" s="378"/>
      <c r="L335" s="378"/>
      <c r="M335" s="379"/>
      <c r="N335" s="380"/>
      <c r="O335" s="380"/>
      <c r="P335" s="380"/>
      <c r="Q335" s="380"/>
      <c r="R335" s="380"/>
      <c r="S335" s="381"/>
      <c r="T335" s="188"/>
      <c r="U335" s="188"/>
      <c r="V335" s="188"/>
      <c r="W335" s="188"/>
      <c r="X335" s="189"/>
      <c r="AC335" s="76"/>
      <c r="AD335" s="76"/>
      <c r="AE335" s="76"/>
      <c r="AF335" s="76"/>
      <c r="AG335" s="76"/>
      <c r="AH335" s="76"/>
      <c r="AI335" s="76"/>
      <c r="AJ335" s="76"/>
    </row>
    <row r="336" spans="3:36" ht="20.85" customHeight="1" x14ac:dyDescent="0.15">
      <c r="C336" s="51" t="s">
        <v>397</v>
      </c>
      <c r="AC336" s="76"/>
      <c r="AD336" s="76"/>
      <c r="AE336" s="76"/>
      <c r="AF336" s="76"/>
      <c r="AG336" s="76"/>
      <c r="AH336" s="76"/>
      <c r="AI336" s="76"/>
      <c r="AJ336" s="76"/>
    </row>
    <row r="337" spans="1:36" ht="20.85" customHeight="1" x14ac:dyDescent="0.15">
      <c r="B337" s="247" t="s">
        <v>36</v>
      </c>
      <c r="C337" s="417" t="s">
        <v>127</v>
      </c>
      <c r="D337" s="418"/>
      <c r="E337" s="196"/>
      <c r="F337" s="62"/>
      <c r="G337" s="65"/>
      <c r="H337" s="64" t="s">
        <v>367</v>
      </c>
      <c r="I337" s="63"/>
      <c r="J337" s="63"/>
      <c r="K337" s="63"/>
      <c r="L337" s="63"/>
      <c r="M337" s="65"/>
      <c r="N337" s="230" t="s">
        <v>368</v>
      </c>
      <c r="O337" s="228"/>
      <c r="P337" s="228"/>
      <c r="Q337" s="228"/>
      <c r="R337" s="228"/>
      <c r="S337" s="228"/>
      <c r="T337" s="232" t="s">
        <v>305</v>
      </c>
      <c r="U337" s="228"/>
      <c r="V337" s="228"/>
      <c r="W337" s="228"/>
      <c r="X337" s="229"/>
      <c r="AC337" s="76"/>
      <c r="AD337" s="76"/>
      <c r="AE337" s="76"/>
      <c r="AF337" s="76"/>
      <c r="AG337" s="76"/>
      <c r="AH337" s="76"/>
      <c r="AI337" s="76"/>
      <c r="AJ337" s="76"/>
    </row>
    <row r="338" spans="1:36" ht="20.85" customHeight="1" x14ac:dyDescent="0.15">
      <c r="B338" s="247" t="s">
        <v>36</v>
      </c>
      <c r="C338" s="417" t="s">
        <v>128</v>
      </c>
      <c r="D338" s="418"/>
      <c r="E338" s="197"/>
      <c r="F338" s="62"/>
      <c r="G338" s="246"/>
      <c r="H338" s="64" t="s">
        <v>131</v>
      </c>
      <c r="I338" s="63"/>
      <c r="J338" s="63"/>
      <c r="K338" s="63"/>
      <c r="L338" s="63"/>
      <c r="M338" s="65"/>
      <c r="N338" s="230" t="s">
        <v>369</v>
      </c>
      <c r="O338" s="228"/>
      <c r="P338" s="228"/>
      <c r="Q338" s="228"/>
      <c r="R338" s="228"/>
      <c r="S338" s="228"/>
      <c r="T338" s="232" t="s">
        <v>304</v>
      </c>
      <c r="U338" s="228"/>
      <c r="V338" s="228"/>
      <c r="W338" s="230"/>
      <c r="X338" s="231"/>
      <c r="AC338" s="76"/>
      <c r="AD338" s="76"/>
      <c r="AE338" s="76"/>
      <c r="AF338" s="76"/>
      <c r="AG338" s="76"/>
      <c r="AH338" s="76"/>
      <c r="AI338" s="76"/>
      <c r="AJ338" s="76"/>
    </row>
    <row r="339" spans="1:36" ht="20.85" customHeight="1" x14ac:dyDescent="0.15">
      <c r="AC339" s="76"/>
      <c r="AD339" s="76"/>
      <c r="AE339" s="76"/>
      <c r="AF339" s="76"/>
      <c r="AG339" s="76"/>
      <c r="AH339" s="76"/>
      <c r="AI339" s="76"/>
      <c r="AJ339" s="76"/>
    </row>
    <row r="340" spans="1:36" ht="20.85" customHeight="1" x14ac:dyDescent="0.15">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C340" s="76"/>
      <c r="AD340" s="76"/>
      <c r="AE340" s="76"/>
      <c r="AF340" s="76"/>
      <c r="AG340" s="76"/>
      <c r="AH340" s="76"/>
      <c r="AI340" s="76"/>
      <c r="AJ340" s="76"/>
    </row>
    <row r="341" spans="1:36" ht="20.85" customHeight="1" x14ac:dyDescent="0.15">
      <c r="AC341" s="76"/>
      <c r="AD341" s="76"/>
      <c r="AE341" s="76"/>
      <c r="AF341" s="76"/>
      <c r="AG341" s="76"/>
      <c r="AH341" s="76"/>
      <c r="AI341" s="76"/>
      <c r="AJ341" s="76"/>
    </row>
    <row r="342" spans="1:36" ht="20.85" customHeight="1" x14ac:dyDescent="0.15">
      <c r="AC342" s="76"/>
      <c r="AD342" s="76"/>
      <c r="AE342" s="76"/>
      <c r="AF342" s="76"/>
      <c r="AG342" s="76"/>
      <c r="AH342" s="76"/>
      <c r="AI342" s="76"/>
      <c r="AJ342" s="76"/>
    </row>
    <row r="343" spans="1:36" ht="20.85" customHeight="1" x14ac:dyDescent="0.15">
      <c r="F343" s="413" t="s">
        <v>120</v>
      </c>
      <c r="G343" s="413"/>
      <c r="H343" s="413"/>
      <c r="I343" s="413"/>
      <c r="J343" s="413"/>
      <c r="K343" s="413"/>
      <c r="L343" s="413"/>
      <c r="M343" s="413"/>
      <c r="N343" s="413"/>
      <c r="O343" s="413"/>
      <c r="P343" s="413"/>
      <c r="Q343" s="413"/>
      <c r="R343" s="413"/>
      <c r="S343" s="413"/>
      <c r="T343" s="413"/>
      <c r="U343" s="413"/>
      <c r="X343" s="86" t="s">
        <v>234</v>
      </c>
      <c r="Y343" s="86">
        <f>Y322+1</f>
        <v>18</v>
      </c>
      <c r="AC343" s="76"/>
      <c r="AD343" s="76"/>
      <c r="AE343" s="76"/>
      <c r="AF343" s="76"/>
      <c r="AG343" s="76"/>
      <c r="AH343" s="76"/>
      <c r="AI343" s="76"/>
      <c r="AJ343" s="76"/>
    </row>
    <row r="344" spans="1:36" ht="20.85" customHeight="1" x14ac:dyDescent="0.15">
      <c r="F344" s="413"/>
      <c r="G344" s="413"/>
      <c r="H344" s="413"/>
      <c r="I344" s="413"/>
      <c r="J344" s="413"/>
      <c r="K344" s="413"/>
      <c r="L344" s="413"/>
      <c r="M344" s="413"/>
      <c r="N344" s="413"/>
      <c r="O344" s="413"/>
      <c r="P344" s="413"/>
      <c r="Q344" s="413"/>
      <c r="R344" s="413"/>
      <c r="S344" s="413"/>
      <c r="T344" s="413"/>
      <c r="U344" s="413"/>
      <c r="AC344" s="76"/>
      <c r="AD344" s="76"/>
      <c r="AE344" s="76"/>
      <c r="AF344" s="76"/>
      <c r="AG344" s="76"/>
      <c r="AH344" s="76"/>
      <c r="AI344" s="76"/>
      <c r="AJ344" s="76"/>
    </row>
    <row r="345" spans="1:36" ht="20.85" customHeight="1" thickBot="1" x14ac:dyDescent="0.2">
      <c r="C345" s="54" t="str">
        <f>C$4</f>
        <v xml:space="preserve">  令和 ４年度 第２４回 「谷口睦生」記念陸上記録会 （ 令和 4年11月13日 ／ 県営八代運動公園陸上競技場 ）</v>
      </c>
      <c r="AC345" s="76"/>
      <c r="AD345" s="76"/>
      <c r="AE345" s="76"/>
      <c r="AF345" s="76"/>
      <c r="AG345" s="76"/>
      <c r="AH345" s="76"/>
      <c r="AI345" s="76"/>
      <c r="AJ345" s="76"/>
    </row>
    <row r="346" spans="1:36" ht="20.85" customHeight="1" thickBot="1" x14ac:dyDescent="0.2">
      <c r="C346" s="414" t="s">
        <v>121</v>
      </c>
      <c r="D346" s="415"/>
      <c r="E346" s="415"/>
      <c r="F346" s="415"/>
      <c r="G346" s="415"/>
      <c r="H346" s="415"/>
      <c r="I346" s="415"/>
      <c r="J346" s="416"/>
      <c r="N346" s="392" t="s">
        <v>122</v>
      </c>
      <c r="O346" s="393"/>
      <c r="P346" s="394"/>
      <c r="Q346" s="56"/>
      <c r="R346" s="395" t="str">
        <f>IF(C347="","",IF(OR(AC$12="小",AC$12="中"),AC$12&amp;"学",IF(AC$12="高",AC$12&amp;"校","直接入力")))</f>
        <v/>
      </c>
      <c r="S346" s="395"/>
      <c r="T346" s="395"/>
      <c r="U346" s="395"/>
      <c r="V346" s="395"/>
      <c r="W346" s="395"/>
      <c r="X346" s="57"/>
      <c r="AC346" s="76"/>
      <c r="AD346" s="76"/>
      <c r="AE346" s="76"/>
      <c r="AF346" s="76"/>
      <c r="AG346" s="76"/>
      <c r="AH346" s="76"/>
      <c r="AI346" s="76"/>
      <c r="AJ346" s="76"/>
    </row>
    <row r="347" spans="1:36" ht="20.85" customHeight="1" thickTop="1" x14ac:dyDescent="0.15">
      <c r="C347" s="396" t="str">
        <f>IF(Y343&gt;SUM(AE$9:AE$10),"",VLOOKUP(Y343,リレーオーダー!AM$15:AU$40,2))</f>
        <v/>
      </c>
      <c r="D347" s="397"/>
      <c r="E347" s="397"/>
      <c r="F347" s="397"/>
      <c r="G347" s="397"/>
      <c r="H347" s="397"/>
      <c r="I347" s="397"/>
      <c r="J347" s="398"/>
      <c r="N347" s="402" t="s">
        <v>123</v>
      </c>
      <c r="O347" s="368"/>
      <c r="P347" s="369"/>
      <c r="Q347" s="50"/>
      <c r="R347" s="403" t="str">
        <f>IF(C347="","",VLOOKUP(Y343,リレーオーダー!AM$15:AU$40,9))</f>
        <v/>
      </c>
      <c r="S347" s="403"/>
      <c r="T347" s="403"/>
      <c r="U347" s="403"/>
      <c r="V347" s="403"/>
      <c r="W347" s="403"/>
      <c r="X347" s="58"/>
      <c r="AC347" s="76"/>
      <c r="AD347" s="76"/>
      <c r="AE347" s="76"/>
      <c r="AF347" s="76"/>
      <c r="AG347" s="76"/>
      <c r="AH347" s="76"/>
      <c r="AI347" s="76"/>
      <c r="AJ347" s="76"/>
    </row>
    <row r="348" spans="1:36" ht="20.85" customHeight="1" thickBot="1" x14ac:dyDescent="0.2">
      <c r="C348" s="399"/>
      <c r="D348" s="400"/>
      <c r="E348" s="400"/>
      <c r="F348" s="400"/>
      <c r="G348" s="400"/>
      <c r="H348" s="400"/>
      <c r="I348" s="400"/>
      <c r="J348" s="401"/>
      <c r="N348" s="404" t="s">
        <v>388</v>
      </c>
      <c r="O348" s="405"/>
      <c r="P348" s="406"/>
      <c r="Q348" s="59"/>
      <c r="R348" s="407">
        <f>SUMIF(男子!AA$101:AA$112,リレーオーダー!Y343,男子!AD$101:AD$112)+SUMIF(女子!AA$101:AA$112,リレーオーダー!Y343,女子!AD$101:AD$112)</f>
        <v>0</v>
      </c>
      <c r="S348" s="407"/>
      <c r="T348" s="407"/>
      <c r="U348" s="407"/>
      <c r="V348" s="407"/>
      <c r="W348" s="407"/>
      <c r="X348" s="60"/>
      <c r="AC348" s="76"/>
      <c r="AD348" s="76"/>
      <c r="AE348" s="76"/>
      <c r="AF348" s="76"/>
      <c r="AG348" s="76"/>
      <c r="AH348" s="76"/>
      <c r="AI348" s="76"/>
      <c r="AJ348" s="76"/>
    </row>
    <row r="349" spans="1:36" ht="20.85" customHeight="1" thickBot="1" x14ac:dyDescent="0.2">
      <c r="AC349" s="76"/>
      <c r="AD349" s="76"/>
      <c r="AE349" s="76"/>
      <c r="AF349" s="76"/>
      <c r="AG349" s="76"/>
      <c r="AH349" s="76"/>
      <c r="AI349" s="76"/>
      <c r="AJ349" s="76"/>
    </row>
    <row r="350" spans="1:36" ht="20.85" customHeight="1" thickBot="1" x14ac:dyDescent="0.2">
      <c r="C350" s="408" t="s">
        <v>124</v>
      </c>
      <c r="D350" s="409"/>
      <c r="E350" s="410" t="s">
        <v>125</v>
      </c>
      <c r="F350" s="410"/>
      <c r="G350" s="409"/>
      <c r="H350" s="410" t="s">
        <v>126</v>
      </c>
      <c r="I350" s="410"/>
      <c r="J350" s="410"/>
      <c r="K350" s="410"/>
      <c r="L350" s="410"/>
      <c r="M350" s="409"/>
      <c r="N350" s="410" t="s">
        <v>366</v>
      </c>
      <c r="O350" s="410"/>
      <c r="P350" s="410"/>
      <c r="Q350" s="410"/>
      <c r="R350" s="410"/>
      <c r="S350" s="409"/>
      <c r="T350" s="411" t="s">
        <v>365</v>
      </c>
      <c r="U350" s="410"/>
      <c r="V350" s="410"/>
      <c r="W350" s="410"/>
      <c r="X350" s="412"/>
      <c r="AC350" s="76"/>
      <c r="AD350" s="76"/>
      <c r="AE350" s="76"/>
      <c r="AF350" s="76"/>
      <c r="AG350" s="76"/>
      <c r="AH350" s="76"/>
      <c r="AI350" s="76"/>
      <c r="AJ350" s="76"/>
    </row>
    <row r="351" spans="1:36" ht="20.85" customHeight="1" thickTop="1" x14ac:dyDescent="0.15">
      <c r="C351" s="382" t="s">
        <v>127</v>
      </c>
      <c r="D351" s="383"/>
      <c r="E351" s="384"/>
      <c r="F351" s="385"/>
      <c r="G351" s="386"/>
      <c r="H351" s="387" t="str">
        <f>IF(C347="","",VLOOKUP(Y343,リレーオーダー!AM$15:AT$40,3))</f>
        <v/>
      </c>
      <c r="I351" s="387"/>
      <c r="J351" s="387"/>
      <c r="K351" s="387"/>
      <c r="L351" s="387"/>
      <c r="M351" s="388"/>
      <c r="N351" s="389"/>
      <c r="O351" s="389"/>
      <c r="P351" s="389"/>
      <c r="Q351" s="389"/>
      <c r="R351" s="389"/>
      <c r="S351" s="390"/>
      <c r="T351" s="186"/>
      <c r="U351" s="186"/>
      <c r="V351" s="186"/>
      <c r="W351" s="186"/>
      <c r="X351" s="187"/>
      <c r="AC351" s="76"/>
      <c r="AD351" s="76"/>
      <c r="AE351" s="76"/>
      <c r="AF351" s="76"/>
      <c r="AG351" s="76"/>
      <c r="AH351" s="76"/>
      <c r="AI351" s="76"/>
      <c r="AJ351" s="76"/>
    </row>
    <row r="352" spans="1:36" ht="20.85" customHeight="1" x14ac:dyDescent="0.15">
      <c r="C352" s="391" t="s">
        <v>128</v>
      </c>
      <c r="D352" s="366"/>
      <c r="E352" s="367"/>
      <c r="F352" s="368"/>
      <c r="G352" s="369"/>
      <c r="H352" s="370" t="str">
        <f>IF(C347="","",VLOOKUP(Y343,リレーオーダー!AM$15:AT$40,4))</f>
        <v/>
      </c>
      <c r="I352" s="370"/>
      <c r="J352" s="370"/>
      <c r="K352" s="370"/>
      <c r="L352" s="370"/>
      <c r="M352" s="371"/>
      <c r="N352" s="363"/>
      <c r="O352" s="363"/>
      <c r="P352" s="363"/>
      <c r="Q352" s="363"/>
      <c r="R352" s="363"/>
      <c r="S352" s="364"/>
      <c r="T352" s="186"/>
      <c r="U352" s="186"/>
      <c r="V352" s="186"/>
      <c r="W352" s="186"/>
      <c r="X352" s="187"/>
      <c r="AC352" s="76"/>
      <c r="AD352" s="76"/>
      <c r="AE352" s="76"/>
      <c r="AF352" s="76"/>
      <c r="AG352" s="76"/>
      <c r="AH352" s="76"/>
      <c r="AI352" s="76"/>
      <c r="AJ352" s="76"/>
    </row>
    <row r="353" spans="2:36" ht="20.85" customHeight="1" x14ac:dyDescent="0.15">
      <c r="C353" s="391" t="s">
        <v>129</v>
      </c>
      <c r="D353" s="366"/>
      <c r="E353" s="367"/>
      <c r="F353" s="368"/>
      <c r="G353" s="369"/>
      <c r="H353" s="370" t="str">
        <f>IF(C347="","",VLOOKUP(Y343,リレーオーダー!AM$15:AT$40,5))</f>
        <v/>
      </c>
      <c r="I353" s="370"/>
      <c r="J353" s="370"/>
      <c r="K353" s="370"/>
      <c r="L353" s="370"/>
      <c r="M353" s="371"/>
      <c r="N353" s="363"/>
      <c r="O353" s="363"/>
      <c r="P353" s="363"/>
      <c r="Q353" s="363"/>
      <c r="R353" s="363"/>
      <c r="S353" s="364"/>
      <c r="T353" s="186"/>
      <c r="U353" s="186"/>
      <c r="V353" s="186"/>
      <c r="W353" s="186"/>
      <c r="X353" s="187"/>
      <c r="AC353" s="76"/>
      <c r="AD353" s="76"/>
      <c r="AE353" s="76"/>
      <c r="AF353" s="76"/>
      <c r="AG353" s="76"/>
      <c r="AH353" s="76"/>
      <c r="AI353" s="76"/>
      <c r="AJ353" s="76"/>
    </row>
    <row r="354" spans="2:36" ht="20.85" customHeight="1" x14ac:dyDescent="0.15">
      <c r="C354" s="391" t="s">
        <v>130</v>
      </c>
      <c r="D354" s="366"/>
      <c r="E354" s="367"/>
      <c r="F354" s="368"/>
      <c r="G354" s="369"/>
      <c r="H354" s="370" t="str">
        <f>IF(C347="","",VLOOKUP(Y343,リレーオーダー!AM$15:AT$40,6))</f>
        <v/>
      </c>
      <c r="I354" s="370"/>
      <c r="J354" s="370"/>
      <c r="K354" s="370"/>
      <c r="L354" s="370"/>
      <c r="M354" s="371"/>
      <c r="N354" s="363"/>
      <c r="O354" s="363"/>
      <c r="P354" s="363"/>
      <c r="Q354" s="363"/>
      <c r="R354" s="363"/>
      <c r="S354" s="364"/>
      <c r="T354" s="186"/>
      <c r="U354" s="186"/>
      <c r="V354" s="186"/>
      <c r="W354" s="186"/>
      <c r="X354" s="187"/>
      <c r="AC354" s="76"/>
      <c r="AD354" s="76"/>
      <c r="AE354" s="76"/>
      <c r="AF354" s="76"/>
      <c r="AG354" s="76"/>
      <c r="AH354" s="76"/>
      <c r="AI354" s="76"/>
      <c r="AJ354" s="76"/>
    </row>
    <row r="355" spans="2:36" ht="20.85" customHeight="1" x14ac:dyDescent="0.15">
      <c r="C355" s="365" t="s">
        <v>384</v>
      </c>
      <c r="D355" s="366"/>
      <c r="E355" s="367"/>
      <c r="F355" s="368"/>
      <c r="G355" s="369"/>
      <c r="H355" s="370" t="str">
        <f>IF(C347="","",VLOOKUP(Y343,リレーオーダー!AM$15:AT$40,7))</f>
        <v/>
      </c>
      <c r="I355" s="370"/>
      <c r="J355" s="370"/>
      <c r="K355" s="370"/>
      <c r="L355" s="370"/>
      <c r="M355" s="371"/>
      <c r="N355" s="363"/>
      <c r="O355" s="363"/>
      <c r="P355" s="363"/>
      <c r="Q355" s="363"/>
      <c r="R355" s="363"/>
      <c r="S355" s="364"/>
      <c r="T355" s="186"/>
      <c r="U355" s="186"/>
      <c r="V355" s="186"/>
      <c r="W355" s="186"/>
      <c r="X355" s="187"/>
      <c r="AC355" s="76"/>
      <c r="AD355" s="76"/>
      <c r="AE355" s="76"/>
      <c r="AF355" s="76"/>
      <c r="AG355" s="76"/>
      <c r="AH355" s="76"/>
      <c r="AI355" s="76"/>
      <c r="AJ355" s="76"/>
    </row>
    <row r="356" spans="2:36" ht="20.85" customHeight="1" thickBot="1" x14ac:dyDescent="0.2">
      <c r="C356" s="372" t="s">
        <v>385</v>
      </c>
      <c r="D356" s="373"/>
      <c r="E356" s="374"/>
      <c r="F356" s="375"/>
      <c r="G356" s="376"/>
      <c r="H356" s="377" t="str">
        <f>IF(C347="","",VLOOKUP(Y343,リレーオーダー!AM$15:AT$40,8))</f>
        <v/>
      </c>
      <c r="I356" s="378"/>
      <c r="J356" s="378"/>
      <c r="K356" s="378"/>
      <c r="L356" s="378"/>
      <c r="M356" s="379"/>
      <c r="N356" s="380"/>
      <c r="O356" s="380"/>
      <c r="P356" s="380"/>
      <c r="Q356" s="380"/>
      <c r="R356" s="380"/>
      <c r="S356" s="381"/>
      <c r="T356" s="188"/>
      <c r="U356" s="188"/>
      <c r="V356" s="188"/>
      <c r="W356" s="188"/>
      <c r="X356" s="189"/>
      <c r="AC356" s="76"/>
      <c r="AD356" s="76"/>
      <c r="AE356" s="76"/>
      <c r="AF356" s="76"/>
      <c r="AG356" s="76"/>
      <c r="AH356" s="76"/>
      <c r="AI356" s="76"/>
      <c r="AJ356" s="76"/>
    </row>
    <row r="357" spans="2:36" ht="20.85" customHeight="1" x14ac:dyDescent="0.15">
      <c r="C357" s="51" t="s">
        <v>397</v>
      </c>
      <c r="AC357" s="76"/>
      <c r="AD357" s="76"/>
      <c r="AE357" s="76"/>
      <c r="AF357" s="76"/>
      <c r="AG357" s="76"/>
      <c r="AH357" s="76"/>
      <c r="AI357" s="76"/>
      <c r="AJ357" s="76"/>
    </row>
    <row r="358" spans="2:36" ht="20.85" customHeight="1" x14ac:dyDescent="0.15">
      <c r="B358" s="247" t="s">
        <v>36</v>
      </c>
      <c r="C358" s="417" t="s">
        <v>127</v>
      </c>
      <c r="D358" s="418"/>
      <c r="E358" s="196"/>
      <c r="F358" s="62"/>
      <c r="G358" s="65"/>
      <c r="H358" s="64" t="s">
        <v>367</v>
      </c>
      <c r="I358" s="63"/>
      <c r="J358" s="63"/>
      <c r="K358" s="63"/>
      <c r="L358" s="63"/>
      <c r="M358" s="65"/>
      <c r="N358" s="230" t="s">
        <v>368</v>
      </c>
      <c r="O358" s="228"/>
      <c r="P358" s="228"/>
      <c r="Q358" s="228"/>
      <c r="R358" s="228"/>
      <c r="S358" s="228"/>
      <c r="T358" s="232" t="s">
        <v>305</v>
      </c>
      <c r="U358" s="228"/>
      <c r="V358" s="228"/>
      <c r="W358" s="228"/>
      <c r="X358" s="229"/>
      <c r="AC358" s="76"/>
      <c r="AD358" s="76"/>
      <c r="AE358" s="76"/>
      <c r="AF358" s="76"/>
      <c r="AG358" s="76"/>
      <c r="AH358" s="76"/>
      <c r="AI358" s="76"/>
      <c r="AJ358" s="76"/>
    </row>
    <row r="359" spans="2:36" ht="20.85" customHeight="1" x14ac:dyDescent="0.15">
      <c r="B359" s="247" t="s">
        <v>36</v>
      </c>
      <c r="C359" s="417" t="s">
        <v>128</v>
      </c>
      <c r="D359" s="418"/>
      <c r="E359" s="197"/>
      <c r="F359" s="62"/>
      <c r="G359" s="246"/>
      <c r="H359" s="64" t="s">
        <v>131</v>
      </c>
      <c r="I359" s="63"/>
      <c r="J359" s="63"/>
      <c r="K359" s="63"/>
      <c r="L359" s="63"/>
      <c r="M359" s="65"/>
      <c r="N359" s="230" t="s">
        <v>369</v>
      </c>
      <c r="O359" s="228"/>
      <c r="P359" s="228"/>
      <c r="Q359" s="228"/>
      <c r="R359" s="228"/>
      <c r="S359" s="228"/>
      <c r="T359" s="232" t="s">
        <v>304</v>
      </c>
      <c r="U359" s="228"/>
      <c r="V359" s="228"/>
      <c r="W359" s="230"/>
      <c r="X359" s="231"/>
      <c r="AC359" s="76"/>
      <c r="AD359" s="76"/>
      <c r="AE359" s="76"/>
      <c r="AF359" s="76"/>
      <c r="AG359" s="76"/>
      <c r="AH359" s="76"/>
      <c r="AI359" s="76"/>
      <c r="AJ359" s="76"/>
    </row>
    <row r="360" spans="2:36" ht="20.85" customHeight="1" x14ac:dyDescent="0.15">
      <c r="AC360" s="76"/>
      <c r="AD360" s="76"/>
      <c r="AE360" s="76"/>
      <c r="AF360" s="76"/>
      <c r="AG360" s="76"/>
      <c r="AH360" s="76"/>
      <c r="AI360" s="76"/>
      <c r="AJ360" s="76"/>
    </row>
    <row r="361" spans="2:36" ht="20.85" customHeight="1" x14ac:dyDescent="0.15">
      <c r="AC361" s="75"/>
      <c r="AD361" s="75"/>
      <c r="AE361" s="75"/>
      <c r="AF361" s="75"/>
      <c r="AG361" s="75"/>
      <c r="AH361" s="75"/>
      <c r="AI361" s="75"/>
      <c r="AJ361" s="75"/>
    </row>
    <row r="362" spans="2:36" ht="20.85" customHeight="1" x14ac:dyDescent="0.15">
      <c r="F362" s="413" t="s">
        <v>120</v>
      </c>
      <c r="G362" s="413"/>
      <c r="H362" s="413"/>
      <c r="I362" s="413"/>
      <c r="J362" s="413"/>
      <c r="K362" s="413"/>
      <c r="L362" s="413"/>
      <c r="M362" s="413"/>
      <c r="N362" s="413"/>
      <c r="O362" s="413"/>
      <c r="P362" s="413"/>
      <c r="Q362" s="413"/>
      <c r="R362" s="413"/>
      <c r="S362" s="413"/>
      <c r="T362" s="413"/>
      <c r="U362" s="413"/>
      <c r="X362" s="86" t="s">
        <v>234</v>
      </c>
      <c r="Y362" s="86">
        <f>Y343+1</f>
        <v>19</v>
      </c>
      <c r="AC362" s="75"/>
      <c r="AD362" s="75"/>
      <c r="AE362" s="76"/>
      <c r="AF362" s="76"/>
      <c r="AG362" s="76"/>
      <c r="AH362" s="76"/>
      <c r="AI362" s="76"/>
      <c r="AJ362" s="76"/>
    </row>
    <row r="363" spans="2:36" ht="20.85" customHeight="1" x14ac:dyDescent="0.15">
      <c r="F363" s="413"/>
      <c r="G363" s="413"/>
      <c r="H363" s="413"/>
      <c r="I363" s="413"/>
      <c r="J363" s="413"/>
      <c r="K363" s="413"/>
      <c r="L363" s="413"/>
      <c r="M363" s="413"/>
      <c r="N363" s="413"/>
      <c r="O363" s="413"/>
      <c r="P363" s="413"/>
      <c r="Q363" s="413"/>
      <c r="R363" s="413"/>
      <c r="S363" s="413"/>
      <c r="T363" s="413"/>
      <c r="U363" s="413"/>
      <c r="AC363" s="76"/>
      <c r="AD363" s="76"/>
      <c r="AE363" s="76"/>
      <c r="AF363" s="76"/>
      <c r="AG363" s="76"/>
      <c r="AH363" s="76"/>
      <c r="AI363" s="76"/>
      <c r="AJ363" s="76"/>
    </row>
    <row r="364" spans="2:36" ht="20.85" customHeight="1" thickBot="1" x14ac:dyDescent="0.2">
      <c r="C364" s="54" t="str">
        <f>C$4</f>
        <v xml:space="preserve">  令和 ４年度 第２４回 「谷口睦生」記念陸上記録会 （ 令和 4年11月13日 ／ 県営八代運動公園陸上競技場 ）</v>
      </c>
      <c r="AC364" s="75"/>
      <c r="AD364" s="75"/>
      <c r="AE364" s="76"/>
      <c r="AF364" s="76"/>
      <c r="AG364" s="76"/>
      <c r="AH364" s="76"/>
      <c r="AI364" s="76"/>
      <c r="AJ364" s="75"/>
    </row>
    <row r="365" spans="2:36" ht="20.85" customHeight="1" thickBot="1" x14ac:dyDescent="0.2">
      <c r="C365" s="414" t="s">
        <v>121</v>
      </c>
      <c r="D365" s="415"/>
      <c r="E365" s="415"/>
      <c r="F365" s="415"/>
      <c r="G365" s="415"/>
      <c r="H365" s="415"/>
      <c r="I365" s="415"/>
      <c r="J365" s="416"/>
      <c r="N365" s="392" t="s">
        <v>122</v>
      </c>
      <c r="O365" s="393"/>
      <c r="P365" s="394"/>
      <c r="Q365" s="56"/>
      <c r="R365" s="395" t="str">
        <f>IF(C366="","",IF(OR(AC$12="小",AC$12="中"),AC$12&amp;"学",IF(AC$12="高",AC$12&amp;"校","直接入力")))</f>
        <v/>
      </c>
      <c r="S365" s="395"/>
      <c r="T365" s="395"/>
      <c r="U365" s="395"/>
      <c r="V365" s="395"/>
      <c r="W365" s="395"/>
      <c r="X365" s="57"/>
      <c r="AC365" s="76"/>
      <c r="AD365" s="76"/>
      <c r="AE365" s="76"/>
      <c r="AF365" s="76"/>
      <c r="AG365" s="76"/>
      <c r="AH365" s="76"/>
      <c r="AI365" s="76"/>
      <c r="AJ365" s="76"/>
    </row>
    <row r="366" spans="2:36" ht="20.85" customHeight="1" thickTop="1" x14ac:dyDescent="0.15">
      <c r="C366" s="396" t="str">
        <f>IF(Y362&gt;SUM(AE$9:AE$10),"",VLOOKUP(Y362,リレーオーダー!AM$15:AU$40,2))</f>
        <v/>
      </c>
      <c r="D366" s="397"/>
      <c r="E366" s="397"/>
      <c r="F366" s="397"/>
      <c r="G366" s="397"/>
      <c r="H366" s="397"/>
      <c r="I366" s="397"/>
      <c r="J366" s="398"/>
      <c r="N366" s="402" t="s">
        <v>123</v>
      </c>
      <c r="O366" s="368"/>
      <c r="P366" s="369"/>
      <c r="Q366" s="50"/>
      <c r="R366" s="403" t="str">
        <f>IF(C366="","",VLOOKUP(Y362,リレーオーダー!AM$15:AU$40,9))</f>
        <v/>
      </c>
      <c r="S366" s="403"/>
      <c r="T366" s="403"/>
      <c r="U366" s="403"/>
      <c r="V366" s="403"/>
      <c r="W366" s="403"/>
      <c r="X366" s="58"/>
      <c r="AC366" s="76"/>
      <c r="AD366" s="76"/>
      <c r="AE366" s="76"/>
      <c r="AF366" s="76"/>
      <c r="AG366" s="76"/>
      <c r="AH366" s="76"/>
      <c r="AI366" s="76"/>
      <c r="AJ366" s="76"/>
    </row>
    <row r="367" spans="2:36" ht="20.85" customHeight="1" thickBot="1" x14ac:dyDescent="0.2">
      <c r="C367" s="399"/>
      <c r="D367" s="400"/>
      <c r="E367" s="400"/>
      <c r="F367" s="400"/>
      <c r="G367" s="400"/>
      <c r="H367" s="400"/>
      <c r="I367" s="400"/>
      <c r="J367" s="401"/>
      <c r="N367" s="404" t="s">
        <v>388</v>
      </c>
      <c r="O367" s="405"/>
      <c r="P367" s="406"/>
      <c r="Q367" s="59"/>
      <c r="R367" s="407">
        <f>SUMIF(男子!AA$101:AA$112,リレーオーダー!Y362,男子!AD$101:AD$112)+SUMIF(女子!AA$101:AA$112,リレーオーダー!Y362,女子!AD$101:AD$112)</f>
        <v>0</v>
      </c>
      <c r="S367" s="407"/>
      <c r="T367" s="407"/>
      <c r="U367" s="407"/>
      <c r="V367" s="407"/>
      <c r="W367" s="407"/>
      <c r="X367" s="60"/>
      <c r="AC367" s="76"/>
      <c r="AD367" s="76"/>
      <c r="AE367" s="76"/>
      <c r="AF367" s="76"/>
      <c r="AG367" s="76"/>
      <c r="AH367" s="76"/>
      <c r="AI367" s="76"/>
      <c r="AJ367" s="76"/>
    </row>
    <row r="368" spans="2:36" ht="20.85" customHeight="1" thickBot="1" x14ac:dyDescent="0.2">
      <c r="AC368" s="76"/>
      <c r="AD368" s="76"/>
      <c r="AE368" s="76"/>
      <c r="AF368" s="76"/>
      <c r="AG368" s="76"/>
      <c r="AH368" s="76"/>
      <c r="AI368" s="76"/>
      <c r="AJ368" s="76"/>
    </row>
    <row r="369" spans="1:36" ht="20.85" customHeight="1" thickBot="1" x14ac:dyDescent="0.2">
      <c r="C369" s="408" t="s">
        <v>124</v>
      </c>
      <c r="D369" s="409"/>
      <c r="E369" s="410" t="s">
        <v>125</v>
      </c>
      <c r="F369" s="410"/>
      <c r="G369" s="409"/>
      <c r="H369" s="410" t="s">
        <v>126</v>
      </c>
      <c r="I369" s="410"/>
      <c r="J369" s="410"/>
      <c r="K369" s="410"/>
      <c r="L369" s="410"/>
      <c r="M369" s="409"/>
      <c r="N369" s="410" t="s">
        <v>366</v>
      </c>
      <c r="O369" s="410"/>
      <c r="P369" s="410"/>
      <c r="Q369" s="410"/>
      <c r="R369" s="410"/>
      <c r="S369" s="409"/>
      <c r="T369" s="411" t="s">
        <v>365</v>
      </c>
      <c r="U369" s="410"/>
      <c r="V369" s="410"/>
      <c r="W369" s="410"/>
      <c r="X369" s="412"/>
      <c r="AC369" s="76"/>
      <c r="AD369" s="76"/>
      <c r="AE369" s="76"/>
      <c r="AF369" s="76"/>
      <c r="AG369" s="76"/>
      <c r="AH369" s="76"/>
      <c r="AI369" s="76"/>
      <c r="AJ369" s="76"/>
    </row>
    <row r="370" spans="1:36" ht="20.85" customHeight="1" thickTop="1" x14ac:dyDescent="0.15">
      <c r="C370" s="382" t="s">
        <v>127</v>
      </c>
      <c r="D370" s="383"/>
      <c r="E370" s="384"/>
      <c r="F370" s="385"/>
      <c r="G370" s="386"/>
      <c r="H370" s="387" t="str">
        <f>IF(C227="","",VLOOKUP(Y362,リレーオーダー!AM$15:AT$40,3))</f>
        <v/>
      </c>
      <c r="I370" s="387"/>
      <c r="J370" s="387"/>
      <c r="K370" s="387"/>
      <c r="L370" s="387"/>
      <c r="M370" s="388"/>
      <c r="N370" s="389"/>
      <c r="O370" s="389"/>
      <c r="P370" s="389"/>
      <c r="Q370" s="389"/>
      <c r="R370" s="389"/>
      <c r="S370" s="390"/>
      <c r="T370" s="186"/>
      <c r="U370" s="186"/>
      <c r="V370" s="186"/>
      <c r="W370" s="186"/>
      <c r="X370" s="187"/>
      <c r="AC370" s="76"/>
      <c r="AD370" s="76"/>
      <c r="AE370" s="76"/>
      <c r="AF370" s="76"/>
      <c r="AG370" s="76"/>
      <c r="AH370" s="76"/>
      <c r="AI370" s="76"/>
      <c r="AJ370" s="76"/>
    </row>
    <row r="371" spans="1:36" ht="20.85" customHeight="1" x14ac:dyDescent="0.15">
      <c r="C371" s="391" t="s">
        <v>128</v>
      </c>
      <c r="D371" s="366"/>
      <c r="E371" s="367"/>
      <c r="F371" s="368"/>
      <c r="G371" s="369"/>
      <c r="H371" s="370" t="str">
        <f>IF(C227="","",VLOOKUP(Y362,リレーオーダー!AM$15:AT$40,4))</f>
        <v/>
      </c>
      <c r="I371" s="370"/>
      <c r="J371" s="370"/>
      <c r="K371" s="370"/>
      <c r="L371" s="370"/>
      <c r="M371" s="371"/>
      <c r="N371" s="363"/>
      <c r="O371" s="363"/>
      <c r="P371" s="363"/>
      <c r="Q371" s="363"/>
      <c r="R371" s="363"/>
      <c r="S371" s="364"/>
      <c r="T371" s="186"/>
      <c r="U371" s="186"/>
      <c r="V371" s="186"/>
      <c r="W371" s="186"/>
      <c r="X371" s="187"/>
      <c r="AC371" s="76"/>
      <c r="AD371" s="76"/>
      <c r="AE371" s="76"/>
      <c r="AF371" s="76"/>
      <c r="AG371" s="76"/>
      <c r="AH371" s="76"/>
      <c r="AI371" s="76"/>
      <c r="AJ371" s="76"/>
    </row>
    <row r="372" spans="1:36" ht="20.85" customHeight="1" x14ac:dyDescent="0.15">
      <c r="C372" s="391" t="s">
        <v>129</v>
      </c>
      <c r="D372" s="366"/>
      <c r="E372" s="367"/>
      <c r="F372" s="368"/>
      <c r="G372" s="369"/>
      <c r="H372" s="370" t="str">
        <f>IF(C227="","",VLOOKUP(Y362,リレーオーダー!AM$15:AT$40,5))</f>
        <v/>
      </c>
      <c r="I372" s="370"/>
      <c r="J372" s="370"/>
      <c r="K372" s="370"/>
      <c r="L372" s="370"/>
      <c r="M372" s="371"/>
      <c r="N372" s="363"/>
      <c r="O372" s="363"/>
      <c r="P372" s="363"/>
      <c r="Q372" s="363"/>
      <c r="R372" s="363"/>
      <c r="S372" s="364"/>
      <c r="T372" s="186"/>
      <c r="U372" s="186"/>
      <c r="V372" s="186"/>
      <c r="W372" s="186"/>
      <c r="X372" s="187"/>
      <c r="AC372" s="76"/>
      <c r="AD372" s="76"/>
      <c r="AE372" s="76"/>
      <c r="AF372" s="76"/>
      <c r="AG372" s="76"/>
      <c r="AH372" s="76"/>
      <c r="AI372" s="76"/>
      <c r="AJ372" s="76"/>
    </row>
    <row r="373" spans="1:36" ht="20.85" customHeight="1" x14ac:dyDescent="0.15">
      <c r="C373" s="391" t="s">
        <v>130</v>
      </c>
      <c r="D373" s="366"/>
      <c r="E373" s="367"/>
      <c r="F373" s="368"/>
      <c r="G373" s="369"/>
      <c r="H373" s="370" t="str">
        <f>IF(C227="","",VLOOKUP(Y362,リレーオーダー!AM$15:AT$40,6))</f>
        <v/>
      </c>
      <c r="I373" s="370"/>
      <c r="J373" s="370"/>
      <c r="K373" s="370"/>
      <c r="L373" s="370"/>
      <c r="M373" s="371"/>
      <c r="N373" s="363"/>
      <c r="O373" s="363"/>
      <c r="P373" s="363"/>
      <c r="Q373" s="363"/>
      <c r="R373" s="363"/>
      <c r="S373" s="364"/>
      <c r="T373" s="186"/>
      <c r="U373" s="186"/>
      <c r="V373" s="186"/>
      <c r="W373" s="186"/>
      <c r="X373" s="187"/>
      <c r="AC373" s="76"/>
      <c r="AD373" s="76"/>
      <c r="AE373" s="76"/>
      <c r="AF373" s="76"/>
      <c r="AG373" s="76"/>
      <c r="AH373" s="76"/>
      <c r="AI373" s="76"/>
      <c r="AJ373" s="76"/>
    </row>
    <row r="374" spans="1:36" ht="20.85" customHeight="1" x14ac:dyDescent="0.15">
      <c r="C374" s="365" t="s">
        <v>384</v>
      </c>
      <c r="D374" s="366"/>
      <c r="E374" s="367"/>
      <c r="F374" s="368"/>
      <c r="G374" s="369"/>
      <c r="H374" s="370" t="str">
        <f>IF(C227="","",VLOOKUP(Y362,リレーオーダー!AM$15:AT$40,7))</f>
        <v/>
      </c>
      <c r="I374" s="370"/>
      <c r="J374" s="370"/>
      <c r="K374" s="370"/>
      <c r="L374" s="370"/>
      <c r="M374" s="371"/>
      <c r="N374" s="363"/>
      <c r="O374" s="363"/>
      <c r="P374" s="363"/>
      <c r="Q374" s="363"/>
      <c r="R374" s="363"/>
      <c r="S374" s="364"/>
      <c r="T374" s="186"/>
      <c r="U374" s="186"/>
      <c r="V374" s="186"/>
      <c r="W374" s="186"/>
      <c r="X374" s="187"/>
      <c r="AC374" s="76"/>
      <c r="AD374" s="76"/>
      <c r="AE374" s="76"/>
      <c r="AF374" s="76"/>
      <c r="AG374" s="76"/>
      <c r="AH374" s="76"/>
      <c r="AI374" s="76"/>
      <c r="AJ374" s="76"/>
    </row>
    <row r="375" spans="1:36" ht="20.85" customHeight="1" thickBot="1" x14ac:dyDescent="0.2">
      <c r="C375" s="372" t="s">
        <v>385</v>
      </c>
      <c r="D375" s="373"/>
      <c r="E375" s="374"/>
      <c r="F375" s="375"/>
      <c r="G375" s="376"/>
      <c r="H375" s="377" t="str">
        <f>IF(C227="","",VLOOKUP(Y362,リレーオーダー!AM$15:AT$40,8))</f>
        <v/>
      </c>
      <c r="I375" s="378"/>
      <c r="J375" s="378"/>
      <c r="K375" s="378"/>
      <c r="L375" s="378"/>
      <c r="M375" s="379"/>
      <c r="N375" s="380"/>
      <c r="O375" s="380"/>
      <c r="P375" s="380"/>
      <c r="Q375" s="380"/>
      <c r="R375" s="380"/>
      <c r="S375" s="381"/>
      <c r="T375" s="188"/>
      <c r="U375" s="188"/>
      <c r="V375" s="188"/>
      <c r="W375" s="188"/>
      <c r="X375" s="189"/>
      <c r="AC375" s="76"/>
      <c r="AD375" s="76"/>
      <c r="AE375" s="76"/>
      <c r="AF375" s="76"/>
      <c r="AG375" s="76"/>
      <c r="AH375" s="76"/>
      <c r="AI375" s="76"/>
      <c r="AJ375" s="76"/>
    </row>
    <row r="376" spans="1:36" ht="20.85" customHeight="1" x14ac:dyDescent="0.15">
      <c r="C376" s="51" t="s">
        <v>397</v>
      </c>
      <c r="AC376" s="76"/>
      <c r="AD376" s="76"/>
      <c r="AE376" s="76"/>
      <c r="AF376" s="76"/>
      <c r="AG376" s="76"/>
      <c r="AH376" s="76"/>
      <c r="AI376" s="76"/>
      <c r="AJ376" s="76"/>
    </row>
    <row r="377" spans="1:36" ht="20.85" customHeight="1" x14ac:dyDescent="0.15">
      <c r="B377" s="247" t="s">
        <v>36</v>
      </c>
      <c r="C377" s="417" t="s">
        <v>127</v>
      </c>
      <c r="D377" s="418"/>
      <c r="E377" s="196"/>
      <c r="F377" s="62"/>
      <c r="G377" s="65"/>
      <c r="H377" s="64" t="s">
        <v>367</v>
      </c>
      <c r="I377" s="63"/>
      <c r="J377" s="63"/>
      <c r="K377" s="63"/>
      <c r="L377" s="63"/>
      <c r="M377" s="65"/>
      <c r="N377" s="230" t="s">
        <v>368</v>
      </c>
      <c r="O377" s="228"/>
      <c r="P377" s="228"/>
      <c r="Q377" s="228"/>
      <c r="R377" s="228"/>
      <c r="S377" s="228"/>
      <c r="T377" s="232" t="s">
        <v>305</v>
      </c>
      <c r="U377" s="228"/>
      <c r="V377" s="228"/>
      <c r="W377" s="228"/>
      <c r="X377" s="229"/>
      <c r="AC377" s="76"/>
      <c r="AD377" s="76"/>
      <c r="AE377" s="76"/>
      <c r="AF377" s="76"/>
      <c r="AG377" s="76"/>
      <c r="AH377" s="76"/>
      <c r="AI377" s="76"/>
      <c r="AJ377" s="76"/>
    </row>
    <row r="378" spans="1:36" ht="20.85" customHeight="1" x14ac:dyDescent="0.15">
      <c r="B378" s="247" t="s">
        <v>36</v>
      </c>
      <c r="C378" s="417" t="s">
        <v>128</v>
      </c>
      <c r="D378" s="418"/>
      <c r="E378" s="197"/>
      <c r="F378" s="62"/>
      <c r="G378" s="246"/>
      <c r="H378" s="64" t="s">
        <v>131</v>
      </c>
      <c r="I378" s="63"/>
      <c r="J378" s="63"/>
      <c r="K378" s="63"/>
      <c r="L378" s="63"/>
      <c r="M378" s="65"/>
      <c r="N378" s="230" t="s">
        <v>369</v>
      </c>
      <c r="O378" s="228"/>
      <c r="P378" s="228"/>
      <c r="Q378" s="228"/>
      <c r="R378" s="228"/>
      <c r="S378" s="228"/>
      <c r="T378" s="232" t="s">
        <v>304</v>
      </c>
      <c r="U378" s="228"/>
      <c r="V378" s="228"/>
      <c r="W378" s="230"/>
      <c r="X378" s="231"/>
      <c r="AC378" s="76"/>
      <c r="AD378" s="76"/>
      <c r="AE378" s="76"/>
      <c r="AF378" s="76"/>
      <c r="AG378" s="76"/>
      <c r="AH378" s="76"/>
      <c r="AI378" s="76"/>
      <c r="AJ378" s="76"/>
    </row>
    <row r="379" spans="1:36" ht="20.85" customHeight="1" x14ac:dyDescent="0.15">
      <c r="AC379" s="76"/>
      <c r="AD379" s="76"/>
      <c r="AE379" s="76"/>
      <c r="AF379" s="76"/>
      <c r="AG379" s="76"/>
      <c r="AH379" s="76"/>
      <c r="AI379" s="76"/>
      <c r="AJ379" s="76"/>
    </row>
    <row r="380" spans="1:36" ht="20.85" customHeight="1" x14ac:dyDescent="0.15">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C380" s="76"/>
      <c r="AD380" s="76"/>
      <c r="AE380" s="76"/>
      <c r="AF380" s="76"/>
      <c r="AG380" s="76"/>
      <c r="AH380" s="76"/>
      <c r="AI380" s="76"/>
      <c r="AJ380" s="76"/>
    </row>
    <row r="381" spans="1:36" ht="20.85" customHeight="1" x14ac:dyDescent="0.15">
      <c r="AC381" s="76"/>
      <c r="AD381" s="76"/>
      <c r="AE381" s="76"/>
      <c r="AF381" s="76"/>
      <c r="AG381" s="76"/>
      <c r="AH381" s="76"/>
      <c r="AI381" s="76"/>
      <c r="AJ381" s="76"/>
    </row>
    <row r="382" spans="1:36" ht="20.85" customHeight="1" x14ac:dyDescent="0.15">
      <c r="AC382" s="76"/>
      <c r="AD382" s="76"/>
      <c r="AE382" s="76"/>
      <c r="AF382" s="76"/>
      <c r="AG382" s="76"/>
      <c r="AH382" s="76"/>
      <c r="AI382" s="76"/>
      <c r="AJ382" s="76"/>
    </row>
    <row r="383" spans="1:36" ht="20.85" customHeight="1" x14ac:dyDescent="0.15">
      <c r="F383" s="413" t="s">
        <v>120</v>
      </c>
      <c r="G383" s="413"/>
      <c r="H383" s="413"/>
      <c r="I383" s="413"/>
      <c r="J383" s="413"/>
      <c r="K383" s="413"/>
      <c r="L383" s="413"/>
      <c r="M383" s="413"/>
      <c r="N383" s="413"/>
      <c r="O383" s="413"/>
      <c r="P383" s="413"/>
      <c r="Q383" s="413"/>
      <c r="R383" s="413"/>
      <c r="S383" s="413"/>
      <c r="T383" s="413"/>
      <c r="U383" s="413"/>
      <c r="X383" s="86" t="s">
        <v>234</v>
      </c>
      <c r="Y383" s="86">
        <f>Y362+1</f>
        <v>20</v>
      </c>
      <c r="AC383" s="76"/>
      <c r="AD383" s="76"/>
      <c r="AE383" s="76"/>
      <c r="AF383" s="76"/>
      <c r="AG383" s="76"/>
      <c r="AH383" s="76"/>
      <c r="AI383" s="76"/>
      <c r="AJ383" s="76"/>
    </row>
    <row r="384" spans="1:36" ht="20.85" customHeight="1" x14ac:dyDescent="0.15">
      <c r="F384" s="413"/>
      <c r="G384" s="413"/>
      <c r="H384" s="413"/>
      <c r="I384" s="413"/>
      <c r="J384" s="413"/>
      <c r="K384" s="413"/>
      <c r="L384" s="413"/>
      <c r="M384" s="413"/>
      <c r="N384" s="413"/>
      <c r="O384" s="413"/>
      <c r="P384" s="413"/>
      <c r="Q384" s="413"/>
      <c r="R384" s="413"/>
      <c r="S384" s="413"/>
      <c r="T384" s="413"/>
      <c r="U384" s="413"/>
      <c r="AC384" s="76"/>
      <c r="AD384" s="76"/>
      <c r="AE384" s="76"/>
      <c r="AF384" s="76"/>
      <c r="AG384" s="76"/>
      <c r="AH384" s="76"/>
      <c r="AI384" s="76"/>
      <c r="AJ384" s="76"/>
    </row>
    <row r="385" spans="2:36" ht="20.85" customHeight="1" thickBot="1" x14ac:dyDescent="0.2">
      <c r="C385" s="54" t="str">
        <f>C$4</f>
        <v xml:space="preserve">  令和 ４年度 第２４回 「谷口睦生」記念陸上記録会 （ 令和 4年11月13日 ／ 県営八代運動公園陸上競技場 ）</v>
      </c>
      <c r="AC385" s="76"/>
      <c r="AD385" s="76"/>
      <c r="AE385" s="76"/>
      <c r="AF385" s="76"/>
      <c r="AG385" s="76"/>
      <c r="AH385" s="76"/>
      <c r="AI385" s="76"/>
      <c r="AJ385" s="76"/>
    </row>
    <row r="386" spans="2:36" ht="20.85" customHeight="1" thickBot="1" x14ac:dyDescent="0.2">
      <c r="C386" s="414" t="s">
        <v>121</v>
      </c>
      <c r="D386" s="415"/>
      <c r="E386" s="415"/>
      <c r="F386" s="415"/>
      <c r="G386" s="415"/>
      <c r="H386" s="415"/>
      <c r="I386" s="415"/>
      <c r="J386" s="416"/>
      <c r="N386" s="392" t="s">
        <v>122</v>
      </c>
      <c r="O386" s="393"/>
      <c r="P386" s="394"/>
      <c r="Q386" s="56"/>
      <c r="R386" s="395" t="str">
        <f>IF(C387="","",IF(OR(AC$12="小",AC$12="中"),AC$12&amp;"学",IF(AC$12="高",AC$12&amp;"校","直接入力")))</f>
        <v/>
      </c>
      <c r="S386" s="395"/>
      <c r="T386" s="395"/>
      <c r="U386" s="395"/>
      <c r="V386" s="395"/>
      <c r="W386" s="395"/>
      <c r="X386" s="57"/>
      <c r="AC386" s="76"/>
      <c r="AD386" s="76"/>
      <c r="AE386" s="76"/>
      <c r="AF386" s="76"/>
      <c r="AG386" s="76"/>
      <c r="AH386" s="76"/>
      <c r="AI386" s="76"/>
      <c r="AJ386" s="76"/>
    </row>
    <row r="387" spans="2:36" ht="20.85" customHeight="1" thickTop="1" x14ac:dyDescent="0.15">
      <c r="C387" s="396" t="str">
        <f>IF(Y383&gt;SUM(AE$9:AE$10),"",VLOOKUP(Y383,リレーオーダー!AM$15:AU$40,2))</f>
        <v/>
      </c>
      <c r="D387" s="397"/>
      <c r="E387" s="397"/>
      <c r="F387" s="397"/>
      <c r="G387" s="397"/>
      <c r="H387" s="397"/>
      <c r="I387" s="397"/>
      <c r="J387" s="398"/>
      <c r="N387" s="402" t="s">
        <v>123</v>
      </c>
      <c r="O387" s="368"/>
      <c r="P387" s="369"/>
      <c r="Q387" s="50"/>
      <c r="R387" s="403" t="str">
        <f>IF(C387="","",VLOOKUP(Y383,リレーオーダー!AM$15:AU$40,9))</f>
        <v/>
      </c>
      <c r="S387" s="403"/>
      <c r="T387" s="403"/>
      <c r="U387" s="403"/>
      <c r="V387" s="403"/>
      <c r="W387" s="403"/>
      <c r="X387" s="58"/>
      <c r="AC387" s="76"/>
      <c r="AD387" s="76"/>
      <c r="AE387" s="76"/>
      <c r="AF387" s="76"/>
      <c r="AG387" s="76"/>
      <c r="AH387" s="76"/>
      <c r="AI387" s="76"/>
      <c r="AJ387" s="76"/>
    </row>
    <row r="388" spans="2:36" ht="20.85" customHeight="1" thickBot="1" x14ac:dyDescent="0.2">
      <c r="C388" s="399"/>
      <c r="D388" s="400"/>
      <c r="E388" s="400"/>
      <c r="F388" s="400"/>
      <c r="G388" s="400"/>
      <c r="H388" s="400"/>
      <c r="I388" s="400"/>
      <c r="J388" s="401"/>
      <c r="N388" s="404" t="s">
        <v>388</v>
      </c>
      <c r="O388" s="405"/>
      <c r="P388" s="406"/>
      <c r="Q388" s="59"/>
      <c r="R388" s="407">
        <f>SUMIF(男子!AA$101:AA$112,リレーオーダー!Y383,男子!AD$101:AD$112)+SUMIF(女子!AA$101:AA$112,リレーオーダー!Y383,女子!AD$101:AD$112)</f>
        <v>0</v>
      </c>
      <c r="S388" s="407"/>
      <c r="T388" s="407"/>
      <c r="U388" s="407"/>
      <c r="V388" s="407"/>
      <c r="W388" s="407"/>
      <c r="X388" s="60"/>
      <c r="AC388" s="76"/>
      <c r="AD388" s="76"/>
      <c r="AE388" s="76"/>
      <c r="AF388" s="76"/>
      <c r="AG388" s="76"/>
      <c r="AH388" s="76"/>
      <c r="AI388" s="76"/>
      <c r="AJ388" s="76"/>
    </row>
    <row r="389" spans="2:36" ht="20.85" customHeight="1" thickBot="1" x14ac:dyDescent="0.2">
      <c r="AC389" s="76"/>
      <c r="AD389" s="76"/>
      <c r="AE389" s="76"/>
      <c r="AF389" s="76"/>
      <c r="AG389" s="76"/>
      <c r="AH389" s="76"/>
      <c r="AI389" s="76"/>
      <c r="AJ389" s="76"/>
    </row>
    <row r="390" spans="2:36" ht="20.85" customHeight="1" thickBot="1" x14ac:dyDescent="0.2">
      <c r="C390" s="408" t="s">
        <v>124</v>
      </c>
      <c r="D390" s="409"/>
      <c r="E390" s="410" t="s">
        <v>125</v>
      </c>
      <c r="F390" s="410"/>
      <c r="G390" s="409"/>
      <c r="H390" s="410" t="s">
        <v>126</v>
      </c>
      <c r="I390" s="410"/>
      <c r="J390" s="410"/>
      <c r="K390" s="410"/>
      <c r="L390" s="410"/>
      <c r="M390" s="409"/>
      <c r="N390" s="410" t="s">
        <v>366</v>
      </c>
      <c r="O390" s="410"/>
      <c r="P390" s="410"/>
      <c r="Q390" s="410"/>
      <c r="R390" s="410"/>
      <c r="S390" s="409"/>
      <c r="T390" s="411" t="s">
        <v>365</v>
      </c>
      <c r="U390" s="410"/>
      <c r="V390" s="410"/>
      <c r="W390" s="410"/>
      <c r="X390" s="412"/>
      <c r="AC390" s="76"/>
      <c r="AD390" s="76"/>
      <c r="AE390" s="76"/>
      <c r="AF390" s="76"/>
      <c r="AG390" s="76"/>
      <c r="AH390" s="76"/>
      <c r="AI390" s="76"/>
      <c r="AJ390" s="76"/>
    </row>
    <row r="391" spans="2:36" ht="20.85" customHeight="1" thickTop="1" x14ac:dyDescent="0.15">
      <c r="C391" s="382" t="s">
        <v>127</v>
      </c>
      <c r="D391" s="383"/>
      <c r="E391" s="384"/>
      <c r="F391" s="385"/>
      <c r="G391" s="386"/>
      <c r="H391" s="387" t="str">
        <f>IF(C387="","",VLOOKUP(Y383,リレーオーダー!AM$15:AT$40,3))</f>
        <v/>
      </c>
      <c r="I391" s="387"/>
      <c r="J391" s="387"/>
      <c r="K391" s="387"/>
      <c r="L391" s="387"/>
      <c r="M391" s="388"/>
      <c r="N391" s="389"/>
      <c r="O391" s="389"/>
      <c r="P391" s="389"/>
      <c r="Q391" s="389"/>
      <c r="R391" s="389"/>
      <c r="S391" s="390"/>
      <c r="T391" s="186"/>
      <c r="U391" s="186"/>
      <c r="V391" s="186"/>
      <c r="W391" s="186"/>
      <c r="X391" s="187"/>
      <c r="AC391" s="76"/>
      <c r="AD391" s="76"/>
      <c r="AE391" s="76"/>
      <c r="AF391" s="76"/>
      <c r="AG391" s="76"/>
      <c r="AH391" s="76"/>
      <c r="AI391" s="76"/>
      <c r="AJ391" s="76"/>
    </row>
    <row r="392" spans="2:36" ht="20.85" customHeight="1" x14ac:dyDescent="0.15">
      <c r="C392" s="391" t="s">
        <v>128</v>
      </c>
      <c r="D392" s="366"/>
      <c r="E392" s="367"/>
      <c r="F392" s="368"/>
      <c r="G392" s="369"/>
      <c r="H392" s="370" t="str">
        <f>IF(C387="","",VLOOKUP(Y383,リレーオーダー!AM$15:AT$40,4))</f>
        <v/>
      </c>
      <c r="I392" s="370"/>
      <c r="J392" s="370"/>
      <c r="K392" s="370"/>
      <c r="L392" s="370"/>
      <c r="M392" s="371"/>
      <c r="N392" s="363"/>
      <c r="O392" s="363"/>
      <c r="P392" s="363"/>
      <c r="Q392" s="363"/>
      <c r="R392" s="363"/>
      <c r="S392" s="364"/>
      <c r="T392" s="186"/>
      <c r="U392" s="186"/>
      <c r="V392" s="186"/>
      <c r="W392" s="186"/>
      <c r="X392" s="187"/>
      <c r="AC392" s="76"/>
      <c r="AD392" s="76"/>
      <c r="AE392" s="76"/>
      <c r="AF392" s="76"/>
      <c r="AG392" s="76"/>
      <c r="AH392" s="76"/>
      <c r="AI392" s="76"/>
      <c r="AJ392" s="76"/>
    </row>
    <row r="393" spans="2:36" ht="20.85" customHeight="1" x14ac:dyDescent="0.15">
      <c r="C393" s="391" t="s">
        <v>129</v>
      </c>
      <c r="D393" s="366"/>
      <c r="E393" s="367"/>
      <c r="F393" s="368"/>
      <c r="G393" s="369"/>
      <c r="H393" s="370" t="str">
        <f>IF(C387="","",VLOOKUP(Y383,リレーオーダー!AM$15:AT$40,5))</f>
        <v/>
      </c>
      <c r="I393" s="370"/>
      <c r="J393" s="370"/>
      <c r="K393" s="370"/>
      <c r="L393" s="370"/>
      <c r="M393" s="371"/>
      <c r="N393" s="363"/>
      <c r="O393" s="363"/>
      <c r="P393" s="363"/>
      <c r="Q393" s="363"/>
      <c r="R393" s="363"/>
      <c r="S393" s="364"/>
      <c r="T393" s="186"/>
      <c r="U393" s="186"/>
      <c r="V393" s="186"/>
      <c r="W393" s="186"/>
      <c r="X393" s="187"/>
      <c r="AC393" s="76"/>
      <c r="AD393" s="76"/>
      <c r="AE393" s="76"/>
      <c r="AF393" s="76"/>
      <c r="AG393" s="76"/>
      <c r="AH393" s="76"/>
      <c r="AI393" s="76"/>
      <c r="AJ393" s="76"/>
    </row>
    <row r="394" spans="2:36" ht="20.85" customHeight="1" x14ac:dyDescent="0.15">
      <c r="C394" s="391" t="s">
        <v>130</v>
      </c>
      <c r="D394" s="366"/>
      <c r="E394" s="367"/>
      <c r="F394" s="368"/>
      <c r="G394" s="369"/>
      <c r="H394" s="370" t="str">
        <f>IF(C387="","",VLOOKUP(Y383,リレーオーダー!AM$15:AT$40,6))</f>
        <v/>
      </c>
      <c r="I394" s="370"/>
      <c r="J394" s="370"/>
      <c r="K394" s="370"/>
      <c r="L394" s="370"/>
      <c r="M394" s="371"/>
      <c r="N394" s="363"/>
      <c r="O394" s="363"/>
      <c r="P394" s="363"/>
      <c r="Q394" s="363"/>
      <c r="R394" s="363"/>
      <c r="S394" s="364"/>
      <c r="T394" s="186"/>
      <c r="U394" s="186"/>
      <c r="V394" s="186"/>
      <c r="W394" s="186"/>
      <c r="X394" s="187"/>
      <c r="AC394" s="76"/>
      <c r="AD394" s="76"/>
      <c r="AE394" s="76"/>
      <c r="AF394" s="76"/>
      <c r="AG394" s="76"/>
      <c r="AH394" s="76"/>
      <c r="AI394" s="76"/>
      <c r="AJ394" s="76"/>
    </row>
    <row r="395" spans="2:36" ht="20.85" customHeight="1" x14ac:dyDescent="0.15">
      <c r="C395" s="365" t="s">
        <v>384</v>
      </c>
      <c r="D395" s="366"/>
      <c r="E395" s="367"/>
      <c r="F395" s="368"/>
      <c r="G395" s="369"/>
      <c r="H395" s="370" t="str">
        <f>IF(C387="","",VLOOKUP(Y383,リレーオーダー!AM$15:AT$40,7))</f>
        <v/>
      </c>
      <c r="I395" s="370"/>
      <c r="J395" s="370"/>
      <c r="K395" s="370"/>
      <c r="L395" s="370"/>
      <c r="M395" s="371"/>
      <c r="N395" s="363"/>
      <c r="O395" s="363"/>
      <c r="P395" s="363"/>
      <c r="Q395" s="363"/>
      <c r="R395" s="363"/>
      <c r="S395" s="364"/>
      <c r="T395" s="186"/>
      <c r="U395" s="186"/>
      <c r="V395" s="186"/>
      <c r="W395" s="186"/>
      <c r="X395" s="187"/>
      <c r="AC395" s="76"/>
      <c r="AD395" s="76"/>
      <c r="AE395" s="76"/>
      <c r="AF395" s="76"/>
      <c r="AG395" s="76"/>
      <c r="AH395" s="76"/>
      <c r="AI395" s="76"/>
      <c r="AJ395" s="76"/>
    </row>
    <row r="396" spans="2:36" ht="20.85" customHeight="1" thickBot="1" x14ac:dyDescent="0.2">
      <c r="C396" s="372" t="s">
        <v>385</v>
      </c>
      <c r="D396" s="373"/>
      <c r="E396" s="374"/>
      <c r="F396" s="375"/>
      <c r="G396" s="376"/>
      <c r="H396" s="377" t="str">
        <f>IF(C387="","",VLOOKUP(Y383,リレーオーダー!AM$15:AT$40,8))</f>
        <v/>
      </c>
      <c r="I396" s="378"/>
      <c r="J396" s="378"/>
      <c r="K396" s="378"/>
      <c r="L396" s="378"/>
      <c r="M396" s="379"/>
      <c r="N396" s="380"/>
      <c r="O396" s="380"/>
      <c r="P396" s="380"/>
      <c r="Q396" s="380"/>
      <c r="R396" s="380"/>
      <c r="S396" s="381"/>
      <c r="T396" s="188"/>
      <c r="U396" s="188"/>
      <c r="V396" s="188"/>
      <c r="W396" s="188"/>
      <c r="X396" s="189"/>
      <c r="AC396" s="76"/>
      <c r="AD396" s="76"/>
      <c r="AE396" s="76"/>
      <c r="AF396" s="76"/>
      <c r="AG396" s="76"/>
      <c r="AH396" s="76"/>
      <c r="AI396" s="76"/>
      <c r="AJ396" s="76"/>
    </row>
    <row r="397" spans="2:36" ht="20.85" customHeight="1" x14ac:dyDescent="0.15">
      <c r="C397" s="51" t="s">
        <v>397</v>
      </c>
      <c r="AC397" s="76"/>
      <c r="AD397" s="76"/>
      <c r="AE397" s="76"/>
      <c r="AF397" s="76"/>
      <c r="AG397" s="76"/>
      <c r="AH397" s="76"/>
      <c r="AI397" s="76"/>
      <c r="AJ397" s="76"/>
    </row>
    <row r="398" spans="2:36" ht="20.85" customHeight="1" x14ac:dyDescent="0.15">
      <c r="B398" s="247" t="s">
        <v>36</v>
      </c>
      <c r="C398" s="417" t="s">
        <v>127</v>
      </c>
      <c r="D398" s="418"/>
      <c r="E398" s="196"/>
      <c r="F398" s="62"/>
      <c r="G398" s="65"/>
      <c r="H398" s="64" t="s">
        <v>367</v>
      </c>
      <c r="I398" s="63"/>
      <c r="J398" s="63"/>
      <c r="K398" s="63"/>
      <c r="L398" s="63"/>
      <c r="M398" s="65"/>
      <c r="N398" s="230" t="s">
        <v>368</v>
      </c>
      <c r="O398" s="228"/>
      <c r="P398" s="228"/>
      <c r="Q398" s="228"/>
      <c r="R398" s="228"/>
      <c r="S398" s="228"/>
      <c r="T398" s="232" t="s">
        <v>305</v>
      </c>
      <c r="U398" s="228"/>
      <c r="V398" s="228"/>
      <c r="W398" s="228"/>
      <c r="X398" s="229"/>
      <c r="AC398" s="76"/>
      <c r="AD398" s="76"/>
      <c r="AE398" s="76"/>
      <c r="AF398" s="76"/>
      <c r="AG398" s="76"/>
      <c r="AH398" s="76"/>
      <c r="AI398" s="76"/>
      <c r="AJ398" s="76"/>
    </row>
    <row r="399" spans="2:36" ht="20.85" customHeight="1" x14ac:dyDescent="0.15">
      <c r="B399" s="247" t="s">
        <v>36</v>
      </c>
      <c r="C399" s="417" t="s">
        <v>128</v>
      </c>
      <c r="D399" s="418"/>
      <c r="E399" s="197"/>
      <c r="F399" s="62"/>
      <c r="G399" s="246"/>
      <c r="H399" s="64" t="s">
        <v>131</v>
      </c>
      <c r="I399" s="63"/>
      <c r="J399" s="63"/>
      <c r="K399" s="63"/>
      <c r="L399" s="63"/>
      <c r="M399" s="65"/>
      <c r="N399" s="230" t="s">
        <v>369</v>
      </c>
      <c r="O399" s="228"/>
      <c r="P399" s="228"/>
      <c r="Q399" s="228"/>
      <c r="R399" s="228"/>
      <c r="S399" s="228"/>
      <c r="T399" s="232" t="s">
        <v>304</v>
      </c>
      <c r="U399" s="228"/>
      <c r="V399" s="228"/>
      <c r="W399" s="230"/>
      <c r="X399" s="231"/>
      <c r="AC399" s="76"/>
      <c r="AD399" s="76"/>
      <c r="AE399" s="76"/>
      <c r="AF399" s="76"/>
      <c r="AG399" s="76"/>
      <c r="AH399" s="76"/>
      <c r="AI399" s="76"/>
      <c r="AJ399" s="76"/>
    </row>
    <row r="400" spans="2:36" ht="20.85" customHeight="1" x14ac:dyDescent="0.15">
      <c r="AC400" s="76"/>
      <c r="AD400" s="76"/>
      <c r="AE400" s="76"/>
      <c r="AF400" s="76"/>
      <c r="AG400" s="76"/>
      <c r="AH400" s="76"/>
      <c r="AI400" s="76"/>
      <c r="AJ400" s="76"/>
    </row>
    <row r="401" spans="3:36" ht="20.85" customHeight="1" x14ac:dyDescent="0.15">
      <c r="AC401" s="75"/>
      <c r="AD401" s="75"/>
      <c r="AE401" s="75"/>
      <c r="AF401" s="75"/>
      <c r="AG401" s="75"/>
      <c r="AH401" s="75"/>
      <c r="AI401" s="75"/>
      <c r="AJ401" s="75"/>
    </row>
    <row r="402" spans="3:36" ht="20.85" customHeight="1" x14ac:dyDescent="0.15">
      <c r="F402" s="413" t="s">
        <v>120</v>
      </c>
      <c r="G402" s="413"/>
      <c r="H402" s="413"/>
      <c r="I402" s="413"/>
      <c r="J402" s="413"/>
      <c r="K402" s="413"/>
      <c r="L402" s="413"/>
      <c r="M402" s="413"/>
      <c r="N402" s="413"/>
      <c r="O402" s="413"/>
      <c r="P402" s="413"/>
      <c r="Q402" s="413"/>
      <c r="R402" s="413"/>
      <c r="S402" s="413"/>
      <c r="T402" s="413"/>
      <c r="U402" s="413"/>
      <c r="X402" s="86" t="s">
        <v>234</v>
      </c>
      <c r="Y402" s="86">
        <f>Y383+1</f>
        <v>21</v>
      </c>
      <c r="AC402" s="75"/>
      <c r="AD402" s="75"/>
      <c r="AE402" s="76"/>
      <c r="AF402" s="76"/>
      <c r="AG402" s="76"/>
      <c r="AH402" s="76"/>
      <c r="AI402" s="76"/>
      <c r="AJ402" s="76"/>
    </row>
    <row r="403" spans="3:36" ht="20.85" customHeight="1" x14ac:dyDescent="0.15">
      <c r="F403" s="413"/>
      <c r="G403" s="413"/>
      <c r="H403" s="413"/>
      <c r="I403" s="413"/>
      <c r="J403" s="413"/>
      <c r="K403" s="413"/>
      <c r="L403" s="413"/>
      <c r="M403" s="413"/>
      <c r="N403" s="413"/>
      <c r="O403" s="413"/>
      <c r="P403" s="413"/>
      <c r="Q403" s="413"/>
      <c r="R403" s="413"/>
      <c r="S403" s="413"/>
      <c r="T403" s="413"/>
      <c r="U403" s="413"/>
      <c r="AC403" s="76"/>
      <c r="AD403" s="76"/>
      <c r="AE403" s="76"/>
      <c r="AF403" s="76"/>
      <c r="AG403" s="76"/>
      <c r="AH403" s="76"/>
      <c r="AI403" s="76"/>
      <c r="AJ403" s="76"/>
    </row>
    <row r="404" spans="3:36" ht="20.85" customHeight="1" thickBot="1" x14ac:dyDescent="0.2">
      <c r="C404" s="54" t="str">
        <f>C$4</f>
        <v xml:space="preserve">  令和 ４年度 第２４回 「谷口睦生」記念陸上記録会 （ 令和 4年11月13日 ／ 県営八代運動公園陸上競技場 ）</v>
      </c>
      <c r="AC404" s="75"/>
      <c r="AD404" s="75"/>
      <c r="AE404" s="76"/>
      <c r="AF404" s="76"/>
      <c r="AG404" s="76"/>
      <c r="AH404" s="76"/>
      <c r="AI404" s="76"/>
      <c r="AJ404" s="75"/>
    </row>
    <row r="405" spans="3:36" ht="20.85" customHeight="1" thickBot="1" x14ac:dyDescent="0.2">
      <c r="C405" s="414" t="s">
        <v>121</v>
      </c>
      <c r="D405" s="415"/>
      <c r="E405" s="415"/>
      <c r="F405" s="415"/>
      <c r="G405" s="415"/>
      <c r="H405" s="415"/>
      <c r="I405" s="415"/>
      <c r="J405" s="416"/>
      <c r="N405" s="392" t="s">
        <v>122</v>
      </c>
      <c r="O405" s="393"/>
      <c r="P405" s="394"/>
      <c r="Q405" s="56"/>
      <c r="R405" s="395" t="str">
        <f>IF(C406="","",IF(OR(AC$12="小",AC$12="中"),AC$12&amp;"学",IF(AC$12="高",AC$12&amp;"校","直接入力")))</f>
        <v/>
      </c>
      <c r="S405" s="395"/>
      <c r="T405" s="395"/>
      <c r="U405" s="395"/>
      <c r="V405" s="395"/>
      <c r="W405" s="395"/>
      <c r="X405" s="57"/>
      <c r="AC405" s="76"/>
      <c r="AD405" s="76"/>
      <c r="AE405" s="76"/>
      <c r="AF405" s="76"/>
      <c r="AG405" s="76"/>
      <c r="AH405" s="76"/>
      <c r="AI405" s="76"/>
      <c r="AJ405" s="76"/>
    </row>
    <row r="406" spans="3:36" ht="20.85" customHeight="1" thickTop="1" x14ac:dyDescent="0.15">
      <c r="C406" s="396" t="str">
        <f>IF(Y402&gt;SUM(AE$9:AE$10),"",VLOOKUP(Y402,リレーオーダー!AM$15:AU$40,2))</f>
        <v/>
      </c>
      <c r="D406" s="397"/>
      <c r="E406" s="397"/>
      <c r="F406" s="397"/>
      <c r="G406" s="397"/>
      <c r="H406" s="397"/>
      <c r="I406" s="397"/>
      <c r="J406" s="398"/>
      <c r="N406" s="402" t="s">
        <v>123</v>
      </c>
      <c r="O406" s="368"/>
      <c r="P406" s="369"/>
      <c r="Q406" s="50"/>
      <c r="R406" s="403" t="str">
        <f>IF(C406="","",VLOOKUP(Y402,リレーオーダー!AM$15:AU$40,9))</f>
        <v/>
      </c>
      <c r="S406" s="403"/>
      <c r="T406" s="403"/>
      <c r="U406" s="403"/>
      <c r="V406" s="403"/>
      <c r="W406" s="403"/>
      <c r="X406" s="58"/>
      <c r="AC406" s="76"/>
      <c r="AD406" s="76"/>
      <c r="AE406" s="76"/>
      <c r="AF406" s="76"/>
      <c r="AG406" s="76"/>
      <c r="AH406" s="76"/>
      <c r="AI406" s="76"/>
      <c r="AJ406" s="76"/>
    </row>
    <row r="407" spans="3:36" ht="20.85" customHeight="1" thickBot="1" x14ac:dyDescent="0.2">
      <c r="C407" s="399"/>
      <c r="D407" s="400"/>
      <c r="E407" s="400"/>
      <c r="F407" s="400"/>
      <c r="G407" s="400"/>
      <c r="H407" s="400"/>
      <c r="I407" s="400"/>
      <c r="J407" s="401"/>
      <c r="N407" s="404" t="s">
        <v>388</v>
      </c>
      <c r="O407" s="405"/>
      <c r="P407" s="406"/>
      <c r="Q407" s="59"/>
      <c r="R407" s="407">
        <f>SUMIF(男子!AA$101:AA$112,リレーオーダー!Y402,男子!AD$101:AD$112)+SUMIF(女子!AA$101:AA$112,リレーオーダー!Y402,女子!AD$101:AD$112)</f>
        <v>0</v>
      </c>
      <c r="S407" s="407"/>
      <c r="T407" s="407"/>
      <c r="U407" s="407"/>
      <c r="V407" s="407"/>
      <c r="W407" s="407"/>
      <c r="X407" s="60"/>
      <c r="AC407" s="76"/>
      <c r="AD407" s="76"/>
      <c r="AE407" s="76"/>
      <c r="AF407" s="76"/>
      <c r="AG407" s="76"/>
      <c r="AH407" s="76"/>
      <c r="AI407" s="76"/>
      <c r="AJ407" s="76"/>
    </row>
    <row r="408" spans="3:36" ht="20.85" customHeight="1" thickBot="1" x14ac:dyDescent="0.2">
      <c r="AC408" s="76"/>
      <c r="AD408" s="76"/>
      <c r="AE408" s="76"/>
      <c r="AF408" s="76"/>
      <c r="AG408" s="76"/>
      <c r="AH408" s="76"/>
      <c r="AI408" s="76"/>
      <c r="AJ408" s="76"/>
    </row>
    <row r="409" spans="3:36" ht="20.85" customHeight="1" thickBot="1" x14ac:dyDescent="0.2">
      <c r="C409" s="408" t="s">
        <v>124</v>
      </c>
      <c r="D409" s="409"/>
      <c r="E409" s="410" t="s">
        <v>125</v>
      </c>
      <c r="F409" s="410"/>
      <c r="G409" s="409"/>
      <c r="H409" s="410" t="s">
        <v>126</v>
      </c>
      <c r="I409" s="410"/>
      <c r="J409" s="410"/>
      <c r="K409" s="410"/>
      <c r="L409" s="410"/>
      <c r="M409" s="409"/>
      <c r="N409" s="410" t="s">
        <v>366</v>
      </c>
      <c r="O409" s="410"/>
      <c r="P409" s="410"/>
      <c r="Q409" s="410"/>
      <c r="R409" s="410"/>
      <c r="S409" s="409"/>
      <c r="T409" s="411" t="s">
        <v>365</v>
      </c>
      <c r="U409" s="410"/>
      <c r="V409" s="410"/>
      <c r="W409" s="410"/>
      <c r="X409" s="412"/>
      <c r="AC409" s="76"/>
      <c r="AD409" s="76"/>
      <c r="AE409" s="76"/>
      <c r="AF409" s="76"/>
      <c r="AG409" s="76"/>
      <c r="AH409" s="76"/>
      <c r="AI409" s="76"/>
      <c r="AJ409" s="76"/>
    </row>
    <row r="410" spans="3:36" ht="20.85" customHeight="1" thickTop="1" x14ac:dyDescent="0.15">
      <c r="C410" s="382" t="s">
        <v>127</v>
      </c>
      <c r="D410" s="383"/>
      <c r="E410" s="384"/>
      <c r="F410" s="385"/>
      <c r="G410" s="386"/>
      <c r="H410" s="387" t="str">
        <f>IF(C267="","",VLOOKUP(Y402,リレーオーダー!AM$15:AT$40,3))</f>
        <v/>
      </c>
      <c r="I410" s="387"/>
      <c r="J410" s="387"/>
      <c r="K410" s="387"/>
      <c r="L410" s="387"/>
      <c r="M410" s="388"/>
      <c r="N410" s="389"/>
      <c r="O410" s="389"/>
      <c r="P410" s="389"/>
      <c r="Q410" s="389"/>
      <c r="R410" s="389"/>
      <c r="S410" s="390"/>
      <c r="T410" s="186"/>
      <c r="U410" s="186"/>
      <c r="V410" s="186"/>
      <c r="W410" s="186"/>
      <c r="X410" s="187"/>
      <c r="AC410" s="76"/>
      <c r="AD410" s="76"/>
      <c r="AE410" s="76"/>
      <c r="AF410" s="76"/>
      <c r="AG410" s="76"/>
      <c r="AH410" s="76"/>
      <c r="AI410" s="76"/>
      <c r="AJ410" s="76"/>
    </row>
    <row r="411" spans="3:36" ht="20.85" customHeight="1" x14ac:dyDescent="0.15">
      <c r="C411" s="391" t="s">
        <v>128</v>
      </c>
      <c r="D411" s="366"/>
      <c r="E411" s="367"/>
      <c r="F411" s="368"/>
      <c r="G411" s="369"/>
      <c r="H411" s="370" t="str">
        <f>IF(C267="","",VLOOKUP(Y402,リレーオーダー!AM$15:AT$40,4))</f>
        <v/>
      </c>
      <c r="I411" s="370"/>
      <c r="J411" s="370"/>
      <c r="K411" s="370"/>
      <c r="L411" s="370"/>
      <c r="M411" s="371"/>
      <c r="N411" s="363"/>
      <c r="O411" s="363"/>
      <c r="P411" s="363"/>
      <c r="Q411" s="363"/>
      <c r="R411" s="363"/>
      <c r="S411" s="364"/>
      <c r="T411" s="186"/>
      <c r="U411" s="186"/>
      <c r="V411" s="186"/>
      <c r="W411" s="186"/>
      <c r="X411" s="187"/>
      <c r="AC411" s="76"/>
      <c r="AD411" s="76"/>
      <c r="AE411" s="76"/>
      <c r="AF411" s="76"/>
      <c r="AG411" s="76"/>
      <c r="AH411" s="76"/>
      <c r="AI411" s="76"/>
      <c r="AJ411" s="76"/>
    </row>
    <row r="412" spans="3:36" ht="20.85" customHeight="1" x14ac:dyDescent="0.15">
      <c r="C412" s="391" t="s">
        <v>129</v>
      </c>
      <c r="D412" s="366"/>
      <c r="E412" s="367"/>
      <c r="F412" s="368"/>
      <c r="G412" s="369"/>
      <c r="H412" s="370" t="str">
        <f>IF(C267="","",VLOOKUP(Y402,リレーオーダー!AM$15:AT$40,5))</f>
        <v/>
      </c>
      <c r="I412" s="370"/>
      <c r="J412" s="370"/>
      <c r="K412" s="370"/>
      <c r="L412" s="370"/>
      <c r="M412" s="371"/>
      <c r="N412" s="363"/>
      <c r="O412" s="363"/>
      <c r="P412" s="363"/>
      <c r="Q412" s="363"/>
      <c r="R412" s="363"/>
      <c r="S412" s="364"/>
      <c r="T412" s="186"/>
      <c r="U412" s="186"/>
      <c r="V412" s="186"/>
      <c r="W412" s="186"/>
      <c r="X412" s="187"/>
      <c r="AC412" s="76"/>
      <c r="AD412" s="76"/>
      <c r="AE412" s="76"/>
      <c r="AF412" s="76"/>
      <c r="AG412" s="76"/>
      <c r="AH412" s="76"/>
      <c r="AI412" s="76"/>
      <c r="AJ412" s="76"/>
    </row>
    <row r="413" spans="3:36" ht="20.85" customHeight="1" x14ac:dyDescent="0.15">
      <c r="C413" s="391" t="s">
        <v>130</v>
      </c>
      <c r="D413" s="366"/>
      <c r="E413" s="367"/>
      <c r="F413" s="368"/>
      <c r="G413" s="369"/>
      <c r="H413" s="370" t="str">
        <f>IF(C267="","",VLOOKUP(Y402,リレーオーダー!AM$15:AT$40,6))</f>
        <v/>
      </c>
      <c r="I413" s="370"/>
      <c r="J413" s="370"/>
      <c r="K413" s="370"/>
      <c r="L413" s="370"/>
      <c r="M413" s="371"/>
      <c r="N413" s="363"/>
      <c r="O413" s="363"/>
      <c r="P413" s="363"/>
      <c r="Q413" s="363"/>
      <c r="R413" s="363"/>
      <c r="S413" s="364"/>
      <c r="T413" s="186"/>
      <c r="U413" s="186"/>
      <c r="V413" s="186"/>
      <c r="W413" s="186"/>
      <c r="X413" s="187"/>
      <c r="AC413" s="76"/>
      <c r="AD413" s="76"/>
      <c r="AE413" s="76"/>
      <c r="AF413" s="76"/>
      <c r="AG413" s="76"/>
      <c r="AH413" s="76"/>
      <c r="AI413" s="76"/>
      <c r="AJ413" s="76"/>
    </row>
    <row r="414" spans="3:36" ht="20.85" customHeight="1" x14ac:dyDescent="0.15">
      <c r="C414" s="365" t="s">
        <v>384</v>
      </c>
      <c r="D414" s="366"/>
      <c r="E414" s="367"/>
      <c r="F414" s="368"/>
      <c r="G414" s="369"/>
      <c r="H414" s="370" t="str">
        <f>IF(C267="","",VLOOKUP(Y402,リレーオーダー!AM$15:AT$40,7))</f>
        <v/>
      </c>
      <c r="I414" s="370"/>
      <c r="J414" s="370"/>
      <c r="K414" s="370"/>
      <c r="L414" s="370"/>
      <c r="M414" s="371"/>
      <c r="N414" s="363"/>
      <c r="O414" s="363"/>
      <c r="P414" s="363"/>
      <c r="Q414" s="363"/>
      <c r="R414" s="363"/>
      <c r="S414" s="364"/>
      <c r="T414" s="186"/>
      <c r="U414" s="186"/>
      <c r="V414" s="186"/>
      <c r="W414" s="186"/>
      <c r="X414" s="187"/>
      <c r="AC414" s="76"/>
      <c r="AD414" s="76"/>
      <c r="AE414" s="76"/>
      <c r="AF414" s="76"/>
      <c r="AG414" s="76"/>
      <c r="AH414" s="76"/>
      <c r="AI414" s="76"/>
      <c r="AJ414" s="76"/>
    </row>
    <row r="415" spans="3:36" ht="20.85" customHeight="1" thickBot="1" x14ac:dyDescent="0.2">
      <c r="C415" s="372" t="s">
        <v>385</v>
      </c>
      <c r="D415" s="373"/>
      <c r="E415" s="374"/>
      <c r="F415" s="375"/>
      <c r="G415" s="376"/>
      <c r="H415" s="377" t="str">
        <f>IF(C267="","",VLOOKUP(Y402,リレーオーダー!AM$15:AT$40,8))</f>
        <v/>
      </c>
      <c r="I415" s="378"/>
      <c r="J415" s="378"/>
      <c r="K415" s="378"/>
      <c r="L415" s="378"/>
      <c r="M415" s="379"/>
      <c r="N415" s="380"/>
      <c r="O415" s="380"/>
      <c r="P415" s="380"/>
      <c r="Q415" s="380"/>
      <c r="R415" s="380"/>
      <c r="S415" s="381"/>
      <c r="T415" s="188"/>
      <c r="U415" s="188"/>
      <c r="V415" s="188"/>
      <c r="W415" s="188"/>
      <c r="X415" s="189"/>
      <c r="AC415" s="76"/>
      <c r="AD415" s="76"/>
      <c r="AE415" s="76"/>
      <c r="AF415" s="76"/>
      <c r="AG415" s="76"/>
      <c r="AH415" s="76"/>
      <c r="AI415" s="76"/>
      <c r="AJ415" s="76"/>
    </row>
    <row r="416" spans="3:36" ht="20.85" customHeight="1" x14ac:dyDescent="0.15">
      <c r="C416" s="51" t="s">
        <v>397</v>
      </c>
      <c r="AC416" s="76"/>
      <c r="AD416" s="76"/>
      <c r="AE416" s="76"/>
      <c r="AF416" s="76"/>
      <c r="AG416" s="76"/>
      <c r="AH416" s="76"/>
      <c r="AI416" s="76"/>
      <c r="AJ416" s="76"/>
    </row>
    <row r="417" spans="1:36" ht="20.85" customHeight="1" x14ac:dyDescent="0.15">
      <c r="B417" s="247" t="s">
        <v>36</v>
      </c>
      <c r="C417" s="417" t="s">
        <v>127</v>
      </c>
      <c r="D417" s="418"/>
      <c r="E417" s="196"/>
      <c r="F417" s="62"/>
      <c r="G417" s="65"/>
      <c r="H417" s="64" t="s">
        <v>367</v>
      </c>
      <c r="I417" s="63"/>
      <c r="J417" s="63"/>
      <c r="K417" s="63"/>
      <c r="L417" s="63"/>
      <c r="M417" s="65"/>
      <c r="N417" s="230" t="s">
        <v>368</v>
      </c>
      <c r="O417" s="228"/>
      <c r="P417" s="228"/>
      <c r="Q417" s="228"/>
      <c r="R417" s="228"/>
      <c r="S417" s="228"/>
      <c r="T417" s="232" t="s">
        <v>305</v>
      </c>
      <c r="U417" s="228"/>
      <c r="V417" s="228"/>
      <c r="W417" s="228"/>
      <c r="X417" s="229"/>
      <c r="AC417" s="76"/>
      <c r="AD417" s="76"/>
      <c r="AE417" s="76"/>
      <c r="AF417" s="76"/>
      <c r="AG417" s="76"/>
      <c r="AH417" s="76"/>
      <c r="AI417" s="76"/>
      <c r="AJ417" s="76"/>
    </row>
    <row r="418" spans="1:36" ht="20.85" customHeight="1" x14ac:dyDescent="0.15">
      <c r="B418" s="247" t="s">
        <v>36</v>
      </c>
      <c r="C418" s="417" t="s">
        <v>128</v>
      </c>
      <c r="D418" s="418"/>
      <c r="E418" s="197"/>
      <c r="F418" s="62"/>
      <c r="G418" s="246"/>
      <c r="H418" s="64" t="s">
        <v>131</v>
      </c>
      <c r="I418" s="63"/>
      <c r="J418" s="63"/>
      <c r="K418" s="63"/>
      <c r="L418" s="63"/>
      <c r="M418" s="65"/>
      <c r="N418" s="230" t="s">
        <v>369</v>
      </c>
      <c r="O418" s="228"/>
      <c r="P418" s="228"/>
      <c r="Q418" s="228"/>
      <c r="R418" s="228"/>
      <c r="S418" s="228"/>
      <c r="T418" s="232" t="s">
        <v>304</v>
      </c>
      <c r="U418" s="228"/>
      <c r="V418" s="228"/>
      <c r="W418" s="230"/>
      <c r="X418" s="231"/>
      <c r="AC418" s="76"/>
      <c r="AD418" s="76"/>
      <c r="AE418" s="76"/>
      <c r="AF418" s="76"/>
      <c r="AG418" s="76"/>
      <c r="AH418" s="76"/>
      <c r="AI418" s="76"/>
      <c r="AJ418" s="76"/>
    </row>
    <row r="419" spans="1:36" ht="20.85" customHeight="1" x14ac:dyDescent="0.15">
      <c r="AC419" s="76"/>
      <c r="AD419" s="76"/>
      <c r="AE419" s="76"/>
      <c r="AF419" s="76"/>
      <c r="AG419" s="76"/>
      <c r="AH419" s="76"/>
      <c r="AI419" s="76"/>
      <c r="AJ419" s="76"/>
    </row>
    <row r="420" spans="1:36" ht="20.85" customHeight="1" x14ac:dyDescent="0.15">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C420" s="76"/>
      <c r="AD420" s="76"/>
      <c r="AE420" s="76"/>
      <c r="AF420" s="76"/>
      <c r="AG420" s="76"/>
      <c r="AH420" s="76"/>
      <c r="AI420" s="76"/>
      <c r="AJ420" s="76"/>
    </row>
    <row r="421" spans="1:36" ht="20.85" customHeight="1" x14ac:dyDescent="0.15">
      <c r="AC421" s="76"/>
      <c r="AD421" s="76"/>
      <c r="AE421" s="76"/>
      <c r="AF421" s="76"/>
      <c r="AG421" s="76"/>
      <c r="AH421" s="76"/>
      <c r="AI421" s="76"/>
      <c r="AJ421" s="76"/>
    </row>
    <row r="422" spans="1:36" ht="20.85" customHeight="1" x14ac:dyDescent="0.15">
      <c r="AC422" s="76"/>
      <c r="AD422" s="76"/>
      <c r="AE422" s="76"/>
      <c r="AF422" s="76"/>
      <c r="AG422" s="76"/>
      <c r="AH422" s="76"/>
      <c r="AI422" s="76"/>
      <c r="AJ422" s="76"/>
    </row>
    <row r="423" spans="1:36" ht="20.85" customHeight="1" x14ac:dyDescent="0.15">
      <c r="F423" s="413" t="s">
        <v>120</v>
      </c>
      <c r="G423" s="413"/>
      <c r="H423" s="413"/>
      <c r="I423" s="413"/>
      <c r="J423" s="413"/>
      <c r="K423" s="413"/>
      <c r="L423" s="413"/>
      <c r="M423" s="413"/>
      <c r="N423" s="413"/>
      <c r="O423" s="413"/>
      <c r="P423" s="413"/>
      <c r="Q423" s="413"/>
      <c r="R423" s="413"/>
      <c r="S423" s="413"/>
      <c r="T423" s="413"/>
      <c r="U423" s="413"/>
      <c r="X423" s="86" t="s">
        <v>234</v>
      </c>
      <c r="Y423" s="86">
        <f>Y402+1</f>
        <v>22</v>
      </c>
      <c r="AC423" s="76"/>
      <c r="AD423" s="76"/>
      <c r="AE423" s="76"/>
      <c r="AF423" s="76"/>
      <c r="AG423" s="76"/>
      <c r="AH423" s="76"/>
      <c r="AI423" s="76"/>
      <c r="AJ423" s="76"/>
    </row>
    <row r="424" spans="1:36" ht="20.85" customHeight="1" x14ac:dyDescent="0.15">
      <c r="F424" s="413"/>
      <c r="G424" s="413"/>
      <c r="H424" s="413"/>
      <c r="I424" s="413"/>
      <c r="J424" s="413"/>
      <c r="K424" s="413"/>
      <c r="L424" s="413"/>
      <c r="M424" s="413"/>
      <c r="N424" s="413"/>
      <c r="O424" s="413"/>
      <c r="P424" s="413"/>
      <c r="Q424" s="413"/>
      <c r="R424" s="413"/>
      <c r="S424" s="413"/>
      <c r="T424" s="413"/>
      <c r="U424" s="413"/>
      <c r="AC424" s="76"/>
      <c r="AD424" s="76"/>
      <c r="AE424" s="76"/>
      <c r="AF424" s="76"/>
      <c r="AG424" s="76"/>
      <c r="AH424" s="76"/>
      <c r="AI424" s="76"/>
      <c r="AJ424" s="76"/>
    </row>
    <row r="425" spans="1:36" ht="20.85" customHeight="1" thickBot="1" x14ac:dyDescent="0.2">
      <c r="C425" s="54" t="str">
        <f>C$4</f>
        <v xml:space="preserve">  令和 ４年度 第２４回 「谷口睦生」記念陸上記録会 （ 令和 4年11月13日 ／ 県営八代運動公園陸上競技場 ）</v>
      </c>
      <c r="AC425" s="76"/>
      <c r="AD425" s="76"/>
      <c r="AE425" s="76"/>
      <c r="AF425" s="76"/>
      <c r="AG425" s="76"/>
      <c r="AH425" s="76"/>
      <c r="AI425" s="76"/>
      <c r="AJ425" s="76"/>
    </row>
    <row r="426" spans="1:36" ht="20.85" customHeight="1" thickBot="1" x14ac:dyDescent="0.2">
      <c r="C426" s="414" t="s">
        <v>121</v>
      </c>
      <c r="D426" s="415"/>
      <c r="E426" s="415"/>
      <c r="F426" s="415"/>
      <c r="G426" s="415"/>
      <c r="H426" s="415"/>
      <c r="I426" s="415"/>
      <c r="J426" s="416"/>
      <c r="N426" s="392" t="s">
        <v>122</v>
      </c>
      <c r="O426" s="393"/>
      <c r="P426" s="394"/>
      <c r="Q426" s="56"/>
      <c r="R426" s="395" t="str">
        <f>IF(C427="","",IF(OR(AC$12="小",AC$12="中"),AC$12&amp;"学",IF(AC$12="高",AC$12&amp;"校","直接入力")))</f>
        <v/>
      </c>
      <c r="S426" s="395"/>
      <c r="T426" s="395"/>
      <c r="U426" s="395"/>
      <c r="V426" s="395"/>
      <c r="W426" s="395"/>
      <c r="X426" s="57"/>
      <c r="AC426" s="76"/>
      <c r="AD426" s="76"/>
      <c r="AE426" s="76"/>
      <c r="AF426" s="76"/>
      <c r="AG426" s="76"/>
      <c r="AH426" s="76"/>
      <c r="AI426" s="76"/>
      <c r="AJ426" s="76"/>
    </row>
    <row r="427" spans="1:36" ht="20.85" customHeight="1" thickTop="1" x14ac:dyDescent="0.15">
      <c r="C427" s="396" t="str">
        <f>IF(Y423&gt;SUM(AE$9:AE$10),"",VLOOKUP(Y423,リレーオーダー!AM$15:AU$40,2))</f>
        <v/>
      </c>
      <c r="D427" s="397"/>
      <c r="E427" s="397"/>
      <c r="F427" s="397"/>
      <c r="G427" s="397"/>
      <c r="H427" s="397"/>
      <c r="I427" s="397"/>
      <c r="J427" s="398"/>
      <c r="N427" s="402" t="s">
        <v>123</v>
      </c>
      <c r="O427" s="368"/>
      <c r="P427" s="369"/>
      <c r="Q427" s="50"/>
      <c r="R427" s="403" t="str">
        <f>IF(C427="","",VLOOKUP(Y423,リレーオーダー!AM$15:AU$40,9))</f>
        <v/>
      </c>
      <c r="S427" s="403"/>
      <c r="T427" s="403"/>
      <c r="U427" s="403"/>
      <c r="V427" s="403"/>
      <c r="W427" s="403"/>
      <c r="X427" s="58"/>
      <c r="AC427" s="76"/>
      <c r="AD427" s="76"/>
      <c r="AE427" s="76"/>
      <c r="AF427" s="76"/>
      <c r="AG427" s="76"/>
      <c r="AH427" s="76"/>
      <c r="AI427" s="76"/>
      <c r="AJ427" s="76"/>
    </row>
    <row r="428" spans="1:36" ht="20.85" customHeight="1" thickBot="1" x14ac:dyDescent="0.2">
      <c r="C428" s="399"/>
      <c r="D428" s="400"/>
      <c r="E428" s="400"/>
      <c r="F428" s="400"/>
      <c r="G428" s="400"/>
      <c r="H428" s="400"/>
      <c r="I428" s="400"/>
      <c r="J428" s="401"/>
      <c r="N428" s="404" t="s">
        <v>388</v>
      </c>
      <c r="O428" s="405"/>
      <c r="P428" s="406"/>
      <c r="Q428" s="59"/>
      <c r="R428" s="407">
        <f>SUMIF(男子!AA$101:AA$112,リレーオーダー!Y423,男子!AD$101:AD$112)+SUMIF(女子!AA$101:AA$112,リレーオーダー!Y423,女子!AD$101:AD$112)</f>
        <v>0</v>
      </c>
      <c r="S428" s="407"/>
      <c r="T428" s="407"/>
      <c r="U428" s="407"/>
      <c r="V428" s="407"/>
      <c r="W428" s="407"/>
      <c r="X428" s="60"/>
      <c r="AC428" s="76"/>
      <c r="AD428" s="76"/>
      <c r="AE428" s="76"/>
      <c r="AF428" s="76"/>
      <c r="AG428" s="76"/>
      <c r="AH428" s="76"/>
      <c r="AI428" s="76"/>
      <c r="AJ428" s="76"/>
    </row>
    <row r="429" spans="1:36" ht="20.85" customHeight="1" thickBot="1" x14ac:dyDescent="0.2">
      <c r="AC429" s="76"/>
      <c r="AD429" s="76"/>
      <c r="AE429" s="76"/>
      <c r="AF429" s="76"/>
      <c r="AG429" s="76"/>
      <c r="AH429" s="76"/>
      <c r="AI429" s="76"/>
      <c r="AJ429" s="76"/>
    </row>
    <row r="430" spans="1:36" ht="20.85" customHeight="1" thickBot="1" x14ac:dyDescent="0.2">
      <c r="C430" s="408" t="s">
        <v>124</v>
      </c>
      <c r="D430" s="409"/>
      <c r="E430" s="410" t="s">
        <v>125</v>
      </c>
      <c r="F430" s="410"/>
      <c r="G430" s="409"/>
      <c r="H430" s="410" t="s">
        <v>126</v>
      </c>
      <c r="I430" s="410"/>
      <c r="J430" s="410"/>
      <c r="K430" s="410"/>
      <c r="L430" s="410"/>
      <c r="M430" s="409"/>
      <c r="N430" s="410" t="s">
        <v>366</v>
      </c>
      <c r="O430" s="410"/>
      <c r="P430" s="410"/>
      <c r="Q430" s="410"/>
      <c r="R430" s="410"/>
      <c r="S430" s="409"/>
      <c r="T430" s="411" t="s">
        <v>365</v>
      </c>
      <c r="U430" s="410"/>
      <c r="V430" s="410"/>
      <c r="W430" s="410"/>
      <c r="X430" s="412"/>
      <c r="AC430" s="76"/>
      <c r="AD430" s="76"/>
      <c r="AE430" s="76"/>
      <c r="AF430" s="76"/>
      <c r="AG430" s="76"/>
      <c r="AH430" s="76"/>
      <c r="AI430" s="76"/>
      <c r="AJ430" s="76"/>
    </row>
    <row r="431" spans="1:36" ht="20.85" customHeight="1" thickTop="1" x14ac:dyDescent="0.15">
      <c r="C431" s="382" t="s">
        <v>127</v>
      </c>
      <c r="D431" s="383"/>
      <c r="E431" s="384"/>
      <c r="F431" s="385"/>
      <c r="G431" s="386"/>
      <c r="H431" s="387" t="str">
        <f>IF(C427="","",VLOOKUP(Y423,リレーオーダー!AM$15:AT$40,3))</f>
        <v/>
      </c>
      <c r="I431" s="387"/>
      <c r="J431" s="387"/>
      <c r="K431" s="387"/>
      <c r="L431" s="387"/>
      <c r="M431" s="388"/>
      <c r="N431" s="389"/>
      <c r="O431" s="389"/>
      <c r="P431" s="389"/>
      <c r="Q431" s="389"/>
      <c r="R431" s="389"/>
      <c r="S431" s="390"/>
      <c r="T431" s="186"/>
      <c r="U431" s="186"/>
      <c r="V431" s="186"/>
      <c r="W431" s="186"/>
      <c r="X431" s="187"/>
      <c r="AC431" s="76"/>
      <c r="AD431" s="76"/>
      <c r="AE431" s="76"/>
      <c r="AF431" s="76"/>
      <c r="AG431" s="76"/>
      <c r="AH431" s="76"/>
      <c r="AI431" s="76"/>
      <c r="AJ431" s="76"/>
    </row>
    <row r="432" spans="1:36" ht="20.85" customHeight="1" x14ac:dyDescent="0.15">
      <c r="C432" s="391" t="s">
        <v>128</v>
      </c>
      <c r="D432" s="366"/>
      <c r="E432" s="367"/>
      <c r="F432" s="368"/>
      <c r="G432" s="369"/>
      <c r="H432" s="370" t="str">
        <f>IF(C427="","",VLOOKUP(Y423,リレーオーダー!AM$15:AT$40,4))</f>
        <v/>
      </c>
      <c r="I432" s="370"/>
      <c r="J432" s="370"/>
      <c r="K432" s="370"/>
      <c r="L432" s="370"/>
      <c r="M432" s="371"/>
      <c r="N432" s="363"/>
      <c r="O432" s="363"/>
      <c r="P432" s="363"/>
      <c r="Q432" s="363"/>
      <c r="R432" s="363"/>
      <c r="S432" s="364"/>
      <c r="T432" s="186"/>
      <c r="U432" s="186"/>
      <c r="V432" s="186"/>
      <c r="W432" s="186"/>
      <c r="X432" s="187"/>
      <c r="AC432" s="76"/>
      <c r="AD432" s="76"/>
      <c r="AE432" s="76"/>
      <c r="AF432" s="76"/>
      <c r="AG432" s="76"/>
      <c r="AH432" s="76"/>
      <c r="AI432" s="76"/>
      <c r="AJ432" s="76"/>
    </row>
    <row r="433" spans="2:36" ht="20.85" customHeight="1" x14ac:dyDescent="0.15">
      <c r="C433" s="391" t="s">
        <v>129</v>
      </c>
      <c r="D433" s="366"/>
      <c r="E433" s="367"/>
      <c r="F433" s="368"/>
      <c r="G433" s="369"/>
      <c r="H433" s="370" t="str">
        <f>IF(C427="","",VLOOKUP(Y423,リレーオーダー!AM$15:AT$40,5))</f>
        <v/>
      </c>
      <c r="I433" s="370"/>
      <c r="J433" s="370"/>
      <c r="K433" s="370"/>
      <c r="L433" s="370"/>
      <c r="M433" s="371"/>
      <c r="N433" s="363"/>
      <c r="O433" s="363"/>
      <c r="P433" s="363"/>
      <c r="Q433" s="363"/>
      <c r="R433" s="363"/>
      <c r="S433" s="364"/>
      <c r="T433" s="186"/>
      <c r="U433" s="186"/>
      <c r="V433" s="186"/>
      <c r="W433" s="186"/>
      <c r="X433" s="187"/>
      <c r="AC433" s="76"/>
      <c r="AD433" s="76"/>
      <c r="AE433" s="76"/>
      <c r="AF433" s="76"/>
      <c r="AG433" s="76"/>
      <c r="AH433" s="76"/>
      <c r="AI433" s="76"/>
      <c r="AJ433" s="76"/>
    </row>
    <row r="434" spans="2:36" ht="20.85" customHeight="1" x14ac:dyDescent="0.15">
      <c r="C434" s="391" t="s">
        <v>130</v>
      </c>
      <c r="D434" s="366"/>
      <c r="E434" s="367"/>
      <c r="F434" s="368"/>
      <c r="G434" s="369"/>
      <c r="H434" s="370" t="str">
        <f>IF(C427="","",VLOOKUP(Y423,リレーオーダー!AM$15:AT$40,6))</f>
        <v/>
      </c>
      <c r="I434" s="370"/>
      <c r="J434" s="370"/>
      <c r="K434" s="370"/>
      <c r="L434" s="370"/>
      <c r="M434" s="371"/>
      <c r="N434" s="363"/>
      <c r="O434" s="363"/>
      <c r="P434" s="363"/>
      <c r="Q434" s="363"/>
      <c r="R434" s="363"/>
      <c r="S434" s="364"/>
      <c r="T434" s="186"/>
      <c r="U434" s="186"/>
      <c r="V434" s="186"/>
      <c r="W434" s="186"/>
      <c r="X434" s="187"/>
      <c r="AC434" s="76"/>
      <c r="AD434" s="76"/>
      <c r="AE434" s="76"/>
      <c r="AF434" s="76"/>
      <c r="AG434" s="76"/>
      <c r="AH434" s="76"/>
      <c r="AI434" s="76"/>
      <c r="AJ434" s="76"/>
    </row>
    <row r="435" spans="2:36" ht="20.85" customHeight="1" x14ac:dyDescent="0.15">
      <c r="C435" s="365" t="s">
        <v>384</v>
      </c>
      <c r="D435" s="366"/>
      <c r="E435" s="367"/>
      <c r="F435" s="368"/>
      <c r="G435" s="369"/>
      <c r="H435" s="370" t="str">
        <f>IF(C427="","",VLOOKUP(Y423,リレーオーダー!AM$15:AT$40,7))</f>
        <v/>
      </c>
      <c r="I435" s="370"/>
      <c r="J435" s="370"/>
      <c r="K435" s="370"/>
      <c r="L435" s="370"/>
      <c r="M435" s="371"/>
      <c r="N435" s="363"/>
      <c r="O435" s="363"/>
      <c r="P435" s="363"/>
      <c r="Q435" s="363"/>
      <c r="R435" s="363"/>
      <c r="S435" s="364"/>
      <c r="T435" s="186"/>
      <c r="U435" s="186"/>
      <c r="V435" s="186"/>
      <c r="W435" s="186"/>
      <c r="X435" s="187"/>
      <c r="AC435" s="76"/>
      <c r="AD435" s="76"/>
      <c r="AE435" s="76"/>
      <c r="AF435" s="76"/>
      <c r="AG435" s="76"/>
      <c r="AH435" s="76"/>
      <c r="AI435" s="76"/>
      <c r="AJ435" s="76"/>
    </row>
    <row r="436" spans="2:36" ht="20.85" customHeight="1" thickBot="1" x14ac:dyDescent="0.2">
      <c r="C436" s="372" t="s">
        <v>385</v>
      </c>
      <c r="D436" s="373"/>
      <c r="E436" s="374"/>
      <c r="F436" s="375"/>
      <c r="G436" s="376"/>
      <c r="H436" s="377" t="str">
        <f>IF(C427="","",VLOOKUP(Y423,リレーオーダー!AM$15:AT$40,8))</f>
        <v/>
      </c>
      <c r="I436" s="378"/>
      <c r="J436" s="378"/>
      <c r="K436" s="378"/>
      <c r="L436" s="378"/>
      <c r="M436" s="379"/>
      <c r="N436" s="380"/>
      <c r="O436" s="380"/>
      <c r="P436" s="380"/>
      <c r="Q436" s="380"/>
      <c r="R436" s="380"/>
      <c r="S436" s="381"/>
      <c r="T436" s="188"/>
      <c r="U436" s="188"/>
      <c r="V436" s="188"/>
      <c r="W436" s="188"/>
      <c r="X436" s="189"/>
      <c r="AC436" s="76"/>
      <c r="AD436" s="76"/>
      <c r="AE436" s="76"/>
      <c r="AF436" s="76"/>
      <c r="AG436" s="76"/>
      <c r="AH436" s="76"/>
      <c r="AI436" s="76"/>
      <c r="AJ436" s="76"/>
    </row>
    <row r="437" spans="2:36" ht="20.85" customHeight="1" x14ac:dyDescent="0.15">
      <c r="C437" s="51" t="s">
        <v>397</v>
      </c>
      <c r="AC437" s="76"/>
      <c r="AD437" s="76"/>
      <c r="AE437" s="76"/>
      <c r="AF437" s="76"/>
      <c r="AG437" s="76"/>
      <c r="AH437" s="76"/>
      <c r="AI437" s="76"/>
      <c r="AJ437" s="76"/>
    </row>
    <row r="438" spans="2:36" ht="20.85" customHeight="1" x14ac:dyDescent="0.15">
      <c r="B438" s="247" t="s">
        <v>36</v>
      </c>
      <c r="C438" s="417" t="s">
        <v>127</v>
      </c>
      <c r="D438" s="418"/>
      <c r="E438" s="196"/>
      <c r="F438" s="62"/>
      <c r="G438" s="65"/>
      <c r="H438" s="64" t="s">
        <v>367</v>
      </c>
      <c r="I438" s="63"/>
      <c r="J438" s="63"/>
      <c r="K438" s="63"/>
      <c r="L438" s="63"/>
      <c r="M438" s="65"/>
      <c r="N438" s="230" t="s">
        <v>368</v>
      </c>
      <c r="O438" s="228"/>
      <c r="P438" s="228"/>
      <c r="Q438" s="228"/>
      <c r="R438" s="228"/>
      <c r="S438" s="228"/>
      <c r="T438" s="232" t="s">
        <v>305</v>
      </c>
      <c r="U438" s="228"/>
      <c r="V438" s="228"/>
      <c r="W438" s="228"/>
      <c r="X438" s="229"/>
      <c r="AC438" s="76"/>
      <c r="AD438" s="76"/>
      <c r="AE438" s="76"/>
      <c r="AF438" s="76"/>
      <c r="AG438" s="76"/>
      <c r="AH438" s="76"/>
      <c r="AI438" s="76"/>
      <c r="AJ438" s="76"/>
    </row>
    <row r="439" spans="2:36" ht="20.85" customHeight="1" x14ac:dyDescent="0.15">
      <c r="B439" s="247" t="s">
        <v>36</v>
      </c>
      <c r="C439" s="417" t="s">
        <v>128</v>
      </c>
      <c r="D439" s="418"/>
      <c r="E439" s="197"/>
      <c r="F439" s="62"/>
      <c r="G439" s="246"/>
      <c r="H439" s="64" t="s">
        <v>131</v>
      </c>
      <c r="I439" s="63"/>
      <c r="J439" s="63"/>
      <c r="K439" s="63"/>
      <c r="L439" s="63"/>
      <c r="M439" s="65"/>
      <c r="N439" s="230" t="s">
        <v>369</v>
      </c>
      <c r="O439" s="228"/>
      <c r="P439" s="228"/>
      <c r="Q439" s="228"/>
      <c r="R439" s="228"/>
      <c r="S439" s="228"/>
      <c r="T439" s="232" t="s">
        <v>304</v>
      </c>
      <c r="U439" s="228"/>
      <c r="V439" s="228"/>
      <c r="W439" s="230"/>
      <c r="X439" s="231"/>
      <c r="AC439" s="76"/>
      <c r="AD439" s="76"/>
      <c r="AE439" s="76"/>
      <c r="AF439" s="76"/>
      <c r="AG439" s="76"/>
      <c r="AH439" s="76"/>
      <c r="AI439" s="76"/>
      <c r="AJ439" s="76"/>
    </row>
    <row r="440" spans="2:36" ht="20.85" customHeight="1" x14ac:dyDescent="0.15">
      <c r="AC440" s="76"/>
      <c r="AD440" s="76"/>
      <c r="AE440" s="76"/>
      <c r="AF440" s="76"/>
      <c r="AG440" s="76"/>
      <c r="AH440" s="76"/>
      <c r="AI440" s="76"/>
      <c r="AJ440" s="76"/>
    </row>
    <row r="441" spans="2:36" ht="20.85" customHeight="1" x14ac:dyDescent="0.15">
      <c r="AC441" s="75"/>
      <c r="AD441" s="75"/>
      <c r="AE441" s="75"/>
      <c r="AF441" s="75"/>
      <c r="AG441" s="75"/>
      <c r="AH441" s="75"/>
      <c r="AI441" s="75"/>
      <c r="AJ441" s="75"/>
    </row>
    <row r="442" spans="2:36" ht="20.85" customHeight="1" x14ac:dyDescent="0.15">
      <c r="F442" s="413" t="s">
        <v>120</v>
      </c>
      <c r="G442" s="413"/>
      <c r="H442" s="413"/>
      <c r="I442" s="413"/>
      <c r="J442" s="413"/>
      <c r="K442" s="413"/>
      <c r="L442" s="413"/>
      <c r="M442" s="413"/>
      <c r="N442" s="413"/>
      <c r="O442" s="413"/>
      <c r="P442" s="413"/>
      <c r="Q442" s="413"/>
      <c r="R442" s="413"/>
      <c r="S442" s="413"/>
      <c r="T442" s="413"/>
      <c r="U442" s="413"/>
      <c r="X442" s="86" t="s">
        <v>234</v>
      </c>
      <c r="Y442" s="86">
        <f>Y423+1</f>
        <v>23</v>
      </c>
      <c r="AC442" s="75"/>
      <c r="AD442" s="75"/>
      <c r="AE442" s="76"/>
      <c r="AF442" s="76"/>
      <c r="AG442" s="76"/>
      <c r="AH442" s="76"/>
      <c r="AI442" s="76"/>
      <c r="AJ442" s="76"/>
    </row>
    <row r="443" spans="2:36" ht="20.85" customHeight="1" x14ac:dyDescent="0.15">
      <c r="F443" s="413"/>
      <c r="G443" s="413"/>
      <c r="H443" s="413"/>
      <c r="I443" s="413"/>
      <c r="J443" s="413"/>
      <c r="K443" s="413"/>
      <c r="L443" s="413"/>
      <c r="M443" s="413"/>
      <c r="N443" s="413"/>
      <c r="O443" s="413"/>
      <c r="P443" s="413"/>
      <c r="Q443" s="413"/>
      <c r="R443" s="413"/>
      <c r="S443" s="413"/>
      <c r="T443" s="413"/>
      <c r="U443" s="413"/>
      <c r="AC443" s="76"/>
      <c r="AD443" s="76"/>
      <c r="AE443" s="76"/>
      <c r="AF443" s="76"/>
      <c r="AG443" s="76"/>
      <c r="AH443" s="76"/>
      <c r="AI443" s="76"/>
      <c r="AJ443" s="76"/>
    </row>
    <row r="444" spans="2:36" ht="20.85" customHeight="1" thickBot="1" x14ac:dyDescent="0.2">
      <c r="C444" s="54" t="str">
        <f>C$4</f>
        <v xml:space="preserve">  令和 ４年度 第２４回 「谷口睦生」記念陸上記録会 （ 令和 4年11月13日 ／ 県営八代運動公園陸上競技場 ）</v>
      </c>
      <c r="AC444" s="75"/>
      <c r="AD444" s="75"/>
      <c r="AE444" s="76"/>
      <c r="AF444" s="76"/>
      <c r="AG444" s="76"/>
      <c r="AH444" s="76"/>
      <c r="AI444" s="76"/>
      <c r="AJ444" s="75"/>
    </row>
    <row r="445" spans="2:36" ht="20.85" customHeight="1" thickBot="1" x14ac:dyDescent="0.2">
      <c r="C445" s="414" t="s">
        <v>121</v>
      </c>
      <c r="D445" s="415"/>
      <c r="E445" s="415"/>
      <c r="F445" s="415"/>
      <c r="G445" s="415"/>
      <c r="H445" s="415"/>
      <c r="I445" s="415"/>
      <c r="J445" s="416"/>
      <c r="N445" s="392" t="s">
        <v>122</v>
      </c>
      <c r="O445" s="393"/>
      <c r="P445" s="394"/>
      <c r="Q445" s="56"/>
      <c r="R445" s="395" t="str">
        <f>IF(C446="","",IF(OR(AC$12="小",AC$12="中"),AC$12&amp;"学",IF(AC$12="高",AC$12&amp;"校","直接入力")))</f>
        <v/>
      </c>
      <c r="S445" s="395"/>
      <c r="T445" s="395"/>
      <c r="U445" s="395"/>
      <c r="V445" s="395"/>
      <c r="W445" s="395"/>
      <c r="X445" s="57"/>
      <c r="AC445" s="76"/>
      <c r="AD445" s="76"/>
      <c r="AE445" s="76"/>
      <c r="AF445" s="76"/>
      <c r="AG445" s="76"/>
      <c r="AH445" s="76"/>
      <c r="AI445" s="76"/>
      <c r="AJ445" s="76"/>
    </row>
    <row r="446" spans="2:36" ht="20.85" customHeight="1" thickTop="1" x14ac:dyDescent="0.15">
      <c r="C446" s="396" t="str">
        <f>IF(Y442&gt;SUM(AE$9:AE$10),"",VLOOKUP(Y442,リレーオーダー!AM$15:AU$40,2))</f>
        <v/>
      </c>
      <c r="D446" s="397"/>
      <c r="E446" s="397"/>
      <c r="F446" s="397"/>
      <c r="G446" s="397"/>
      <c r="H446" s="397"/>
      <c r="I446" s="397"/>
      <c r="J446" s="398"/>
      <c r="N446" s="402" t="s">
        <v>123</v>
      </c>
      <c r="O446" s="368"/>
      <c r="P446" s="369"/>
      <c r="Q446" s="50"/>
      <c r="R446" s="403" t="str">
        <f>IF(C446="","",VLOOKUP(Y442,リレーオーダー!AM$15:AU$40,9))</f>
        <v/>
      </c>
      <c r="S446" s="403"/>
      <c r="T446" s="403"/>
      <c r="U446" s="403"/>
      <c r="V446" s="403"/>
      <c r="W446" s="403"/>
      <c r="X446" s="58"/>
      <c r="AC446" s="76"/>
      <c r="AD446" s="76"/>
      <c r="AE446" s="76"/>
      <c r="AF446" s="76"/>
      <c r="AG446" s="76"/>
      <c r="AH446" s="76"/>
      <c r="AI446" s="76"/>
      <c r="AJ446" s="76"/>
    </row>
    <row r="447" spans="2:36" ht="20.85" customHeight="1" thickBot="1" x14ac:dyDescent="0.2">
      <c r="C447" s="399"/>
      <c r="D447" s="400"/>
      <c r="E447" s="400"/>
      <c r="F447" s="400"/>
      <c r="G447" s="400"/>
      <c r="H447" s="400"/>
      <c r="I447" s="400"/>
      <c r="J447" s="401"/>
      <c r="N447" s="404" t="s">
        <v>388</v>
      </c>
      <c r="O447" s="405"/>
      <c r="P447" s="406"/>
      <c r="Q447" s="59"/>
      <c r="R447" s="407">
        <f>SUMIF(男子!AA$101:AA$112,リレーオーダー!Y442,男子!AD$101:AD$112)+SUMIF(女子!AA$101:AA$112,リレーオーダー!Y442,女子!AD$101:AD$112)</f>
        <v>0</v>
      </c>
      <c r="S447" s="407"/>
      <c r="T447" s="407"/>
      <c r="U447" s="407"/>
      <c r="V447" s="407"/>
      <c r="W447" s="407"/>
      <c r="X447" s="60"/>
      <c r="AC447" s="76"/>
      <c r="AD447" s="76"/>
      <c r="AE447" s="76"/>
      <c r="AF447" s="76"/>
      <c r="AG447" s="76"/>
      <c r="AH447" s="76"/>
      <c r="AI447" s="76"/>
      <c r="AJ447" s="76"/>
    </row>
    <row r="448" spans="2:36" ht="20.85" customHeight="1" thickBot="1" x14ac:dyDescent="0.2">
      <c r="AC448" s="76"/>
      <c r="AD448" s="76"/>
      <c r="AE448" s="76"/>
      <c r="AF448" s="76"/>
      <c r="AG448" s="76"/>
      <c r="AH448" s="76"/>
      <c r="AI448" s="76"/>
      <c r="AJ448" s="76"/>
    </row>
    <row r="449" spans="1:36" ht="20.85" customHeight="1" thickBot="1" x14ac:dyDescent="0.2">
      <c r="C449" s="408" t="s">
        <v>124</v>
      </c>
      <c r="D449" s="409"/>
      <c r="E449" s="410" t="s">
        <v>125</v>
      </c>
      <c r="F449" s="410"/>
      <c r="G449" s="409"/>
      <c r="H449" s="410" t="s">
        <v>126</v>
      </c>
      <c r="I449" s="410"/>
      <c r="J449" s="410"/>
      <c r="K449" s="410"/>
      <c r="L449" s="410"/>
      <c r="M449" s="409"/>
      <c r="N449" s="410" t="s">
        <v>366</v>
      </c>
      <c r="O449" s="410"/>
      <c r="P449" s="410"/>
      <c r="Q449" s="410"/>
      <c r="R449" s="410"/>
      <c r="S449" s="409"/>
      <c r="T449" s="411" t="s">
        <v>365</v>
      </c>
      <c r="U449" s="410"/>
      <c r="V449" s="410"/>
      <c r="W449" s="410"/>
      <c r="X449" s="412"/>
      <c r="AC449" s="76"/>
      <c r="AD449" s="76"/>
      <c r="AE449" s="76"/>
      <c r="AF449" s="76"/>
      <c r="AG449" s="76"/>
      <c r="AH449" s="76"/>
      <c r="AI449" s="76"/>
      <c r="AJ449" s="76"/>
    </row>
    <row r="450" spans="1:36" ht="20.85" customHeight="1" thickTop="1" x14ac:dyDescent="0.15">
      <c r="C450" s="382" t="s">
        <v>127</v>
      </c>
      <c r="D450" s="383"/>
      <c r="E450" s="384"/>
      <c r="F450" s="385"/>
      <c r="G450" s="386"/>
      <c r="H450" s="387" t="str">
        <f>IF(C227="","",VLOOKUP(Y442,リレーオーダー!AM$15:AT$40,3))</f>
        <v/>
      </c>
      <c r="I450" s="387"/>
      <c r="J450" s="387"/>
      <c r="K450" s="387"/>
      <c r="L450" s="387"/>
      <c r="M450" s="388"/>
      <c r="N450" s="389"/>
      <c r="O450" s="389"/>
      <c r="P450" s="389"/>
      <c r="Q450" s="389"/>
      <c r="R450" s="389"/>
      <c r="S450" s="390"/>
      <c r="T450" s="186"/>
      <c r="U450" s="186"/>
      <c r="V450" s="186"/>
      <c r="W450" s="186"/>
      <c r="X450" s="187"/>
      <c r="AC450" s="76"/>
      <c r="AD450" s="76"/>
      <c r="AE450" s="76"/>
      <c r="AF450" s="76"/>
      <c r="AG450" s="76"/>
      <c r="AH450" s="76"/>
      <c r="AI450" s="76"/>
      <c r="AJ450" s="76"/>
    </row>
    <row r="451" spans="1:36" ht="20.85" customHeight="1" x14ac:dyDescent="0.15">
      <c r="C451" s="391" t="s">
        <v>128</v>
      </c>
      <c r="D451" s="366"/>
      <c r="E451" s="367"/>
      <c r="F451" s="368"/>
      <c r="G451" s="369"/>
      <c r="H451" s="370" t="str">
        <f>IF(C227="","",VLOOKUP(Y442,リレーオーダー!AM$15:AT$40,4))</f>
        <v/>
      </c>
      <c r="I451" s="370"/>
      <c r="J451" s="370"/>
      <c r="K451" s="370"/>
      <c r="L451" s="370"/>
      <c r="M451" s="371"/>
      <c r="N451" s="363"/>
      <c r="O451" s="363"/>
      <c r="P451" s="363"/>
      <c r="Q451" s="363"/>
      <c r="R451" s="363"/>
      <c r="S451" s="364"/>
      <c r="T451" s="186"/>
      <c r="U451" s="186"/>
      <c r="V451" s="186"/>
      <c r="W451" s="186"/>
      <c r="X451" s="187"/>
      <c r="AC451" s="76"/>
      <c r="AD451" s="76"/>
      <c r="AE451" s="76"/>
      <c r="AF451" s="76"/>
      <c r="AG451" s="76"/>
      <c r="AH451" s="76"/>
      <c r="AI451" s="76"/>
      <c r="AJ451" s="76"/>
    </row>
    <row r="452" spans="1:36" ht="20.85" customHeight="1" x14ac:dyDescent="0.15">
      <c r="C452" s="391" t="s">
        <v>129</v>
      </c>
      <c r="D452" s="366"/>
      <c r="E452" s="367"/>
      <c r="F452" s="368"/>
      <c r="G452" s="369"/>
      <c r="H452" s="370" t="str">
        <f>IF(C227="","",VLOOKUP(Y442,リレーオーダー!AM$15:AT$40,5))</f>
        <v/>
      </c>
      <c r="I452" s="370"/>
      <c r="J452" s="370"/>
      <c r="K452" s="370"/>
      <c r="L452" s="370"/>
      <c r="M452" s="371"/>
      <c r="N452" s="363"/>
      <c r="O452" s="363"/>
      <c r="P452" s="363"/>
      <c r="Q452" s="363"/>
      <c r="R452" s="363"/>
      <c r="S452" s="364"/>
      <c r="T452" s="186"/>
      <c r="U452" s="186"/>
      <c r="V452" s="186"/>
      <c r="W452" s="186"/>
      <c r="X452" s="187"/>
      <c r="AC452" s="76"/>
      <c r="AD452" s="76"/>
      <c r="AE452" s="76"/>
      <c r="AF452" s="76"/>
      <c r="AG452" s="76"/>
      <c r="AH452" s="76"/>
      <c r="AI452" s="76"/>
      <c r="AJ452" s="76"/>
    </row>
    <row r="453" spans="1:36" ht="20.85" customHeight="1" x14ac:dyDescent="0.15">
      <c r="C453" s="391" t="s">
        <v>130</v>
      </c>
      <c r="D453" s="366"/>
      <c r="E453" s="367"/>
      <c r="F453" s="368"/>
      <c r="G453" s="369"/>
      <c r="H453" s="370" t="str">
        <f>IF(C227="","",VLOOKUP(Y442,リレーオーダー!AM$15:AT$40,6))</f>
        <v/>
      </c>
      <c r="I453" s="370"/>
      <c r="J453" s="370"/>
      <c r="K453" s="370"/>
      <c r="L453" s="370"/>
      <c r="M453" s="371"/>
      <c r="N453" s="363"/>
      <c r="O453" s="363"/>
      <c r="P453" s="363"/>
      <c r="Q453" s="363"/>
      <c r="R453" s="363"/>
      <c r="S453" s="364"/>
      <c r="T453" s="186"/>
      <c r="U453" s="186"/>
      <c r="V453" s="186"/>
      <c r="W453" s="186"/>
      <c r="X453" s="187"/>
      <c r="AC453" s="76"/>
      <c r="AD453" s="76"/>
      <c r="AE453" s="76"/>
      <c r="AF453" s="76"/>
      <c r="AG453" s="76"/>
      <c r="AH453" s="76"/>
      <c r="AI453" s="76"/>
      <c r="AJ453" s="76"/>
    </row>
    <row r="454" spans="1:36" ht="20.85" customHeight="1" x14ac:dyDescent="0.15">
      <c r="C454" s="365" t="s">
        <v>384</v>
      </c>
      <c r="D454" s="366"/>
      <c r="E454" s="367"/>
      <c r="F454" s="368"/>
      <c r="G454" s="369"/>
      <c r="H454" s="370" t="str">
        <f>IF(C227="","",VLOOKUP(Y442,リレーオーダー!AM$15:AT$40,7))</f>
        <v/>
      </c>
      <c r="I454" s="370"/>
      <c r="J454" s="370"/>
      <c r="K454" s="370"/>
      <c r="L454" s="370"/>
      <c r="M454" s="371"/>
      <c r="N454" s="363"/>
      <c r="O454" s="363"/>
      <c r="P454" s="363"/>
      <c r="Q454" s="363"/>
      <c r="R454" s="363"/>
      <c r="S454" s="364"/>
      <c r="T454" s="186"/>
      <c r="U454" s="186"/>
      <c r="V454" s="186"/>
      <c r="W454" s="186"/>
      <c r="X454" s="187"/>
      <c r="AC454" s="76"/>
      <c r="AD454" s="76"/>
      <c r="AE454" s="76"/>
      <c r="AF454" s="76"/>
      <c r="AG454" s="76"/>
      <c r="AH454" s="76"/>
      <c r="AI454" s="76"/>
      <c r="AJ454" s="76"/>
    </row>
    <row r="455" spans="1:36" ht="20.85" customHeight="1" thickBot="1" x14ac:dyDescent="0.2">
      <c r="C455" s="372" t="s">
        <v>385</v>
      </c>
      <c r="D455" s="373"/>
      <c r="E455" s="374"/>
      <c r="F455" s="375"/>
      <c r="G455" s="376"/>
      <c r="H455" s="377" t="str">
        <f>IF(C227="","",VLOOKUP(Y442,リレーオーダー!AM$15:AT$40,8))</f>
        <v/>
      </c>
      <c r="I455" s="378"/>
      <c r="J455" s="378"/>
      <c r="K455" s="378"/>
      <c r="L455" s="378"/>
      <c r="M455" s="379"/>
      <c r="N455" s="380"/>
      <c r="O455" s="380"/>
      <c r="P455" s="380"/>
      <c r="Q455" s="380"/>
      <c r="R455" s="380"/>
      <c r="S455" s="381"/>
      <c r="T455" s="188"/>
      <c r="U455" s="188"/>
      <c r="V455" s="188"/>
      <c r="W455" s="188"/>
      <c r="X455" s="189"/>
      <c r="AC455" s="76"/>
      <c r="AD455" s="76"/>
      <c r="AE455" s="76"/>
      <c r="AF455" s="76"/>
      <c r="AG455" s="76"/>
      <c r="AH455" s="76"/>
      <c r="AI455" s="76"/>
      <c r="AJ455" s="76"/>
    </row>
    <row r="456" spans="1:36" ht="20.85" customHeight="1" x14ac:dyDescent="0.15">
      <c r="C456" s="51" t="s">
        <v>397</v>
      </c>
      <c r="AC456" s="76"/>
      <c r="AD456" s="76"/>
      <c r="AE456" s="76"/>
      <c r="AF456" s="76"/>
      <c r="AG456" s="76"/>
      <c r="AH456" s="76"/>
      <c r="AI456" s="76"/>
      <c r="AJ456" s="76"/>
    </row>
    <row r="457" spans="1:36" ht="20.85" customHeight="1" x14ac:dyDescent="0.15">
      <c r="B457" s="247" t="s">
        <v>36</v>
      </c>
      <c r="C457" s="417" t="s">
        <v>127</v>
      </c>
      <c r="D457" s="418"/>
      <c r="E457" s="196"/>
      <c r="F457" s="62"/>
      <c r="G457" s="65"/>
      <c r="H457" s="64" t="s">
        <v>367</v>
      </c>
      <c r="I457" s="63"/>
      <c r="J457" s="63"/>
      <c r="K457" s="63"/>
      <c r="L457" s="63"/>
      <c r="M457" s="65"/>
      <c r="N457" s="230" t="s">
        <v>368</v>
      </c>
      <c r="O457" s="228"/>
      <c r="P457" s="228"/>
      <c r="Q457" s="228"/>
      <c r="R457" s="228"/>
      <c r="S457" s="228"/>
      <c r="T457" s="232" t="s">
        <v>305</v>
      </c>
      <c r="U457" s="228"/>
      <c r="V457" s="228"/>
      <c r="W457" s="228"/>
      <c r="X457" s="229"/>
      <c r="AC457" s="76"/>
      <c r="AD457" s="76"/>
      <c r="AE457" s="76"/>
      <c r="AF457" s="76"/>
      <c r="AG457" s="76"/>
      <c r="AH457" s="76"/>
      <c r="AI457" s="76"/>
      <c r="AJ457" s="76"/>
    </row>
    <row r="458" spans="1:36" ht="20.85" customHeight="1" x14ac:dyDescent="0.15">
      <c r="B458" s="247" t="s">
        <v>36</v>
      </c>
      <c r="C458" s="417" t="s">
        <v>128</v>
      </c>
      <c r="D458" s="418"/>
      <c r="E458" s="197"/>
      <c r="F458" s="62"/>
      <c r="G458" s="246"/>
      <c r="H458" s="64" t="s">
        <v>131</v>
      </c>
      <c r="I458" s="63"/>
      <c r="J458" s="63"/>
      <c r="K458" s="63"/>
      <c r="L458" s="63"/>
      <c r="M458" s="65"/>
      <c r="N458" s="230" t="s">
        <v>369</v>
      </c>
      <c r="O458" s="228"/>
      <c r="P458" s="228"/>
      <c r="Q458" s="228"/>
      <c r="R458" s="228"/>
      <c r="S458" s="228"/>
      <c r="T458" s="232" t="s">
        <v>304</v>
      </c>
      <c r="U458" s="228"/>
      <c r="V458" s="228"/>
      <c r="W458" s="230"/>
      <c r="X458" s="231"/>
      <c r="AC458" s="76"/>
      <c r="AD458" s="76"/>
      <c r="AE458" s="76"/>
      <c r="AF458" s="76"/>
      <c r="AG458" s="76"/>
      <c r="AH458" s="76"/>
      <c r="AI458" s="76"/>
      <c r="AJ458" s="76"/>
    </row>
    <row r="459" spans="1:36" ht="20.85" customHeight="1" x14ac:dyDescent="0.15">
      <c r="AC459" s="76"/>
      <c r="AD459" s="76"/>
      <c r="AE459" s="76"/>
      <c r="AF459" s="76"/>
      <c r="AG459" s="76"/>
      <c r="AH459" s="76"/>
      <c r="AI459" s="76"/>
      <c r="AJ459" s="76"/>
    </row>
    <row r="460" spans="1:36" ht="20.85" customHeight="1" x14ac:dyDescent="0.15">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C460" s="76"/>
      <c r="AD460" s="76"/>
      <c r="AE460" s="76"/>
      <c r="AF460" s="76"/>
      <c r="AG460" s="76"/>
      <c r="AH460" s="76"/>
      <c r="AI460" s="76"/>
      <c r="AJ460" s="76"/>
    </row>
    <row r="461" spans="1:36" ht="20.85" customHeight="1" x14ac:dyDescent="0.15">
      <c r="AC461" s="76"/>
      <c r="AD461" s="76"/>
      <c r="AE461" s="76"/>
      <c r="AF461" s="76"/>
      <c r="AG461" s="76"/>
      <c r="AH461" s="76"/>
      <c r="AI461" s="76"/>
      <c r="AJ461" s="76"/>
    </row>
    <row r="462" spans="1:36" ht="20.85" customHeight="1" x14ac:dyDescent="0.15">
      <c r="AC462" s="76"/>
      <c r="AD462" s="76"/>
      <c r="AE462" s="76"/>
      <c r="AF462" s="76"/>
      <c r="AG462" s="76"/>
      <c r="AH462" s="76"/>
      <c r="AI462" s="76"/>
      <c r="AJ462" s="76"/>
    </row>
    <row r="463" spans="1:36" ht="20.85" customHeight="1" x14ac:dyDescent="0.15">
      <c r="F463" s="413" t="s">
        <v>120</v>
      </c>
      <c r="G463" s="413"/>
      <c r="H463" s="413"/>
      <c r="I463" s="413"/>
      <c r="J463" s="413"/>
      <c r="K463" s="413"/>
      <c r="L463" s="413"/>
      <c r="M463" s="413"/>
      <c r="N463" s="413"/>
      <c r="O463" s="413"/>
      <c r="P463" s="413"/>
      <c r="Q463" s="413"/>
      <c r="R463" s="413"/>
      <c r="S463" s="413"/>
      <c r="T463" s="413"/>
      <c r="U463" s="413"/>
      <c r="X463" s="86" t="s">
        <v>234</v>
      </c>
      <c r="Y463" s="86">
        <f>Y442+1</f>
        <v>24</v>
      </c>
      <c r="AC463" s="76"/>
      <c r="AD463" s="76"/>
      <c r="AE463" s="76"/>
      <c r="AF463" s="76"/>
      <c r="AG463" s="76"/>
      <c r="AH463" s="76"/>
      <c r="AI463" s="76"/>
      <c r="AJ463" s="76"/>
    </row>
    <row r="464" spans="1:36" ht="20.85" customHeight="1" x14ac:dyDescent="0.15">
      <c r="F464" s="413"/>
      <c r="G464" s="413"/>
      <c r="H464" s="413"/>
      <c r="I464" s="413"/>
      <c r="J464" s="413"/>
      <c r="K464" s="413"/>
      <c r="L464" s="413"/>
      <c r="M464" s="413"/>
      <c r="N464" s="413"/>
      <c r="O464" s="413"/>
      <c r="P464" s="413"/>
      <c r="Q464" s="413"/>
      <c r="R464" s="413"/>
      <c r="S464" s="413"/>
      <c r="T464" s="413"/>
      <c r="U464" s="413"/>
      <c r="AC464" s="76"/>
      <c r="AD464" s="76"/>
      <c r="AE464" s="76"/>
      <c r="AF464" s="76"/>
      <c r="AG464" s="76"/>
      <c r="AH464" s="76"/>
      <c r="AI464" s="76"/>
      <c r="AJ464" s="76"/>
    </row>
    <row r="465" spans="2:36" ht="20.85" customHeight="1" thickBot="1" x14ac:dyDescent="0.2">
      <c r="C465" s="54" t="str">
        <f>C$4</f>
        <v xml:space="preserve">  令和 ４年度 第２４回 「谷口睦生」記念陸上記録会 （ 令和 4年11月13日 ／ 県営八代運動公園陸上競技場 ）</v>
      </c>
      <c r="AC465" s="76"/>
      <c r="AD465" s="76"/>
      <c r="AE465" s="76"/>
      <c r="AF465" s="76"/>
      <c r="AG465" s="76"/>
      <c r="AH465" s="76"/>
      <c r="AI465" s="76"/>
      <c r="AJ465" s="76"/>
    </row>
    <row r="466" spans="2:36" ht="20.85" customHeight="1" thickBot="1" x14ac:dyDescent="0.2">
      <c r="C466" s="414" t="s">
        <v>121</v>
      </c>
      <c r="D466" s="415"/>
      <c r="E466" s="415"/>
      <c r="F466" s="415"/>
      <c r="G466" s="415"/>
      <c r="H466" s="415"/>
      <c r="I466" s="415"/>
      <c r="J466" s="416"/>
      <c r="N466" s="392" t="s">
        <v>122</v>
      </c>
      <c r="O466" s="393"/>
      <c r="P466" s="394"/>
      <c r="Q466" s="56"/>
      <c r="R466" s="395" t="str">
        <f>IF(C467="","",IF(OR(AC$12="小",AC$12="中"),AC$12&amp;"学",IF(AC$12="高",AC$12&amp;"校","直接入力")))</f>
        <v/>
      </c>
      <c r="S466" s="395"/>
      <c r="T466" s="395"/>
      <c r="U466" s="395"/>
      <c r="V466" s="395"/>
      <c r="W466" s="395"/>
      <c r="X466" s="57"/>
      <c r="AC466" s="76"/>
      <c r="AD466" s="76"/>
      <c r="AE466" s="76"/>
      <c r="AF466" s="76"/>
      <c r="AG466" s="76"/>
      <c r="AH466" s="76"/>
      <c r="AI466" s="76"/>
      <c r="AJ466" s="76"/>
    </row>
    <row r="467" spans="2:36" ht="20.85" customHeight="1" thickTop="1" x14ac:dyDescent="0.15">
      <c r="C467" s="396" t="str">
        <f>IF(Y463&gt;SUM(AE$9:AE$10),"",VLOOKUP(Y463,リレーオーダー!AM$15:AU$40,2))</f>
        <v/>
      </c>
      <c r="D467" s="397"/>
      <c r="E467" s="397"/>
      <c r="F467" s="397"/>
      <c r="G467" s="397"/>
      <c r="H467" s="397"/>
      <c r="I467" s="397"/>
      <c r="J467" s="398"/>
      <c r="N467" s="402" t="s">
        <v>123</v>
      </c>
      <c r="O467" s="368"/>
      <c r="P467" s="369"/>
      <c r="Q467" s="50"/>
      <c r="R467" s="403" t="str">
        <f>IF(C467="","",VLOOKUP(Y463,リレーオーダー!AM$15:AU$40,9))</f>
        <v/>
      </c>
      <c r="S467" s="403"/>
      <c r="T467" s="403"/>
      <c r="U467" s="403"/>
      <c r="V467" s="403"/>
      <c r="W467" s="403"/>
      <c r="X467" s="58"/>
      <c r="AC467" s="76"/>
      <c r="AD467" s="76"/>
      <c r="AE467" s="76"/>
      <c r="AF467" s="76"/>
      <c r="AG467" s="76"/>
      <c r="AH467" s="76"/>
      <c r="AI467" s="76"/>
      <c r="AJ467" s="76"/>
    </row>
    <row r="468" spans="2:36" ht="20.85" customHeight="1" thickBot="1" x14ac:dyDescent="0.2">
      <c r="C468" s="399"/>
      <c r="D468" s="400"/>
      <c r="E468" s="400"/>
      <c r="F468" s="400"/>
      <c r="G468" s="400"/>
      <c r="H468" s="400"/>
      <c r="I468" s="400"/>
      <c r="J468" s="401"/>
      <c r="N468" s="404" t="s">
        <v>388</v>
      </c>
      <c r="O468" s="405"/>
      <c r="P468" s="406"/>
      <c r="Q468" s="59"/>
      <c r="R468" s="407">
        <f>SUMIF(男子!AA$101:AA$112,リレーオーダー!Y463,男子!AD$101:AD$112)+SUMIF(女子!AA$101:AA$112,リレーオーダー!Y463,女子!AD$101:AD$112)</f>
        <v>0</v>
      </c>
      <c r="S468" s="407"/>
      <c r="T468" s="407"/>
      <c r="U468" s="407"/>
      <c r="V468" s="407"/>
      <c r="W468" s="407"/>
      <c r="X468" s="60"/>
      <c r="AC468" s="76"/>
      <c r="AD468" s="76"/>
      <c r="AE468" s="76"/>
      <c r="AF468" s="76"/>
      <c r="AG468" s="76"/>
      <c r="AH468" s="76"/>
      <c r="AI468" s="76"/>
      <c r="AJ468" s="76"/>
    </row>
    <row r="469" spans="2:36" ht="20.85" customHeight="1" thickBot="1" x14ac:dyDescent="0.2">
      <c r="AC469" s="76"/>
      <c r="AD469" s="76"/>
      <c r="AE469" s="76"/>
      <c r="AF469" s="76"/>
      <c r="AG469" s="76"/>
      <c r="AH469" s="76"/>
      <c r="AI469" s="76"/>
      <c r="AJ469" s="76"/>
    </row>
    <row r="470" spans="2:36" ht="20.85" customHeight="1" thickBot="1" x14ac:dyDescent="0.2">
      <c r="C470" s="408" t="s">
        <v>124</v>
      </c>
      <c r="D470" s="409"/>
      <c r="E470" s="410" t="s">
        <v>125</v>
      </c>
      <c r="F470" s="410"/>
      <c r="G470" s="409"/>
      <c r="H470" s="410" t="s">
        <v>126</v>
      </c>
      <c r="I470" s="410"/>
      <c r="J470" s="410"/>
      <c r="K470" s="410"/>
      <c r="L470" s="410"/>
      <c r="M470" s="409"/>
      <c r="N470" s="410" t="s">
        <v>366</v>
      </c>
      <c r="O470" s="410"/>
      <c r="P470" s="410"/>
      <c r="Q470" s="410"/>
      <c r="R470" s="410"/>
      <c r="S470" s="409"/>
      <c r="T470" s="411" t="s">
        <v>365</v>
      </c>
      <c r="U470" s="410"/>
      <c r="V470" s="410"/>
      <c r="W470" s="410"/>
      <c r="X470" s="412"/>
      <c r="AC470" s="76"/>
      <c r="AD470" s="76"/>
      <c r="AE470" s="76"/>
      <c r="AF470" s="76"/>
      <c r="AG470" s="76"/>
      <c r="AH470" s="76"/>
      <c r="AI470" s="76"/>
      <c r="AJ470" s="76"/>
    </row>
    <row r="471" spans="2:36" ht="20.85" customHeight="1" thickTop="1" x14ac:dyDescent="0.15">
      <c r="C471" s="382" t="s">
        <v>127</v>
      </c>
      <c r="D471" s="383"/>
      <c r="E471" s="384"/>
      <c r="F471" s="385"/>
      <c r="G471" s="386"/>
      <c r="H471" s="387" t="str">
        <f>IF(C467="","",VLOOKUP(Y463,リレーオーダー!AM$15:AT$40,3))</f>
        <v/>
      </c>
      <c r="I471" s="387"/>
      <c r="J471" s="387"/>
      <c r="K471" s="387"/>
      <c r="L471" s="387"/>
      <c r="M471" s="388"/>
      <c r="N471" s="389"/>
      <c r="O471" s="389"/>
      <c r="P471" s="389"/>
      <c r="Q471" s="389"/>
      <c r="R471" s="389"/>
      <c r="S471" s="390"/>
      <c r="T471" s="186"/>
      <c r="U471" s="186"/>
      <c r="V471" s="186"/>
      <c r="W471" s="186"/>
      <c r="X471" s="187"/>
      <c r="AC471" s="76"/>
      <c r="AD471" s="76"/>
      <c r="AE471" s="76"/>
      <c r="AF471" s="76"/>
      <c r="AG471" s="76"/>
      <c r="AH471" s="76"/>
      <c r="AI471" s="76"/>
      <c r="AJ471" s="76"/>
    </row>
    <row r="472" spans="2:36" ht="20.85" customHeight="1" x14ac:dyDescent="0.15">
      <c r="C472" s="391" t="s">
        <v>128</v>
      </c>
      <c r="D472" s="366"/>
      <c r="E472" s="367"/>
      <c r="F472" s="368"/>
      <c r="G472" s="369"/>
      <c r="H472" s="370" t="str">
        <f>IF(C467="","",VLOOKUP(Y463,リレーオーダー!AM$15:AT$40,4))</f>
        <v/>
      </c>
      <c r="I472" s="370"/>
      <c r="J472" s="370"/>
      <c r="K472" s="370"/>
      <c r="L472" s="370"/>
      <c r="M472" s="371"/>
      <c r="N472" s="363"/>
      <c r="O472" s="363"/>
      <c r="P472" s="363"/>
      <c r="Q472" s="363"/>
      <c r="R472" s="363"/>
      <c r="S472" s="364"/>
      <c r="T472" s="186"/>
      <c r="U472" s="186"/>
      <c r="V472" s="186"/>
      <c r="W472" s="186"/>
      <c r="X472" s="187"/>
      <c r="AC472" s="76"/>
      <c r="AD472" s="76"/>
      <c r="AE472" s="76"/>
      <c r="AF472" s="76"/>
      <c r="AG472" s="76"/>
      <c r="AH472" s="76"/>
      <c r="AI472" s="76"/>
      <c r="AJ472" s="76"/>
    </row>
    <row r="473" spans="2:36" ht="20.85" customHeight="1" x14ac:dyDescent="0.15">
      <c r="C473" s="391" t="s">
        <v>129</v>
      </c>
      <c r="D473" s="366"/>
      <c r="E473" s="367"/>
      <c r="F473" s="368"/>
      <c r="G473" s="369"/>
      <c r="H473" s="370" t="str">
        <f>IF(C467="","",VLOOKUP(Y463,リレーオーダー!AM$15:AT$40,5))</f>
        <v/>
      </c>
      <c r="I473" s="370"/>
      <c r="J473" s="370"/>
      <c r="K473" s="370"/>
      <c r="L473" s="370"/>
      <c r="M473" s="371"/>
      <c r="N473" s="363"/>
      <c r="O473" s="363"/>
      <c r="P473" s="363"/>
      <c r="Q473" s="363"/>
      <c r="R473" s="363"/>
      <c r="S473" s="364"/>
      <c r="T473" s="186"/>
      <c r="U473" s="186"/>
      <c r="V473" s="186"/>
      <c r="W473" s="186"/>
      <c r="X473" s="187"/>
      <c r="AC473" s="76"/>
      <c r="AD473" s="76"/>
      <c r="AE473" s="76"/>
      <c r="AF473" s="76"/>
      <c r="AG473" s="76"/>
      <c r="AH473" s="76"/>
      <c r="AI473" s="76"/>
      <c r="AJ473" s="76"/>
    </row>
    <row r="474" spans="2:36" ht="20.85" customHeight="1" x14ac:dyDescent="0.15">
      <c r="C474" s="391" t="s">
        <v>130</v>
      </c>
      <c r="D474" s="366"/>
      <c r="E474" s="367"/>
      <c r="F474" s="368"/>
      <c r="G474" s="369"/>
      <c r="H474" s="370" t="str">
        <f>IF(C467="","",VLOOKUP(Y463,リレーオーダー!AM$15:AT$40,6))</f>
        <v/>
      </c>
      <c r="I474" s="370"/>
      <c r="J474" s="370"/>
      <c r="K474" s="370"/>
      <c r="L474" s="370"/>
      <c r="M474" s="371"/>
      <c r="N474" s="363"/>
      <c r="O474" s="363"/>
      <c r="P474" s="363"/>
      <c r="Q474" s="363"/>
      <c r="R474" s="363"/>
      <c r="S474" s="364"/>
      <c r="T474" s="186"/>
      <c r="U474" s="186"/>
      <c r="V474" s="186"/>
      <c r="W474" s="186"/>
      <c r="X474" s="187"/>
      <c r="AC474" s="76"/>
      <c r="AD474" s="76"/>
      <c r="AE474" s="76"/>
      <c r="AF474" s="76"/>
      <c r="AG474" s="76"/>
      <c r="AH474" s="76"/>
      <c r="AI474" s="76"/>
      <c r="AJ474" s="76"/>
    </row>
    <row r="475" spans="2:36" ht="20.85" customHeight="1" x14ac:dyDescent="0.15">
      <c r="C475" s="365" t="s">
        <v>384</v>
      </c>
      <c r="D475" s="366"/>
      <c r="E475" s="367"/>
      <c r="F475" s="368"/>
      <c r="G475" s="369"/>
      <c r="H475" s="370" t="str">
        <f>IF(C467="","",VLOOKUP(Y463,リレーオーダー!AM$15:AT$40,7))</f>
        <v/>
      </c>
      <c r="I475" s="370"/>
      <c r="J475" s="370"/>
      <c r="K475" s="370"/>
      <c r="L475" s="370"/>
      <c r="M475" s="371"/>
      <c r="N475" s="363"/>
      <c r="O475" s="363"/>
      <c r="P475" s="363"/>
      <c r="Q475" s="363"/>
      <c r="R475" s="363"/>
      <c r="S475" s="364"/>
      <c r="T475" s="186"/>
      <c r="U475" s="186"/>
      <c r="V475" s="186"/>
      <c r="W475" s="186"/>
      <c r="X475" s="187"/>
      <c r="AC475" s="76"/>
      <c r="AD475" s="76"/>
      <c r="AE475" s="76"/>
      <c r="AF475" s="76"/>
      <c r="AG475" s="76"/>
      <c r="AH475" s="76"/>
      <c r="AI475" s="76"/>
      <c r="AJ475" s="76"/>
    </row>
    <row r="476" spans="2:36" ht="20.85" customHeight="1" thickBot="1" x14ac:dyDescent="0.2">
      <c r="C476" s="372" t="s">
        <v>385</v>
      </c>
      <c r="D476" s="373"/>
      <c r="E476" s="374"/>
      <c r="F476" s="375"/>
      <c r="G476" s="376"/>
      <c r="H476" s="377" t="str">
        <f>IF(C467="","",VLOOKUP(Y463,リレーオーダー!AM$15:AT$40,8))</f>
        <v/>
      </c>
      <c r="I476" s="378"/>
      <c r="J476" s="378"/>
      <c r="K476" s="378"/>
      <c r="L476" s="378"/>
      <c r="M476" s="379"/>
      <c r="N476" s="380"/>
      <c r="O476" s="380"/>
      <c r="P476" s="380"/>
      <c r="Q476" s="380"/>
      <c r="R476" s="380"/>
      <c r="S476" s="381"/>
      <c r="T476" s="188"/>
      <c r="U476" s="188"/>
      <c r="V476" s="188"/>
      <c r="W476" s="188"/>
      <c r="X476" s="189"/>
      <c r="AC476" s="76"/>
      <c r="AD476" s="76"/>
      <c r="AE476" s="76"/>
      <c r="AF476" s="76"/>
      <c r="AG476" s="76"/>
      <c r="AH476" s="76"/>
      <c r="AI476" s="76"/>
      <c r="AJ476" s="76"/>
    </row>
    <row r="477" spans="2:36" ht="20.85" customHeight="1" x14ac:dyDescent="0.15">
      <c r="C477" s="51" t="s">
        <v>397</v>
      </c>
      <c r="AC477" s="76"/>
      <c r="AD477" s="76"/>
      <c r="AE477" s="76"/>
      <c r="AF477" s="76"/>
      <c r="AG477" s="76"/>
      <c r="AH477" s="76"/>
      <c r="AI477" s="76"/>
      <c r="AJ477" s="76"/>
    </row>
    <row r="478" spans="2:36" ht="20.85" customHeight="1" x14ac:dyDescent="0.15">
      <c r="B478" s="247" t="s">
        <v>36</v>
      </c>
      <c r="C478" s="417" t="s">
        <v>127</v>
      </c>
      <c r="D478" s="418"/>
      <c r="E478" s="196"/>
      <c r="F478" s="62"/>
      <c r="G478" s="65"/>
      <c r="H478" s="64" t="s">
        <v>367</v>
      </c>
      <c r="I478" s="63"/>
      <c r="J478" s="63"/>
      <c r="K478" s="63"/>
      <c r="L478" s="63"/>
      <c r="M478" s="65"/>
      <c r="N478" s="230" t="s">
        <v>368</v>
      </c>
      <c r="O478" s="228"/>
      <c r="P478" s="228"/>
      <c r="Q478" s="228"/>
      <c r="R478" s="228"/>
      <c r="S478" s="228"/>
      <c r="T478" s="232" t="s">
        <v>305</v>
      </c>
      <c r="U478" s="228"/>
      <c r="V478" s="228"/>
      <c r="W478" s="228"/>
      <c r="X478" s="229"/>
      <c r="AC478" s="76"/>
      <c r="AD478" s="76"/>
      <c r="AE478" s="76"/>
      <c r="AF478" s="76"/>
      <c r="AG478" s="76"/>
      <c r="AH478" s="76"/>
      <c r="AI478" s="76"/>
      <c r="AJ478" s="76"/>
    </row>
    <row r="479" spans="2:36" ht="20.85" customHeight="1" x14ac:dyDescent="0.15">
      <c r="B479" s="247" t="s">
        <v>36</v>
      </c>
      <c r="C479" s="417" t="s">
        <v>128</v>
      </c>
      <c r="D479" s="418"/>
      <c r="E479" s="197"/>
      <c r="F479" s="62"/>
      <c r="G479" s="246"/>
      <c r="H479" s="64" t="s">
        <v>131</v>
      </c>
      <c r="I479" s="63"/>
      <c r="J479" s="63"/>
      <c r="K479" s="63"/>
      <c r="L479" s="63"/>
      <c r="M479" s="65"/>
      <c r="N479" s="230" t="s">
        <v>369</v>
      </c>
      <c r="O479" s="228"/>
      <c r="P479" s="228"/>
      <c r="Q479" s="228"/>
      <c r="R479" s="228"/>
      <c r="S479" s="228"/>
      <c r="T479" s="232" t="s">
        <v>304</v>
      </c>
      <c r="U479" s="228"/>
      <c r="V479" s="228"/>
      <c r="W479" s="230"/>
      <c r="X479" s="231"/>
      <c r="AC479" s="76"/>
      <c r="AD479" s="76"/>
      <c r="AE479" s="76"/>
      <c r="AF479" s="76"/>
      <c r="AG479" s="76"/>
      <c r="AH479" s="76"/>
      <c r="AI479" s="76"/>
      <c r="AJ479" s="76"/>
    </row>
    <row r="480" spans="2:36" ht="20.85" customHeight="1" x14ac:dyDescent="0.15">
      <c r="AC480" s="76"/>
      <c r="AD480" s="76"/>
      <c r="AE480" s="76"/>
      <c r="AF480" s="76"/>
      <c r="AG480" s="76"/>
      <c r="AH480" s="76"/>
      <c r="AI480" s="76"/>
      <c r="AJ480" s="76"/>
    </row>
    <row r="481" spans="3:36" ht="20.85" customHeight="1" x14ac:dyDescent="0.15">
      <c r="AC481" s="75"/>
      <c r="AD481" s="75"/>
      <c r="AE481" s="75"/>
      <c r="AF481" s="75"/>
      <c r="AG481" s="75"/>
      <c r="AH481" s="75"/>
      <c r="AI481" s="75"/>
      <c r="AJ481" s="75"/>
    </row>
    <row r="482" spans="3:36" ht="20.85" customHeight="1" x14ac:dyDescent="0.15">
      <c r="F482" s="413" t="s">
        <v>120</v>
      </c>
      <c r="G482" s="413"/>
      <c r="H482" s="413"/>
      <c r="I482" s="413"/>
      <c r="J482" s="413"/>
      <c r="K482" s="413"/>
      <c r="L482" s="413"/>
      <c r="M482" s="413"/>
      <c r="N482" s="413"/>
      <c r="O482" s="413"/>
      <c r="P482" s="413"/>
      <c r="Q482" s="413"/>
      <c r="R482" s="413"/>
      <c r="S482" s="413"/>
      <c r="T482" s="413"/>
      <c r="U482" s="413"/>
      <c r="X482" s="86" t="s">
        <v>234</v>
      </c>
      <c r="Y482" s="86">
        <f>Y463+1</f>
        <v>25</v>
      </c>
      <c r="AC482" s="75"/>
      <c r="AD482" s="75"/>
      <c r="AE482" s="76"/>
      <c r="AF482" s="76"/>
      <c r="AG482" s="76"/>
      <c r="AH482" s="76"/>
      <c r="AI482" s="76"/>
      <c r="AJ482" s="76"/>
    </row>
    <row r="483" spans="3:36" ht="20.85" customHeight="1" x14ac:dyDescent="0.15">
      <c r="F483" s="413"/>
      <c r="G483" s="413"/>
      <c r="H483" s="413"/>
      <c r="I483" s="413"/>
      <c r="J483" s="413"/>
      <c r="K483" s="413"/>
      <c r="L483" s="413"/>
      <c r="M483" s="413"/>
      <c r="N483" s="413"/>
      <c r="O483" s="413"/>
      <c r="P483" s="413"/>
      <c r="Q483" s="413"/>
      <c r="R483" s="413"/>
      <c r="S483" s="413"/>
      <c r="T483" s="413"/>
      <c r="U483" s="413"/>
      <c r="AC483" s="76"/>
      <c r="AD483" s="76"/>
      <c r="AE483" s="76"/>
      <c r="AF483" s="76"/>
      <c r="AG483" s="76"/>
      <c r="AH483" s="76"/>
      <c r="AI483" s="76"/>
      <c r="AJ483" s="76"/>
    </row>
    <row r="484" spans="3:36" ht="20.85" customHeight="1" thickBot="1" x14ac:dyDescent="0.2">
      <c r="C484" s="54" t="str">
        <f>C$4</f>
        <v xml:space="preserve">  令和 ４年度 第２４回 「谷口睦生」記念陸上記録会 （ 令和 4年11月13日 ／ 県営八代運動公園陸上競技場 ）</v>
      </c>
      <c r="AC484" s="75"/>
      <c r="AD484" s="75"/>
      <c r="AE484" s="76"/>
      <c r="AF484" s="76"/>
      <c r="AG484" s="76"/>
      <c r="AH484" s="76"/>
      <c r="AI484" s="76"/>
      <c r="AJ484" s="75"/>
    </row>
    <row r="485" spans="3:36" ht="20.85" customHeight="1" thickBot="1" x14ac:dyDescent="0.2">
      <c r="C485" s="414" t="s">
        <v>121</v>
      </c>
      <c r="D485" s="415"/>
      <c r="E485" s="415"/>
      <c r="F485" s="415"/>
      <c r="G485" s="415"/>
      <c r="H485" s="415"/>
      <c r="I485" s="415"/>
      <c r="J485" s="416"/>
      <c r="N485" s="392" t="s">
        <v>122</v>
      </c>
      <c r="O485" s="393"/>
      <c r="P485" s="394"/>
      <c r="Q485" s="56"/>
      <c r="R485" s="395" t="str">
        <f>IF(C486="","",IF(OR(AC$12="小",AC$12="中"),AC$12&amp;"学",IF(AC$12="高",AC$12&amp;"校","直接入力")))</f>
        <v/>
      </c>
      <c r="S485" s="395"/>
      <c r="T485" s="395"/>
      <c r="U485" s="395"/>
      <c r="V485" s="395"/>
      <c r="W485" s="395"/>
      <c r="X485" s="57"/>
      <c r="AC485" s="76"/>
      <c r="AD485" s="76"/>
      <c r="AE485" s="76"/>
      <c r="AF485" s="76"/>
      <c r="AG485" s="76"/>
      <c r="AH485" s="76"/>
      <c r="AI485" s="76"/>
      <c r="AJ485" s="76"/>
    </row>
    <row r="486" spans="3:36" ht="20.85" customHeight="1" thickTop="1" x14ac:dyDescent="0.15">
      <c r="C486" s="396" t="str">
        <f>IF(Y482&gt;SUM(AE$9:AE$10),"",VLOOKUP(Y482,リレーオーダー!AM$15:AU$40,2))</f>
        <v/>
      </c>
      <c r="D486" s="397"/>
      <c r="E486" s="397"/>
      <c r="F486" s="397"/>
      <c r="G486" s="397"/>
      <c r="H486" s="397"/>
      <c r="I486" s="397"/>
      <c r="J486" s="398"/>
      <c r="N486" s="402" t="s">
        <v>123</v>
      </c>
      <c r="O486" s="368"/>
      <c r="P486" s="369"/>
      <c r="Q486" s="50"/>
      <c r="R486" s="403" t="str">
        <f>IF(C486="","",VLOOKUP(Y482,リレーオーダー!AM$15:AU$40,9))</f>
        <v/>
      </c>
      <c r="S486" s="403"/>
      <c r="T486" s="403"/>
      <c r="U486" s="403"/>
      <c r="V486" s="403"/>
      <c r="W486" s="403"/>
      <c r="X486" s="58"/>
      <c r="AC486" s="76"/>
      <c r="AD486" s="76"/>
      <c r="AE486" s="76"/>
      <c r="AF486" s="76"/>
      <c r="AG486" s="76"/>
      <c r="AH486" s="76"/>
      <c r="AI486" s="76"/>
      <c r="AJ486" s="76"/>
    </row>
    <row r="487" spans="3:36" ht="20.85" customHeight="1" thickBot="1" x14ac:dyDescent="0.2">
      <c r="C487" s="399"/>
      <c r="D487" s="400"/>
      <c r="E487" s="400"/>
      <c r="F487" s="400"/>
      <c r="G487" s="400"/>
      <c r="H487" s="400"/>
      <c r="I487" s="400"/>
      <c r="J487" s="401"/>
      <c r="N487" s="404" t="s">
        <v>388</v>
      </c>
      <c r="O487" s="405"/>
      <c r="P487" s="406"/>
      <c r="Q487" s="59"/>
      <c r="R487" s="407">
        <f>SUMIF(男子!AA$101:AA$112,リレーオーダー!Y482,男子!AD$101:AD$112)+SUMIF(女子!AA$101:AA$112,リレーオーダー!Y482,女子!AD$101:AD$112)</f>
        <v>0</v>
      </c>
      <c r="S487" s="407"/>
      <c r="T487" s="407"/>
      <c r="U487" s="407"/>
      <c r="V487" s="407"/>
      <c r="W487" s="407"/>
      <c r="X487" s="60"/>
      <c r="AC487" s="76"/>
      <c r="AD487" s="76"/>
      <c r="AE487" s="76"/>
      <c r="AF487" s="76"/>
      <c r="AG487" s="76"/>
      <c r="AH487" s="76"/>
      <c r="AI487" s="76"/>
      <c r="AJ487" s="76"/>
    </row>
    <row r="488" spans="3:36" ht="20.85" customHeight="1" thickBot="1" x14ac:dyDescent="0.2">
      <c r="AC488" s="76"/>
      <c r="AD488" s="76"/>
      <c r="AE488" s="76"/>
      <c r="AF488" s="76"/>
      <c r="AG488" s="76"/>
      <c r="AH488" s="76"/>
      <c r="AI488" s="76"/>
      <c r="AJ488" s="76"/>
    </row>
    <row r="489" spans="3:36" ht="20.85" customHeight="1" thickBot="1" x14ac:dyDescent="0.2">
      <c r="C489" s="408" t="s">
        <v>124</v>
      </c>
      <c r="D489" s="409"/>
      <c r="E489" s="410" t="s">
        <v>125</v>
      </c>
      <c r="F489" s="410"/>
      <c r="G489" s="409"/>
      <c r="H489" s="410" t="s">
        <v>126</v>
      </c>
      <c r="I489" s="410"/>
      <c r="J489" s="410"/>
      <c r="K489" s="410"/>
      <c r="L489" s="410"/>
      <c r="M489" s="409"/>
      <c r="N489" s="410" t="s">
        <v>366</v>
      </c>
      <c r="O489" s="410"/>
      <c r="P489" s="410"/>
      <c r="Q489" s="410"/>
      <c r="R489" s="410"/>
      <c r="S489" s="409"/>
      <c r="T489" s="411" t="s">
        <v>365</v>
      </c>
      <c r="U489" s="410"/>
      <c r="V489" s="410"/>
      <c r="W489" s="410"/>
      <c r="X489" s="412"/>
      <c r="AC489" s="76"/>
      <c r="AD489" s="76"/>
      <c r="AE489" s="76"/>
      <c r="AF489" s="76"/>
      <c r="AG489" s="76"/>
      <c r="AH489" s="76"/>
      <c r="AI489" s="76"/>
      <c r="AJ489" s="76"/>
    </row>
    <row r="490" spans="3:36" ht="20.85" customHeight="1" thickTop="1" x14ac:dyDescent="0.15">
      <c r="C490" s="382" t="s">
        <v>127</v>
      </c>
      <c r="D490" s="383"/>
      <c r="E490" s="384"/>
      <c r="F490" s="385"/>
      <c r="G490" s="386"/>
      <c r="H490" s="387" t="str">
        <f>IF(C267="","",VLOOKUP(Y482,リレーオーダー!AM$15:AT$40,3))</f>
        <v/>
      </c>
      <c r="I490" s="387"/>
      <c r="J490" s="387"/>
      <c r="K490" s="387"/>
      <c r="L490" s="387"/>
      <c r="M490" s="388"/>
      <c r="N490" s="389"/>
      <c r="O490" s="389"/>
      <c r="P490" s="389"/>
      <c r="Q490" s="389"/>
      <c r="R490" s="389"/>
      <c r="S490" s="390"/>
      <c r="T490" s="186"/>
      <c r="U490" s="186"/>
      <c r="V490" s="186"/>
      <c r="W490" s="186"/>
      <c r="X490" s="187"/>
      <c r="AC490" s="76"/>
      <c r="AD490" s="76"/>
      <c r="AE490" s="76"/>
      <c r="AF490" s="76"/>
      <c r="AG490" s="76"/>
      <c r="AH490" s="76"/>
      <c r="AI490" s="76"/>
      <c r="AJ490" s="76"/>
    </row>
    <row r="491" spans="3:36" ht="20.85" customHeight="1" x14ac:dyDescent="0.15">
      <c r="C491" s="391" t="s">
        <v>128</v>
      </c>
      <c r="D491" s="366"/>
      <c r="E491" s="367"/>
      <c r="F491" s="368"/>
      <c r="G491" s="369"/>
      <c r="H491" s="370" t="str">
        <f>IF(C267="","",VLOOKUP(Y482,リレーオーダー!AM$15:AT$40,4))</f>
        <v/>
      </c>
      <c r="I491" s="370"/>
      <c r="J491" s="370"/>
      <c r="K491" s="370"/>
      <c r="L491" s="370"/>
      <c r="M491" s="371"/>
      <c r="N491" s="363"/>
      <c r="O491" s="363"/>
      <c r="P491" s="363"/>
      <c r="Q491" s="363"/>
      <c r="R491" s="363"/>
      <c r="S491" s="364"/>
      <c r="T491" s="186"/>
      <c r="U491" s="186"/>
      <c r="V491" s="186"/>
      <c r="W491" s="186"/>
      <c r="X491" s="187"/>
      <c r="AC491" s="76"/>
      <c r="AD491" s="76"/>
      <c r="AE491" s="76"/>
      <c r="AF491" s="76"/>
      <c r="AG491" s="76"/>
      <c r="AH491" s="76"/>
      <c r="AI491" s="76"/>
      <c r="AJ491" s="76"/>
    </row>
    <row r="492" spans="3:36" ht="20.85" customHeight="1" x14ac:dyDescent="0.15">
      <c r="C492" s="391" t="s">
        <v>129</v>
      </c>
      <c r="D492" s="366"/>
      <c r="E492" s="367"/>
      <c r="F492" s="368"/>
      <c r="G492" s="369"/>
      <c r="H492" s="370" t="str">
        <f>IF(C267="","",VLOOKUP(Y482,リレーオーダー!AM$15:AT$40,5))</f>
        <v/>
      </c>
      <c r="I492" s="370"/>
      <c r="J492" s="370"/>
      <c r="K492" s="370"/>
      <c r="L492" s="370"/>
      <c r="M492" s="371"/>
      <c r="N492" s="363"/>
      <c r="O492" s="363"/>
      <c r="P492" s="363"/>
      <c r="Q492" s="363"/>
      <c r="R492" s="363"/>
      <c r="S492" s="364"/>
      <c r="T492" s="186"/>
      <c r="U492" s="186"/>
      <c r="V492" s="186"/>
      <c r="W492" s="186"/>
      <c r="X492" s="187"/>
      <c r="AC492" s="76"/>
      <c r="AD492" s="76"/>
      <c r="AE492" s="76"/>
      <c r="AF492" s="76"/>
      <c r="AG492" s="76"/>
      <c r="AH492" s="76"/>
      <c r="AI492" s="76"/>
      <c r="AJ492" s="76"/>
    </row>
    <row r="493" spans="3:36" ht="20.85" customHeight="1" x14ac:dyDescent="0.15">
      <c r="C493" s="391" t="s">
        <v>130</v>
      </c>
      <c r="D493" s="366"/>
      <c r="E493" s="367"/>
      <c r="F493" s="368"/>
      <c r="G493" s="369"/>
      <c r="H493" s="370" t="str">
        <f>IF(C267="","",VLOOKUP(Y482,リレーオーダー!AM$15:AT$40,6))</f>
        <v/>
      </c>
      <c r="I493" s="370"/>
      <c r="J493" s="370"/>
      <c r="K493" s="370"/>
      <c r="L493" s="370"/>
      <c r="M493" s="371"/>
      <c r="N493" s="363"/>
      <c r="O493" s="363"/>
      <c r="P493" s="363"/>
      <c r="Q493" s="363"/>
      <c r="R493" s="363"/>
      <c r="S493" s="364"/>
      <c r="T493" s="186"/>
      <c r="U493" s="186"/>
      <c r="V493" s="186"/>
      <c r="W493" s="186"/>
      <c r="X493" s="187"/>
      <c r="AC493" s="76"/>
      <c r="AD493" s="76"/>
      <c r="AE493" s="76"/>
      <c r="AF493" s="76"/>
      <c r="AG493" s="76"/>
      <c r="AH493" s="76"/>
      <c r="AI493" s="76"/>
      <c r="AJ493" s="76"/>
    </row>
    <row r="494" spans="3:36" ht="20.85" customHeight="1" x14ac:dyDescent="0.15">
      <c r="C494" s="365" t="s">
        <v>384</v>
      </c>
      <c r="D494" s="366"/>
      <c r="E494" s="367"/>
      <c r="F494" s="368"/>
      <c r="G494" s="369"/>
      <c r="H494" s="370" t="str">
        <f>IF(C267="","",VLOOKUP(Y482,リレーオーダー!AM$15:AT$40,7))</f>
        <v/>
      </c>
      <c r="I494" s="370"/>
      <c r="J494" s="370"/>
      <c r="K494" s="370"/>
      <c r="L494" s="370"/>
      <c r="M494" s="371"/>
      <c r="N494" s="363"/>
      <c r="O494" s="363"/>
      <c r="P494" s="363"/>
      <c r="Q494" s="363"/>
      <c r="R494" s="363"/>
      <c r="S494" s="364"/>
      <c r="T494" s="186"/>
      <c r="U494" s="186"/>
      <c r="V494" s="186"/>
      <c r="W494" s="186"/>
      <c r="X494" s="187"/>
      <c r="AC494" s="76"/>
      <c r="AD494" s="76"/>
      <c r="AE494" s="76"/>
      <c r="AF494" s="76"/>
      <c r="AG494" s="76"/>
      <c r="AH494" s="76"/>
      <c r="AI494" s="76"/>
      <c r="AJ494" s="76"/>
    </row>
    <row r="495" spans="3:36" ht="20.85" customHeight="1" thickBot="1" x14ac:dyDescent="0.2">
      <c r="C495" s="372" t="s">
        <v>385</v>
      </c>
      <c r="D495" s="373"/>
      <c r="E495" s="374"/>
      <c r="F495" s="375"/>
      <c r="G495" s="376"/>
      <c r="H495" s="377" t="str">
        <f>IF(C267="","",VLOOKUP(Y482,リレーオーダー!AM$15:AT$40,8))</f>
        <v/>
      </c>
      <c r="I495" s="378"/>
      <c r="J495" s="378"/>
      <c r="K495" s="378"/>
      <c r="L495" s="378"/>
      <c r="M495" s="379"/>
      <c r="N495" s="380"/>
      <c r="O495" s="380"/>
      <c r="P495" s="380"/>
      <c r="Q495" s="380"/>
      <c r="R495" s="380"/>
      <c r="S495" s="381"/>
      <c r="T495" s="188"/>
      <c r="U495" s="188"/>
      <c r="V495" s="188"/>
      <c r="W495" s="188"/>
      <c r="X495" s="189"/>
      <c r="AC495" s="76"/>
      <c r="AD495" s="76"/>
      <c r="AE495" s="76"/>
      <c r="AF495" s="76"/>
      <c r="AG495" s="76"/>
      <c r="AH495" s="76"/>
      <c r="AI495" s="76"/>
      <c r="AJ495" s="76"/>
    </row>
    <row r="496" spans="3:36" ht="20.85" customHeight="1" x14ac:dyDescent="0.15">
      <c r="C496" s="51" t="s">
        <v>397</v>
      </c>
      <c r="AC496" s="76"/>
      <c r="AD496" s="76"/>
      <c r="AE496" s="76"/>
      <c r="AF496" s="76"/>
      <c r="AG496" s="76"/>
      <c r="AH496" s="76"/>
      <c r="AI496" s="76"/>
      <c r="AJ496" s="76"/>
    </row>
    <row r="497" spans="1:36" ht="20.85" customHeight="1" x14ac:dyDescent="0.15">
      <c r="B497" s="247" t="s">
        <v>36</v>
      </c>
      <c r="C497" s="417" t="s">
        <v>127</v>
      </c>
      <c r="D497" s="418"/>
      <c r="E497" s="196"/>
      <c r="F497" s="62"/>
      <c r="G497" s="65"/>
      <c r="H497" s="64" t="s">
        <v>367</v>
      </c>
      <c r="I497" s="63"/>
      <c r="J497" s="63"/>
      <c r="K497" s="63"/>
      <c r="L497" s="63"/>
      <c r="M497" s="65"/>
      <c r="N497" s="230" t="s">
        <v>368</v>
      </c>
      <c r="O497" s="228"/>
      <c r="P497" s="228"/>
      <c r="Q497" s="228"/>
      <c r="R497" s="228"/>
      <c r="S497" s="228"/>
      <c r="T497" s="232" t="s">
        <v>305</v>
      </c>
      <c r="U497" s="228"/>
      <c r="V497" s="228"/>
      <c r="W497" s="228"/>
      <c r="X497" s="229"/>
      <c r="AC497" s="76"/>
      <c r="AD497" s="76"/>
      <c r="AE497" s="76"/>
      <c r="AF497" s="76"/>
      <c r="AG497" s="76"/>
      <c r="AH497" s="76"/>
      <c r="AI497" s="76"/>
      <c r="AJ497" s="76"/>
    </row>
    <row r="498" spans="1:36" ht="20.85" customHeight="1" x14ac:dyDescent="0.15">
      <c r="B498" s="247" t="s">
        <v>36</v>
      </c>
      <c r="C498" s="417" t="s">
        <v>128</v>
      </c>
      <c r="D498" s="418"/>
      <c r="E498" s="197"/>
      <c r="F498" s="62"/>
      <c r="G498" s="246"/>
      <c r="H498" s="64" t="s">
        <v>131</v>
      </c>
      <c r="I498" s="63"/>
      <c r="J498" s="63"/>
      <c r="K498" s="63"/>
      <c r="L498" s="63"/>
      <c r="M498" s="65"/>
      <c r="N498" s="230" t="s">
        <v>369</v>
      </c>
      <c r="O498" s="228"/>
      <c r="P498" s="228"/>
      <c r="Q498" s="228"/>
      <c r="R498" s="228"/>
      <c r="S498" s="228"/>
      <c r="T498" s="232" t="s">
        <v>304</v>
      </c>
      <c r="U498" s="228"/>
      <c r="V498" s="228"/>
      <c r="W498" s="230"/>
      <c r="X498" s="231"/>
      <c r="AC498" s="76"/>
      <c r="AD498" s="76"/>
      <c r="AE498" s="76"/>
      <c r="AF498" s="76"/>
      <c r="AG498" s="76"/>
      <c r="AH498" s="76"/>
      <c r="AI498" s="76"/>
      <c r="AJ498" s="76"/>
    </row>
    <row r="499" spans="1:36" ht="20.85" customHeight="1" x14ac:dyDescent="0.15">
      <c r="AC499" s="76"/>
      <c r="AD499" s="76"/>
      <c r="AE499" s="76"/>
      <c r="AF499" s="76"/>
      <c r="AG499" s="76"/>
      <c r="AH499" s="76"/>
      <c r="AI499" s="76"/>
      <c r="AJ499" s="76"/>
    </row>
    <row r="500" spans="1:36" ht="20.85" customHeight="1" x14ac:dyDescent="0.15">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C500" s="76"/>
      <c r="AD500" s="76"/>
      <c r="AE500" s="76"/>
      <c r="AF500" s="76"/>
      <c r="AG500" s="76"/>
      <c r="AH500" s="76"/>
      <c r="AI500" s="76"/>
      <c r="AJ500" s="76"/>
    </row>
    <row r="501" spans="1:36" ht="20.85" customHeight="1" x14ac:dyDescent="0.15">
      <c r="AC501" s="76"/>
      <c r="AD501" s="76"/>
      <c r="AE501" s="76"/>
      <c r="AF501" s="76"/>
      <c r="AG501" s="76"/>
      <c r="AH501" s="76"/>
      <c r="AI501" s="76"/>
      <c r="AJ501" s="76"/>
    </row>
    <row r="502" spans="1:36" ht="20.85" customHeight="1" x14ac:dyDescent="0.15">
      <c r="AC502" s="76"/>
      <c r="AD502" s="76"/>
      <c r="AE502" s="76"/>
      <c r="AF502" s="76"/>
      <c r="AG502" s="76"/>
      <c r="AH502" s="76"/>
      <c r="AI502" s="76"/>
      <c r="AJ502" s="76"/>
    </row>
    <row r="503" spans="1:36" ht="20.85" customHeight="1" x14ac:dyDescent="0.15">
      <c r="F503" s="413" t="s">
        <v>120</v>
      </c>
      <c r="G503" s="413"/>
      <c r="H503" s="413"/>
      <c r="I503" s="413"/>
      <c r="J503" s="413"/>
      <c r="K503" s="413"/>
      <c r="L503" s="413"/>
      <c r="M503" s="413"/>
      <c r="N503" s="413"/>
      <c r="O503" s="413"/>
      <c r="P503" s="413"/>
      <c r="Q503" s="413"/>
      <c r="R503" s="413"/>
      <c r="S503" s="413"/>
      <c r="T503" s="413"/>
      <c r="U503" s="413"/>
      <c r="X503" s="86" t="s">
        <v>234</v>
      </c>
      <c r="Y503" s="86">
        <f>Y482+1</f>
        <v>26</v>
      </c>
      <c r="AC503" s="76"/>
      <c r="AD503" s="76"/>
      <c r="AE503" s="76"/>
      <c r="AF503" s="76"/>
      <c r="AG503" s="76"/>
      <c r="AH503" s="76"/>
      <c r="AI503" s="76"/>
      <c r="AJ503" s="76"/>
    </row>
    <row r="504" spans="1:36" ht="20.85" customHeight="1" x14ac:dyDescent="0.15">
      <c r="F504" s="413"/>
      <c r="G504" s="413"/>
      <c r="H504" s="413"/>
      <c r="I504" s="413"/>
      <c r="J504" s="413"/>
      <c r="K504" s="413"/>
      <c r="L504" s="413"/>
      <c r="M504" s="413"/>
      <c r="N504" s="413"/>
      <c r="O504" s="413"/>
      <c r="P504" s="413"/>
      <c r="Q504" s="413"/>
      <c r="R504" s="413"/>
      <c r="S504" s="413"/>
      <c r="T504" s="413"/>
      <c r="U504" s="413"/>
      <c r="AC504" s="76"/>
      <c r="AD504" s="76"/>
      <c r="AE504" s="76"/>
      <c r="AF504" s="76"/>
      <c r="AG504" s="76"/>
      <c r="AH504" s="76"/>
      <c r="AI504" s="76"/>
      <c r="AJ504" s="76"/>
    </row>
    <row r="505" spans="1:36" ht="20.85" customHeight="1" thickBot="1" x14ac:dyDescent="0.2">
      <c r="C505" s="54" t="str">
        <f>C$4</f>
        <v xml:space="preserve">  令和 ４年度 第２４回 「谷口睦生」記念陸上記録会 （ 令和 4年11月13日 ／ 県営八代運動公園陸上競技場 ）</v>
      </c>
      <c r="AC505" s="76"/>
      <c r="AD505" s="76"/>
      <c r="AE505" s="76"/>
      <c r="AF505" s="76"/>
      <c r="AG505" s="76"/>
      <c r="AH505" s="76"/>
      <c r="AI505" s="76"/>
      <c r="AJ505" s="76"/>
    </row>
    <row r="506" spans="1:36" ht="20.85" customHeight="1" thickBot="1" x14ac:dyDescent="0.2">
      <c r="C506" s="414" t="s">
        <v>121</v>
      </c>
      <c r="D506" s="415"/>
      <c r="E506" s="415"/>
      <c r="F506" s="415"/>
      <c r="G506" s="415"/>
      <c r="H506" s="415"/>
      <c r="I506" s="415"/>
      <c r="J506" s="416"/>
      <c r="N506" s="392" t="s">
        <v>122</v>
      </c>
      <c r="O506" s="393"/>
      <c r="P506" s="394"/>
      <c r="Q506" s="56"/>
      <c r="R506" s="395" t="str">
        <f>IF(C507="","",IF(OR(AC$12="小",AC$12="中"),AC$12&amp;"学",IF(AC$12="高",AC$12&amp;"校","直接入力")))</f>
        <v/>
      </c>
      <c r="S506" s="395"/>
      <c r="T506" s="395"/>
      <c r="U506" s="395"/>
      <c r="V506" s="395"/>
      <c r="W506" s="395"/>
      <c r="X506" s="57"/>
      <c r="AC506" s="76"/>
      <c r="AD506" s="76"/>
      <c r="AE506" s="76"/>
      <c r="AF506" s="76"/>
      <c r="AG506" s="76"/>
      <c r="AH506" s="76"/>
      <c r="AI506" s="76"/>
      <c r="AJ506" s="76"/>
    </row>
    <row r="507" spans="1:36" ht="20.85" customHeight="1" thickTop="1" x14ac:dyDescent="0.15">
      <c r="C507" s="396" t="str">
        <f>IF(Y503&gt;SUM(AE$9:AE$10),"",VLOOKUP(Y503,リレーオーダー!AM$15:AU$40,2))</f>
        <v/>
      </c>
      <c r="D507" s="397"/>
      <c r="E507" s="397"/>
      <c r="F507" s="397"/>
      <c r="G507" s="397"/>
      <c r="H507" s="397"/>
      <c r="I507" s="397"/>
      <c r="J507" s="398"/>
      <c r="N507" s="402" t="s">
        <v>123</v>
      </c>
      <c r="O507" s="368"/>
      <c r="P507" s="369"/>
      <c r="Q507" s="50"/>
      <c r="R507" s="403" t="str">
        <f>IF(C507="","",VLOOKUP(Y503,リレーオーダー!AM$15:AU$40,9))</f>
        <v/>
      </c>
      <c r="S507" s="403"/>
      <c r="T507" s="403"/>
      <c r="U507" s="403"/>
      <c r="V507" s="403"/>
      <c r="W507" s="403"/>
      <c r="X507" s="58"/>
      <c r="AC507" s="76"/>
      <c r="AD507" s="76"/>
      <c r="AE507" s="76"/>
      <c r="AF507" s="76"/>
      <c r="AG507" s="76"/>
      <c r="AH507" s="76"/>
      <c r="AI507" s="76"/>
      <c r="AJ507" s="76"/>
    </row>
    <row r="508" spans="1:36" ht="20.85" customHeight="1" thickBot="1" x14ac:dyDescent="0.2">
      <c r="C508" s="399"/>
      <c r="D508" s="400"/>
      <c r="E508" s="400"/>
      <c r="F508" s="400"/>
      <c r="G508" s="400"/>
      <c r="H508" s="400"/>
      <c r="I508" s="400"/>
      <c r="J508" s="401"/>
      <c r="N508" s="404" t="s">
        <v>388</v>
      </c>
      <c r="O508" s="405"/>
      <c r="P508" s="406"/>
      <c r="Q508" s="59"/>
      <c r="R508" s="407">
        <f>SUMIF(男子!AA$101:AA$112,リレーオーダー!Y503,男子!AD$101:AD$112)+SUMIF(女子!AA$101:AA$112,リレーオーダー!Y503,女子!AD$101:AD$112)</f>
        <v>0</v>
      </c>
      <c r="S508" s="407"/>
      <c r="T508" s="407"/>
      <c r="U508" s="407"/>
      <c r="V508" s="407"/>
      <c r="W508" s="407"/>
      <c r="X508" s="60"/>
      <c r="AC508" s="76"/>
      <c r="AD508" s="76"/>
      <c r="AE508" s="76"/>
      <c r="AF508" s="76"/>
      <c r="AG508" s="76"/>
      <c r="AH508" s="76"/>
      <c r="AI508" s="76"/>
      <c r="AJ508" s="76"/>
    </row>
    <row r="509" spans="1:36" ht="20.85" customHeight="1" thickBot="1" x14ac:dyDescent="0.2">
      <c r="AC509" s="76"/>
      <c r="AD509" s="76"/>
      <c r="AE509" s="76"/>
      <c r="AF509" s="76"/>
      <c r="AG509" s="76"/>
      <c r="AH509" s="76"/>
      <c r="AI509" s="76"/>
      <c r="AJ509" s="76"/>
    </row>
    <row r="510" spans="1:36" ht="20.85" customHeight="1" thickBot="1" x14ac:dyDescent="0.2">
      <c r="C510" s="408" t="s">
        <v>124</v>
      </c>
      <c r="D510" s="409"/>
      <c r="E510" s="410" t="s">
        <v>125</v>
      </c>
      <c r="F510" s="410"/>
      <c r="G510" s="409"/>
      <c r="H510" s="410" t="s">
        <v>126</v>
      </c>
      <c r="I510" s="410"/>
      <c r="J510" s="410"/>
      <c r="K510" s="410"/>
      <c r="L510" s="410"/>
      <c r="M510" s="409"/>
      <c r="N510" s="410" t="s">
        <v>366</v>
      </c>
      <c r="O510" s="410"/>
      <c r="P510" s="410"/>
      <c r="Q510" s="410"/>
      <c r="R510" s="410"/>
      <c r="S510" s="409"/>
      <c r="T510" s="411" t="s">
        <v>365</v>
      </c>
      <c r="U510" s="410"/>
      <c r="V510" s="410"/>
      <c r="W510" s="410"/>
      <c r="X510" s="412"/>
      <c r="AC510" s="76"/>
      <c r="AD510" s="76"/>
      <c r="AE510" s="76"/>
      <c r="AF510" s="76"/>
      <c r="AG510" s="76"/>
      <c r="AH510" s="76"/>
      <c r="AI510" s="76"/>
      <c r="AJ510" s="76"/>
    </row>
    <row r="511" spans="1:36" ht="20.85" customHeight="1" thickTop="1" x14ac:dyDescent="0.15">
      <c r="C511" s="382" t="s">
        <v>127</v>
      </c>
      <c r="D511" s="383"/>
      <c r="E511" s="384"/>
      <c r="F511" s="385"/>
      <c r="G511" s="386"/>
      <c r="H511" s="387" t="str">
        <f>IF(C507="","",VLOOKUP(Y503,リレーオーダー!AM$15:AT$40,3))</f>
        <v/>
      </c>
      <c r="I511" s="387"/>
      <c r="J511" s="387"/>
      <c r="K511" s="387"/>
      <c r="L511" s="387"/>
      <c r="M511" s="388"/>
      <c r="N511" s="389"/>
      <c r="O511" s="389"/>
      <c r="P511" s="389"/>
      <c r="Q511" s="389"/>
      <c r="R511" s="389"/>
      <c r="S511" s="390"/>
      <c r="T511" s="186"/>
      <c r="U511" s="186"/>
      <c r="V511" s="186"/>
      <c r="W511" s="186"/>
      <c r="X511" s="187"/>
      <c r="AC511" s="76"/>
      <c r="AD511" s="76"/>
      <c r="AE511" s="76"/>
      <c r="AF511" s="76"/>
      <c r="AG511" s="76"/>
      <c r="AH511" s="76"/>
      <c r="AI511" s="76"/>
      <c r="AJ511" s="76"/>
    </row>
    <row r="512" spans="1:36" ht="20.85" customHeight="1" x14ac:dyDescent="0.15">
      <c r="C512" s="391" t="s">
        <v>128</v>
      </c>
      <c r="D512" s="366"/>
      <c r="E512" s="367"/>
      <c r="F512" s="368"/>
      <c r="G512" s="369"/>
      <c r="H512" s="370" t="str">
        <f>IF(C507="","",VLOOKUP(Y503,リレーオーダー!AM$15:AT$40,4))</f>
        <v/>
      </c>
      <c r="I512" s="370"/>
      <c r="J512" s="370"/>
      <c r="K512" s="370"/>
      <c r="L512" s="370"/>
      <c r="M512" s="371"/>
      <c r="N512" s="363"/>
      <c r="O512" s="363"/>
      <c r="P512" s="363"/>
      <c r="Q512" s="363"/>
      <c r="R512" s="363"/>
      <c r="S512" s="364"/>
      <c r="T512" s="186"/>
      <c r="U512" s="186"/>
      <c r="V512" s="186"/>
      <c r="W512" s="186"/>
      <c r="X512" s="187"/>
      <c r="AC512" s="76"/>
      <c r="AD512" s="76"/>
      <c r="AE512" s="76"/>
      <c r="AF512" s="76"/>
      <c r="AG512" s="76"/>
      <c r="AH512" s="76"/>
      <c r="AI512" s="76"/>
      <c r="AJ512" s="76"/>
    </row>
    <row r="513" spans="2:36" ht="20.85" customHeight="1" x14ac:dyDescent="0.15">
      <c r="C513" s="391" t="s">
        <v>129</v>
      </c>
      <c r="D513" s="366"/>
      <c r="E513" s="367"/>
      <c r="F513" s="368"/>
      <c r="G513" s="369"/>
      <c r="H513" s="370" t="str">
        <f>IF(C507="","",VLOOKUP(Y503,リレーオーダー!AM$15:AT$40,5))</f>
        <v/>
      </c>
      <c r="I513" s="370"/>
      <c r="J513" s="370"/>
      <c r="K513" s="370"/>
      <c r="L513" s="370"/>
      <c r="M513" s="371"/>
      <c r="N513" s="363"/>
      <c r="O513" s="363"/>
      <c r="P513" s="363"/>
      <c r="Q513" s="363"/>
      <c r="R513" s="363"/>
      <c r="S513" s="364"/>
      <c r="T513" s="186"/>
      <c r="U513" s="186"/>
      <c r="V513" s="186"/>
      <c r="W513" s="186"/>
      <c r="X513" s="187"/>
      <c r="AC513" s="76"/>
      <c r="AD513" s="76"/>
      <c r="AE513" s="76"/>
      <c r="AF513" s="76"/>
      <c r="AG513" s="76"/>
      <c r="AH513" s="76"/>
      <c r="AI513" s="76"/>
      <c r="AJ513" s="76"/>
    </row>
    <row r="514" spans="2:36" ht="20.85" customHeight="1" x14ac:dyDescent="0.15">
      <c r="C514" s="391" t="s">
        <v>130</v>
      </c>
      <c r="D514" s="366"/>
      <c r="E514" s="367"/>
      <c r="F514" s="368"/>
      <c r="G514" s="369"/>
      <c r="H514" s="370" t="str">
        <f>IF(C507="","",VLOOKUP(Y503,リレーオーダー!AM$15:AT$40,6))</f>
        <v/>
      </c>
      <c r="I514" s="370"/>
      <c r="J514" s="370"/>
      <c r="K514" s="370"/>
      <c r="L514" s="370"/>
      <c r="M514" s="371"/>
      <c r="N514" s="363"/>
      <c r="O514" s="363"/>
      <c r="P514" s="363"/>
      <c r="Q514" s="363"/>
      <c r="R514" s="363"/>
      <c r="S514" s="364"/>
      <c r="T514" s="186"/>
      <c r="U514" s="186"/>
      <c r="V514" s="186"/>
      <c r="W514" s="186"/>
      <c r="X514" s="187"/>
      <c r="AC514" s="76"/>
      <c r="AD514" s="76"/>
      <c r="AE514" s="76"/>
      <c r="AF514" s="76"/>
      <c r="AG514" s="76"/>
      <c r="AH514" s="76"/>
      <c r="AI514" s="76"/>
      <c r="AJ514" s="76"/>
    </row>
    <row r="515" spans="2:36" ht="20.85" customHeight="1" x14ac:dyDescent="0.15">
      <c r="C515" s="365" t="s">
        <v>384</v>
      </c>
      <c r="D515" s="366"/>
      <c r="E515" s="367"/>
      <c r="F515" s="368"/>
      <c r="G515" s="369"/>
      <c r="H515" s="370" t="str">
        <f>IF(C507="","",VLOOKUP(Y503,リレーオーダー!AM$15:AT$40,7))</f>
        <v/>
      </c>
      <c r="I515" s="370"/>
      <c r="J515" s="370"/>
      <c r="K515" s="370"/>
      <c r="L515" s="370"/>
      <c r="M515" s="371"/>
      <c r="N515" s="363"/>
      <c r="O515" s="363"/>
      <c r="P515" s="363"/>
      <c r="Q515" s="363"/>
      <c r="R515" s="363"/>
      <c r="S515" s="364"/>
      <c r="T515" s="186"/>
      <c r="U515" s="186"/>
      <c r="V515" s="186"/>
      <c r="W515" s="186"/>
      <c r="X515" s="187"/>
      <c r="AC515" s="76"/>
      <c r="AD515" s="76"/>
      <c r="AE515" s="76"/>
      <c r="AF515" s="76"/>
      <c r="AG515" s="76"/>
      <c r="AH515" s="76"/>
      <c r="AI515" s="76"/>
      <c r="AJ515" s="76"/>
    </row>
    <row r="516" spans="2:36" ht="20.85" customHeight="1" thickBot="1" x14ac:dyDescent="0.2">
      <c r="C516" s="372" t="s">
        <v>385</v>
      </c>
      <c r="D516" s="373"/>
      <c r="E516" s="374"/>
      <c r="F516" s="375"/>
      <c r="G516" s="376"/>
      <c r="H516" s="377" t="str">
        <f>IF(C507="","",VLOOKUP(Y503,リレーオーダー!AM$15:AT$40,8))</f>
        <v/>
      </c>
      <c r="I516" s="378"/>
      <c r="J516" s="378"/>
      <c r="K516" s="378"/>
      <c r="L516" s="378"/>
      <c r="M516" s="379"/>
      <c r="N516" s="380"/>
      <c r="O516" s="380"/>
      <c r="P516" s="380"/>
      <c r="Q516" s="380"/>
      <c r="R516" s="380"/>
      <c r="S516" s="381"/>
      <c r="T516" s="188"/>
      <c r="U516" s="188"/>
      <c r="V516" s="188"/>
      <c r="W516" s="188"/>
      <c r="X516" s="189"/>
      <c r="AC516" s="76"/>
      <c r="AD516" s="76"/>
      <c r="AE516" s="76"/>
      <c r="AF516" s="76"/>
      <c r="AG516" s="76"/>
      <c r="AH516" s="76"/>
      <c r="AI516" s="76"/>
      <c r="AJ516" s="76"/>
    </row>
    <row r="517" spans="2:36" ht="20.85" customHeight="1" x14ac:dyDescent="0.15">
      <c r="C517" s="51" t="s">
        <v>397</v>
      </c>
      <c r="AC517" s="76"/>
      <c r="AD517" s="76"/>
      <c r="AE517" s="76"/>
      <c r="AF517" s="76"/>
      <c r="AG517" s="76"/>
      <c r="AH517" s="76"/>
      <c r="AI517" s="76"/>
      <c r="AJ517" s="76"/>
    </row>
    <row r="518" spans="2:36" ht="20.85" customHeight="1" x14ac:dyDescent="0.15">
      <c r="B518" s="247" t="s">
        <v>36</v>
      </c>
      <c r="C518" s="417" t="s">
        <v>127</v>
      </c>
      <c r="D518" s="418"/>
      <c r="E518" s="196"/>
      <c r="F518" s="62"/>
      <c r="G518" s="65"/>
      <c r="H518" s="64" t="s">
        <v>367</v>
      </c>
      <c r="I518" s="63"/>
      <c r="J518" s="63"/>
      <c r="K518" s="63"/>
      <c r="L518" s="63"/>
      <c r="M518" s="65"/>
      <c r="N518" s="230" t="s">
        <v>368</v>
      </c>
      <c r="O518" s="228"/>
      <c r="P518" s="228"/>
      <c r="Q518" s="228"/>
      <c r="R518" s="228"/>
      <c r="S518" s="228"/>
      <c r="T518" s="232" t="s">
        <v>305</v>
      </c>
      <c r="U518" s="228"/>
      <c r="V518" s="228"/>
      <c r="W518" s="228"/>
      <c r="X518" s="229"/>
      <c r="AC518" s="76"/>
      <c r="AD518" s="76"/>
      <c r="AE518" s="76"/>
      <c r="AF518" s="76"/>
      <c r="AG518" s="76"/>
      <c r="AH518" s="76"/>
      <c r="AI518" s="76"/>
      <c r="AJ518" s="76"/>
    </row>
    <row r="519" spans="2:36" ht="20.85" customHeight="1" x14ac:dyDescent="0.15">
      <c r="B519" s="247" t="s">
        <v>36</v>
      </c>
      <c r="C519" s="417" t="s">
        <v>128</v>
      </c>
      <c r="D519" s="418"/>
      <c r="E519" s="197"/>
      <c r="F519" s="62"/>
      <c r="G519" s="246"/>
      <c r="H519" s="64" t="s">
        <v>131</v>
      </c>
      <c r="I519" s="63"/>
      <c r="J519" s="63"/>
      <c r="K519" s="63"/>
      <c r="L519" s="63"/>
      <c r="M519" s="65"/>
      <c r="N519" s="230" t="s">
        <v>369</v>
      </c>
      <c r="O519" s="228"/>
      <c r="P519" s="228"/>
      <c r="Q519" s="228"/>
      <c r="R519" s="228"/>
      <c r="S519" s="228"/>
      <c r="T519" s="232" t="s">
        <v>304</v>
      </c>
      <c r="U519" s="228"/>
      <c r="V519" s="228"/>
      <c r="W519" s="230"/>
      <c r="X519" s="231"/>
      <c r="AC519" s="76"/>
      <c r="AD519" s="76"/>
      <c r="AE519" s="76"/>
      <c r="AF519" s="76"/>
      <c r="AG519" s="76"/>
      <c r="AH519" s="76"/>
      <c r="AI519" s="76"/>
      <c r="AJ519" s="76"/>
    </row>
    <row r="520" spans="2:36" ht="20.85" customHeight="1" x14ac:dyDescent="0.15">
      <c r="AC520" s="76"/>
      <c r="AD520" s="76"/>
      <c r="AE520" s="76"/>
      <c r="AF520" s="76"/>
      <c r="AG520" s="76"/>
      <c r="AH520" s="76"/>
      <c r="AI520" s="76"/>
      <c r="AJ520" s="76"/>
    </row>
    <row r="521" spans="2:36" ht="20.85" customHeight="1" x14ac:dyDescent="0.15">
      <c r="AC521" s="75"/>
      <c r="AD521" s="75"/>
      <c r="AE521" s="75"/>
      <c r="AF521" s="75"/>
      <c r="AG521" s="75"/>
      <c r="AH521" s="75"/>
      <c r="AI521" s="75"/>
      <c r="AJ521" s="75"/>
    </row>
    <row r="522" spans="2:36" ht="20.85" customHeight="1" x14ac:dyDescent="0.15">
      <c r="F522" s="413" t="s">
        <v>120</v>
      </c>
      <c r="G522" s="413"/>
      <c r="H522" s="413"/>
      <c r="I522" s="413"/>
      <c r="J522" s="413"/>
      <c r="K522" s="413"/>
      <c r="L522" s="413"/>
      <c r="M522" s="413"/>
      <c r="N522" s="413"/>
      <c r="O522" s="413"/>
      <c r="P522" s="413"/>
      <c r="Q522" s="413"/>
      <c r="R522" s="413"/>
      <c r="S522" s="413"/>
      <c r="T522" s="413"/>
      <c r="U522" s="413"/>
      <c r="X522" s="86" t="s">
        <v>234</v>
      </c>
      <c r="Y522" s="86">
        <f>Y503+1</f>
        <v>27</v>
      </c>
      <c r="AC522" s="75"/>
      <c r="AD522" s="75"/>
      <c r="AE522" s="76"/>
      <c r="AF522" s="76"/>
      <c r="AG522" s="76"/>
      <c r="AH522" s="76"/>
      <c r="AI522" s="76"/>
      <c r="AJ522" s="76"/>
    </row>
    <row r="523" spans="2:36" ht="20.85" customHeight="1" x14ac:dyDescent="0.15">
      <c r="F523" s="413"/>
      <c r="G523" s="413"/>
      <c r="H523" s="413"/>
      <c r="I523" s="413"/>
      <c r="J523" s="413"/>
      <c r="K523" s="413"/>
      <c r="L523" s="413"/>
      <c r="M523" s="413"/>
      <c r="N523" s="413"/>
      <c r="O523" s="413"/>
      <c r="P523" s="413"/>
      <c r="Q523" s="413"/>
      <c r="R523" s="413"/>
      <c r="S523" s="413"/>
      <c r="T523" s="413"/>
      <c r="U523" s="413"/>
      <c r="AC523" s="76"/>
      <c r="AD523" s="76"/>
      <c r="AE523" s="76"/>
      <c r="AF523" s="76"/>
      <c r="AG523" s="76"/>
      <c r="AH523" s="76"/>
      <c r="AI523" s="76"/>
      <c r="AJ523" s="76"/>
    </row>
    <row r="524" spans="2:36" ht="20.85" customHeight="1" thickBot="1" x14ac:dyDescent="0.2">
      <c r="C524" s="54" t="str">
        <f>C$4</f>
        <v xml:space="preserve">  令和 ４年度 第２４回 「谷口睦生」記念陸上記録会 （ 令和 4年11月13日 ／ 県営八代運動公園陸上競技場 ）</v>
      </c>
      <c r="AC524" s="75"/>
      <c r="AD524" s="75"/>
      <c r="AE524" s="76"/>
      <c r="AF524" s="76"/>
      <c r="AG524" s="76"/>
      <c r="AH524" s="76"/>
      <c r="AI524" s="76"/>
      <c r="AJ524" s="75"/>
    </row>
    <row r="525" spans="2:36" ht="20.85" customHeight="1" thickBot="1" x14ac:dyDescent="0.2">
      <c r="C525" s="414" t="s">
        <v>121</v>
      </c>
      <c r="D525" s="415"/>
      <c r="E525" s="415"/>
      <c r="F525" s="415"/>
      <c r="G525" s="415"/>
      <c r="H525" s="415"/>
      <c r="I525" s="415"/>
      <c r="J525" s="416"/>
      <c r="N525" s="392" t="s">
        <v>122</v>
      </c>
      <c r="O525" s="393"/>
      <c r="P525" s="394"/>
      <c r="Q525" s="56"/>
      <c r="R525" s="395" t="str">
        <f>IF(C526="","",IF(OR(AC$12="小",AC$12="中"),AC$12&amp;"学",IF(AC$12="高",AC$12&amp;"校","直接入力")))</f>
        <v/>
      </c>
      <c r="S525" s="395"/>
      <c r="T525" s="395"/>
      <c r="U525" s="395"/>
      <c r="V525" s="395"/>
      <c r="W525" s="395"/>
      <c r="X525" s="57"/>
      <c r="AC525" s="76"/>
      <c r="AD525" s="76"/>
      <c r="AE525" s="76"/>
      <c r="AF525" s="76"/>
      <c r="AG525" s="76"/>
      <c r="AH525" s="76"/>
      <c r="AI525" s="76"/>
      <c r="AJ525" s="76"/>
    </row>
    <row r="526" spans="2:36" ht="20.85" customHeight="1" thickTop="1" x14ac:dyDescent="0.15">
      <c r="C526" s="396" t="str">
        <f>IF(Y522&gt;SUM(AE$9:AE$10),"",VLOOKUP(Y522,リレーオーダー!AM$15:AU$40,2))</f>
        <v/>
      </c>
      <c r="D526" s="397"/>
      <c r="E526" s="397"/>
      <c r="F526" s="397"/>
      <c r="G526" s="397"/>
      <c r="H526" s="397"/>
      <c r="I526" s="397"/>
      <c r="J526" s="398"/>
      <c r="N526" s="402" t="s">
        <v>123</v>
      </c>
      <c r="O526" s="368"/>
      <c r="P526" s="369"/>
      <c r="Q526" s="50"/>
      <c r="R526" s="403" t="str">
        <f>IF(C526="","",VLOOKUP(Y522,リレーオーダー!AM$15:AU$40,9))</f>
        <v/>
      </c>
      <c r="S526" s="403"/>
      <c r="T526" s="403"/>
      <c r="U526" s="403"/>
      <c r="V526" s="403"/>
      <c r="W526" s="403"/>
      <c r="X526" s="58"/>
      <c r="AC526" s="76"/>
      <c r="AD526" s="76"/>
      <c r="AE526" s="76"/>
      <c r="AF526" s="76"/>
      <c r="AG526" s="76"/>
      <c r="AH526" s="76"/>
      <c r="AI526" s="76"/>
      <c r="AJ526" s="76"/>
    </row>
    <row r="527" spans="2:36" ht="20.85" customHeight="1" thickBot="1" x14ac:dyDescent="0.2">
      <c r="C527" s="399"/>
      <c r="D527" s="400"/>
      <c r="E527" s="400"/>
      <c r="F527" s="400"/>
      <c r="G527" s="400"/>
      <c r="H527" s="400"/>
      <c r="I527" s="400"/>
      <c r="J527" s="401"/>
      <c r="N527" s="404" t="s">
        <v>388</v>
      </c>
      <c r="O527" s="405"/>
      <c r="P527" s="406"/>
      <c r="Q527" s="59"/>
      <c r="R527" s="407">
        <f>SUMIF(男子!AA$101:AA$112,リレーオーダー!Y522,男子!AD$101:AD$112)+SUMIF(女子!AA$101:AA$112,リレーオーダー!Y522,女子!AD$101:AD$112)</f>
        <v>0</v>
      </c>
      <c r="S527" s="407"/>
      <c r="T527" s="407"/>
      <c r="U527" s="407"/>
      <c r="V527" s="407"/>
      <c r="W527" s="407"/>
      <c r="X527" s="60"/>
      <c r="AC527" s="76"/>
      <c r="AD527" s="76"/>
      <c r="AE527" s="76"/>
      <c r="AF527" s="76"/>
      <c r="AG527" s="76"/>
      <c r="AH527" s="76"/>
      <c r="AI527" s="76"/>
      <c r="AJ527" s="76"/>
    </row>
    <row r="528" spans="2:36" ht="20.85" customHeight="1" thickBot="1" x14ac:dyDescent="0.2">
      <c r="AC528" s="76"/>
      <c r="AD528" s="76"/>
      <c r="AE528" s="76"/>
      <c r="AF528" s="76"/>
      <c r="AG528" s="76"/>
      <c r="AH528" s="76"/>
      <c r="AI528" s="76"/>
      <c r="AJ528" s="76"/>
    </row>
    <row r="529" spans="1:36" ht="20.85" customHeight="1" thickBot="1" x14ac:dyDescent="0.2">
      <c r="C529" s="408" t="s">
        <v>124</v>
      </c>
      <c r="D529" s="409"/>
      <c r="E529" s="410" t="s">
        <v>125</v>
      </c>
      <c r="F529" s="410"/>
      <c r="G529" s="409"/>
      <c r="H529" s="410" t="s">
        <v>126</v>
      </c>
      <c r="I529" s="410"/>
      <c r="J529" s="410"/>
      <c r="K529" s="410"/>
      <c r="L529" s="410"/>
      <c r="M529" s="409"/>
      <c r="N529" s="410" t="s">
        <v>366</v>
      </c>
      <c r="O529" s="410"/>
      <c r="P529" s="410"/>
      <c r="Q529" s="410"/>
      <c r="R529" s="410"/>
      <c r="S529" s="409"/>
      <c r="T529" s="411" t="s">
        <v>365</v>
      </c>
      <c r="U529" s="410"/>
      <c r="V529" s="410"/>
      <c r="W529" s="410"/>
      <c r="X529" s="412"/>
      <c r="AC529" s="76"/>
      <c r="AD529" s="76"/>
      <c r="AE529" s="76"/>
      <c r="AF529" s="76"/>
      <c r="AG529" s="76"/>
      <c r="AH529" s="76"/>
      <c r="AI529" s="76"/>
      <c r="AJ529" s="76"/>
    </row>
    <row r="530" spans="1:36" ht="20.85" customHeight="1" thickTop="1" x14ac:dyDescent="0.15">
      <c r="C530" s="382" t="s">
        <v>127</v>
      </c>
      <c r="D530" s="383"/>
      <c r="E530" s="384"/>
      <c r="F530" s="385"/>
      <c r="G530" s="386"/>
      <c r="H530" s="387" t="str">
        <f>IF(C307="","",VLOOKUP(Y522,リレーオーダー!AM$15:AT$40,3))</f>
        <v/>
      </c>
      <c r="I530" s="387"/>
      <c r="J530" s="387"/>
      <c r="K530" s="387"/>
      <c r="L530" s="387"/>
      <c r="M530" s="388"/>
      <c r="N530" s="389"/>
      <c r="O530" s="389"/>
      <c r="P530" s="389"/>
      <c r="Q530" s="389"/>
      <c r="R530" s="389"/>
      <c r="S530" s="390"/>
      <c r="T530" s="186"/>
      <c r="U530" s="186"/>
      <c r="V530" s="186"/>
      <c r="W530" s="186"/>
      <c r="X530" s="187"/>
      <c r="AC530" s="76"/>
      <c r="AD530" s="76"/>
      <c r="AE530" s="76"/>
      <c r="AF530" s="76"/>
      <c r="AG530" s="76"/>
      <c r="AH530" s="76"/>
      <c r="AI530" s="76"/>
      <c r="AJ530" s="76"/>
    </row>
    <row r="531" spans="1:36" ht="20.85" customHeight="1" x14ac:dyDescent="0.15">
      <c r="C531" s="391" t="s">
        <v>128</v>
      </c>
      <c r="D531" s="366"/>
      <c r="E531" s="367"/>
      <c r="F531" s="368"/>
      <c r="G531" s="369"/>
      <c r="H531" s="370" t="str">
        <f>IF(C307="","",VLOOKUP(Y522,リレーオーダー!AM$15:AT$40,4))</f>
        <v/>
      </c>
      <c r="I531" s="370"/>
      <c r="J531" s="370"/>
      <c r="K531" s="370"/>
      <c r="L531" s="370"/>
      <c r="M531" s="371"/>
      <c r="N531" s="363"/>
      <c r="O531" s="363"/>
      <c r="P531" s="363"/>
      <c r="Q531" s="363"/>
      <c r="R531" s="363"/>
      <c r="S531" s="364"/>
      <c r="T531" s="186"/>
      <c r="U531" s="186"/>
      <c r="V531" s="186"/>
      <c r="W531" s="186"/>
      <c r="X531" s="187"/>
      <c r="AC531" s="76"/>
      <c r="AD531" s="76"/>
      <c r="AE531" s="76"/>
      <c r="AF531" s="76"/>
      <c r="AG531" s="76"/>
      <c r="AH531" s="76"/>
      <c r="AI531" s="76"/>
      <c r="AJ531" s="76"/>
    </row>
    <row r="532" spans="1:36" ht="20.85" customHeight="1" x14ac:dyDescent="0.15">
      <c r="C532" s="391" t="s">
        <v>129</v>
      </c>
      <c r="D532" s="366"/>
      <c r="E532" s="367"/>
      <c r="F532" s="368"/>
      <c r="G532" s="369"/>
      <c r="H532" s="370" t="str">
        <f>IF(C307="","",VLOOKUP(Y522,リレーオーダー!AM$15:AT$40,5))</f>
        <v/>
      </c>
      <c r="I532" s="370"/>
      <c r="J532" s="370"/>
      <c r="K532" s="370"/>
      <c r="L532" s="370"/>
      <c r="M532" s="371"/>
      <c r="N532" s="363"/>
      <c r="O532" s="363"/>
      <c r="P532" s="363"/>
      <c r="Q532" s="363"/>
      <c r="R532" s="363"/>
      <c r="S532" s="364"/>
      <c r="T532" s="186"/>
      <c r="U532" s="186"/>
      <c r="V532" s="186"/>
      <c r="W532" s="186"/>
      <c r="X532" s="187"/>
      <c r="AC532" s="76"/>
      <c r="AD532" s="76"/>
      <c r="AE532" s="76"/>
      <c r="AF532" s="76"/>
      <c r="AG532" s="76"/>
      <c r="AH532" s="76"/>
      <c r="AI532" s="76"/>
      <c r="AJ532" s="76"/>
    </row>
    <row r="533" spans="1:36" ht="20.85" customHeight="1" x14ac:dyDescent="0.15">
      <c r="C533" s="391" t="s">
        <v>130</v>
      </c>
      <c r="D533" s="366"/>
      <c r="E533" s="367"/>
      <c r="F533" s="368"/>
      <c r="G533" s="369"/>
      <c r="H533" s="370" t="str">
        <f>IF(C307="","",VLOOKUP(Y522,リレーオーダー!AM$15:AT$40,6))</f>
        <v/>
      </c>
      <c r="I533" s="370"/>
      <c r="J533" s="370"/>
      <c r="K533" s="370"/>
      <c r="L533" s="370"/>
      <c r="M533" s="371"/>
      <c r="N533" s="363"/>
      <c r="O533" s="363"/>
      <c r="P533" s="363"/>
      <c r="Q533" s="363"/>
      <c r="R533" s="363"/>
      <c r="S533" s="364"/>
      <c r="T533" s="186"/>
      <c r="U533" s="186"/>
      <c r="V533" s="186"/>
      <c r="W533" s="186"/>
      <c r="X533" s="187"/>
      <c r="AC533" s="76"/>
      <c r="AD533" s="76"/>
      <c r="AE533" s="76"/>
      <c r="AF533" s="76"/>
      <c r="AG533" s="76"/>
      <c r="AH533" s="76"/>
      <c r="AI533" s="76"/>
      <c r="AJ533" s="76"/>
    </row>
    <row r="534" spans="1:36" ht="20.85" customHeight="1" x14ac:dyDescent="0.15">
      <c r="C534" s="365" t="s">
        <v>384</v>
      </c>
      <c r="D534" s="366"/>
      <c r="E534" s="367"/>
      <c r="F534" s="368"/>
      <c r="G534" s="369"/>
      <c r="H534" s="370" t="str">
        <f>IF(C307="","",VLOOKUP(Y522,リレーオーダー!AM$15:AT$40,7))</f>
        <v/>
      </c>
      <c r="I534" s="370"/>
      <c r="J534" s="370"/>
      <c r="K534" s="370"/>
      <c r="L534" s="370"/>
      <c r="M534" s="371"/>
      <c r="N534" s="363"/>
      <c r="O534" s="363"/>
      <c r="P534" s="363"/>
      <c r="Q534" s="363"/>
      <c r="R534" s="363"/>
      <c r="S534" s="364"/>
      <c r="T534" s="186"/>
      <c r="U534" s="186"/>
      <c r="V534" s="186"/>
      <c r="W534" s="186"/>
      <c r="X534" s="187"/>
      <c r="AC534" s="76"/>
      <c r="AD534" s="76"/>
      <c r="AE534" s="76"/>
      <c r="AF534" s="76"/>
      <c r="AG534" s="76"/>
      <c r="AH534" s="76"/>
      <c r="AI534" s="76"/>
      <c r="AJ534" s="76"/>
    </row>
    <row r="535" spans="1:36" ht="20.85" customHeight="1" thickBot="1" x14ac:dyDescent="0.2">
      <c r="C535" s="372" t="s">
        <v>385</v>
      </c>
      <c r="D535" s="373"/>
      <c r="E535" s="374"/>
      <c r="F535" s="375"/>
      <c r="G535" s="376"/>
      <c r="H535" s="377" t="str">
        <f>IF(C307="","",VLOOKUP(Y522,リレーオーダー!AM$15:AT$40,8))</f>
        <v/>
      </c>
      <c r="I535" s="378"/>
      <c r="J535" s="378"/>
      <c r="K535" s="378"/>
      <c r="L535" s="378"/>
      <c r="M535" s="379"/>
      <c r="N535" s="380"/>
      <c r="O535" s="380"/>
      <c r="P535" s="380"/>
      <c r="Q535" s="380"/>
      <c r="R535" s="380"/>
      <c r="S535" s="381"/>
      <c r="T535" s="188"/>
      <c r="U535" s="188"/>
      <c r="V535" s="188"/>
      <c r="W535" s="188"/>
      <c r="X535" s="189"/>
      <c r="AC535" s="76"/>
      <c r="AD535" s="76"/>
      <c r="AE535" s="76"/>
      <c r="AF535" s="76"/>
      <c r="AG535" s="76"/>
      <c r="AH535" s="76"/>
      <c r="AI535" s="76"/>
      <c r="AJ535" s="76"/>
    </row>
    <row r="536" spans="1:36" ht="20.85" customHeight="1" x14ac:dyDescent="0.15">
      <c r="C536" s="51" t="s">
        <v>397</v>
      </c>
      <c r="AC536" s="76"/>
      <c r="AD536" s="76"/>
      <c r="AE536" s="76"/>
      <c r="AF536" s="76"/>
      <c r="AG536" s="76"/>
      <c r="AH536" s="76"/>
      <c r="AI536" s="76"/>
      <c r="AJ536" s="76"/>
    </row>
    <row r="537" spans="1:36" ht="20.85" customHeight="1" x14ac:dyDescent="0.15">
      <c r="B537" s="247" t="s">
        <v>36</v>
      </c>
      <c r="C537" s="417" t="s">
        <v>127</v>
      </c>
      <c r="D537" s="418"/>
      <c r="E537" s="196"/>
      <c r="F537" s="62"/>
      <c r="G537" s="65"/>
      <c r="H537" s="64" t="s">
        <v>367</v>
      </c>
      <c r="I537" s="63"/>
      <c r="J537" s="63"/>
      <c r="K537" s="63"/>
      <c r="L537" s="63"/>
      <c r="M537" s="65"/>
      <c r="N537" s="230" t="s">
        <v>368</v>
      </c>
      <c r="O537" s="228"/>
      <c r="P537" s="228"/>
      <c r="Q537" s="228"/>
      <c r="R537" s="228"/>
      <c r="S537" s="228"/>
      <c r="T537" s="232" t="s">
        <v>305</v>
      </c>
      <c r="U537" s="228"/>
      <c r="V537" s="228"/>
      <c r="W537" s="228"/>
      <c r="X537" s="229"/>
      <c r="AC537" s="76"/>
      <c r="AD537" s="76"/>
      <c r="AE537" s="76"/>
      <c r="AF537" s="76"/>
      <c r="AG537" s="76"/>
      <c r="AH537" s="76"/>
      <c r="AI537" s="76"/>
      <c r="AJ537" s="76"/>
    </row>
    <row r="538" spans="1:36" ht="20.85" customHeight="1" x14ac:dyDescent="0.15">
      <c r="B538" s="247" t="s">
        <v>36</v>
      </c>
      <c r="C538" s="417" t="s">
        <v>128</v>
      </c>
      <c r="D538" s="418"/>
      <c r="E538" s="197"/>
      <c r="F538" s="62"/>
      <c r="G538" s="246"/>
      <c r="H538" s="64" t="s">
        <v>131</v>
      </c>
      <c r="I538" s="63"/>
      <c r="J538" s="63"/>
      <c r="K538" s="63"/>
      <c r="L538" s="63"/>
      <c r="M538" s="65"/>
      <c r="N538" s="230" t="s">
        <v>369</v>
      </c>
      <c r="O538" s="228"/>
      <c r="P538" s="228"/>
      <c r="Q538" s="228"/>
      <c r="R538" s="228"/>
      <c r="S538" s="228"/>
      <c r="T538" s="232" t="s">
        <v>304</v>
      </c>
      <c r="U538" s="228"/>
      <c r="V538" s="228"/>
      <c r="W538" s="230"/>
      <c r="X538" s="231"/>
      <c r="AC538" s="76"/>
      <c r="AD538" s="76"/>
      <c r="AE538" s="76"/>
      <c r="AF538" s="76"/>
      <c r="AG538" s="76"/>
      <c r="AH538" s="76"/>
      <c r="AI538" s="76"/>
      <c r="AJ538" s="76"/>
    </row>
    <row r="539" spans="1:36" ht="20.85" customHeight="1" x14ac:dyDescent="0.15">
      <c r="AC539" s="76"/>
      <c r="AD539" s="76"/>
      <c r="AE539" s="76"/>
      <c r="AF539" s="76"/>
      <c r="AG539" s="76"/>
      <c r="AH539" s="76"/>
      <c r="AI539" s="76"/>
      <c r="AJ539" s="76"/>
    </row>
    <row r="540" spans="1:36" ht="20.85" customHeight="1" x14ac:dyDescent="0.15">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C540" s="76"/>
      <c r="AD540" s="76"/>
      <c r="AE540" s="76"/>
      <c r="AF540" s="76"/>
      <c r="AG540" s="76"/>
      <c r="AH540" s="76"/>
      <c r="AI540" s="76"/>
      <c r="AJ540" s="76"/>
    </row>
    <row r="541" spans="1:36" ht="20.85" customHeight="1" x14ac:dyDescent="0.15">
      <c r="AC541" s="76"/>
      <c r="AD541" s="76"/>
      <c r="AE541" s="76"/>
      <c r="AF541" s="76"/>
      <c r="AG541" s="76"/>
      <c r="AH541" s="76"/>
      <c r="AI541" s="76"/>
      <c r="AJ541" s="76"/>
    </row>
    <row r="542" spans="1:36" ht="20.85" customHeight="1" x14ac:dyDescent="0.15">
      <c r="AC542" s="76"/>
      <c r="AD542" s="76"/>
      <c r="AE542" s="76"/>
      <c r="AF542" s="76"/>
      <c r="AG542" s="76"/>
      <c r="AH542" s="76"/>
      <c r="AI542" s="76"/>
      <c r="AJ542" s="76"/>
    </row>
    <row r="543" spans="1:36" ht="20.85" customHeight="1" x14ac:dyDescent="0.15">
      <c r="F543" s="413" t="s">
        <v>120</v>
      </c>
      <c r="G543" s="413"/>
      <c r="H543" s="413"/>
      <c r="I543" s="413"/>
      <c r="J543" s="413"/>
      <c r="K543" s="413"/>
      <c r="L543" s="413"/>
      <c r="M543" s="413"/>
      <c r="N543" s="413"/>
      <c r="O543" s="413"/>
      <c r="P543" s="413"/>
      <c r="Q543" s="413"/>
      <c r="R543" s="413"/>
      <c r="S543" s="413"/>
      <c r="T543" s="413"/>
      <c r="U543" s="413"/>
      <c r="X543" s="86" t="s">
        <v>234</v>
      </c>
      <c r="Y543" s="86">
        <f>Y522+1</f>
        <v>28</v>
      </c>
      <c r="AC543" s="76"/>
      <c r="AD543" s="76"/>
      <c r="AE543" s="76"/>
      <c r="AF543" s="76"/>
      <c r="AG543" s="76"/>
      <c r="AH543" s="76"/>
      <c r="AI543" s="76"/>
      <c r="AJ543" s="76"/>
    </row>
    <row r="544" spans="1:36" ht="20.85" customHeight="1" x14ac:dyDescent="0.15">
      <c r="F544" s="413"/>
      <c r="G544" s="413"/>
      <c r="H544" s="413"/>
      <c r="I544" s="413"/>
      <c r="J544" s="413"/>
      <c r="K544" s="413"/>
      <c r="L544" s="413"/>
      <c r="M544" s="413"/>
      <c r="N544" s="413"/>
      <c r="O544" s="413"/>
      <c r="P544" s="413"/>
      <c r="Q544" s="413"/>
      <c r="R544" s="413"/>
      <c r="S544" s="413"/>
      <c r="T544" s="413"/>
      <c r="U544" s="413"/>
      <c r="AC544" s="76"/>
      <c r="AD544" s="76"/>
      <c r="AE544" s="76"/>
      <c r="AF544" s="76"/>
      <c r="AG544" s="76"/>
      <c r="AH544" s="76"/>
      <c r="AI544" s="76"/>
      <c r="AJ544" s="76"/>
    </row>
    <row r="545" spans="2:36" ht="20.85" customHeight="1" thickBot="1" x14ac:dyDescent="0.2">
      <c r="C545" s="54" t="str">
        <f>C$4</f>
        <v xml:space="preserve">  令和 ４年度 第２４回 「谷口睦生」記念陸上記録会 （ 令和 4年11月13日 ／ 県営八代運動公園陸上競技場 ）</v>
      </c>
      <c r="AC545" s="76"/>
      <c r="AD545" s="76"/>
      <c r="AE545" s="76"/>
      <c r="AF545" s="76"/>
      <c r="AG545" s="76"/>
      <c r="AH545" s="76"/>
      <c r="AI545" s="76"/>
      <c r="AJ545" s="76"/>
    </row>
    <row r="546" spans="2:36" ht="20.85" customHeight="1" thickBot="1" x14ac:dyDescent="0.2">
      <c r="C546" s="414" t="s">
        <v>121</v>
      </c>
      <c r="D546" s="415"/>
      <c r="E546" s="415"/>
      <c r="F546" s="415"/>
      <c r="G546" s="415"/>
      <c r="H546" s="415"/>
      <c r="I546" s="415"/>
      <c r="J546" s="416"/>
      <c r="N546" s="392" t="s">
        <v>122</v>
      </c>
      <c r="O546" s="393"/>
      <c r="P546" s="394"/>
      <c r="Q546" s="56"/>
      <c r="R546" s="395" t="str">
        <f>IF(C547="","",IF(OR(AC$12="小",AC$12="中"),AC$12&amp;"学",IF(AC$12="高",AC$12&amp;"校","直接入力")))</f>
        <v/>
      </c>
      <c r="S546" s="395"/>
      <c r="T546" s="395"/>
      <c r="U546" s="395"/>
      <c r="V546" s="395"/>
      <c r="W546" s="395"/>
      <c r="X546" s="57"/>
      <c r="AC546" s="76"/>
      <c r="AD546" s="76"/>
      <c r="AE546" s="76"/>
      <c r="AF546" s="76"/>
      <c r="AG546" s="76"/>
      <c r="AH546" s="76"/>
      <c r="AI546" s="76"/>
      <c r="AJ546" s="76"/>
    </row>
    <row r="547" spans="2:36" ht="20.85" customHeight="1" thickTop="1" x14ac:dyDescent="0.15">
      <c r="C547" s="396" t="str">
        <f>IF(Y543&gt;SUM(AE$9:AE$10),"",VLOOKUP(Y543,リレーオーダー!AM$15:AU$40,2))</f>
        <v/>
      </c>
      <c r="D547" s="397"/>
      <c r="E547" s="397"/>
      <c r="F547" s="397"/>
      <c r="G547" s="397"/>
      <c r="H547" s="397"/>
      <c r="I547" s="397"/>
      <c r="J547" s="398"/>
      <c r="N547" s="402" t="s">
        <v>123</v>
      </c>
      <c r="O547" s="368"/>
      <c r="P547" s="369"/>
      <c r="Q547" s="50"/>
      <c r="R547" s="403" t="str">
        <f>IF(C547="","",VLOOKUP(Y543,リレーオーダー!AM$15:AU$40,9))</f>
        <v/>
      </c>
      <c r="S547" s="403"/>
      <c r="T547" s="403"/>
      <c r="U547" s="403"/>
      <c r="V547" s="403"/>
      <c r="W547" s="403"/>
      <c r="X547" s="58"/>
      <c r="AC547" s="76"/>
      <c r="AD547" s="76"/>
      <c r="AE547" s="76"/>
      <c r="AF547" s="76"/>
      <c r="AG547" s="76"/>
      <c r="AH547" s="76"/>
      <c r="AI547" s="76"/>
      <c r="AJ547" s="76"/>
    </row>
    <row r="548" spans="2:36" ht="20.85" customHeight="1" thickBot="1" x14ac:dyDescent="0.2">
      <c r="C548" s="399"/>
      <c r="D548" s="400"/>
      <c r="E548" s="400"/>
      <c r="F548" s="400"/>
      <c r="G548" s="400"/>
      <c r="H548" s="400"/>
      <c r="I548" s="400"/>
      <c r="J548" s="401"/>
      <c r="N548" s="404" t="s">
        <v>388</v>
      </c>
      <c r="O548" s="405"/>
      <c r="P548" s="406"/>
      <c r="Q548" s="59"/>
      <c r="R548" s="407">
        <f>SUMIF(男子!AA$101:AA$112,リレーオーダー!Y543,男子!AD$101:AD$112)+SUMIF(女子!AA$101:AA$112,リレーオーダー!Y543,女子!AD$101:AD$112)</f>
        <v>0</v>
      </c>
      <c r="S548" s="407"/>
      <c r="T548" s="407"/>
      <c r="U548" s="407"/>
      <c r="V548" s="407"/>
      <c r="W548" s="407"/>
      <c r="X548" s="60"/>
      <c r="AC548" s="76"/>
      <c r="AD548" s="76"/>
      <c r="AE548" s="76"/>
      <c r="AF548" s="76"/>
      <c r="AG548" s="76"/>
      <c r="AH548" s="76"/>
      <c r="AI548" s="76"/>
      <c r="AJ548" s="76"/>
    </row>
    <row r="549" spans="2:36" ht="20.85" customHeight="1" thickBot="1" x14ac:dyDescent="0.2">
      <c r="AC549" s="76"/>
      <c r="AD549" s="76"/>
      <c r="AE549" s="76"/>
      <c r="AF549" s="76"/>
      <c r="AG549" s="76"/>
      <c r="AH549" s="76"/>
      <c r="AI549" s="76"/>
      <c r="AJ549" s="76"/>
    </row>
    <row r="550" spans="2:36" ht="20.85" customHeight="1" thickBot="1" x14ac:dyDescent="0.2">
      <c r="C550" s="408" t="s">
        <v>124</v>
      </c>
      <c r="D550" s="409"/>
      <c r="E550" s="410" t="s">
        <v>125</v>
      </c>
      <c r="F550" s="410"/>
      <c r="G550" s="409"/>
      <c r="H550" s="410" t="s">
        <v>126</v>
      </c>
      <c r="I550" s="410"/>
      <c r="J550" s="410"/>
      <c r="K550" s="410"/>
      <c r="L550" s="410"/>
      <c r="M550" s="409"/>
      <c r="N550" s="410" t="s">
        <v>366</v>
      </c>
      <c r="O550" s="410"/>
      <c r="P550" s="410"/>
      <c r="Q550" s="410"/>
      <c r="R550" s="410"/>
      <c r="S550" s="409"/>
      <c r="T550" s="411" t="s">
        <v>365</v>
      </c>
      <c r="U550" s="410"/>
      <c r="V550" s="410"/>
      <c r="W550" s="410"/>
      <c r="X550" s="412"/>
      <c r="AC550" s="76"/>
      <c r="AD550" s="76"/>
      <c r="AE550" s="76"/>
      <c r="AF550" s="76"/>
      <c r="AG550" s="76"/>
      <c r="AH550" s="76"/>
      <c r="AI550" s="76"/>
      <c r="AJ550" s="76"/>
    </row>
    <row r="551" spans="2:36" ht="20.85" customHeight="1" thickTop="1" x14ac:dyDescent="0.15">
      <c r="C551" s="382" t="s">
        <v>127</v>
      </c>
      <c r="D551" s="383"/>
      <c r="E551" s="384"/>
      <c r="F551" s="385"/>
      <c r="G551" s="386"/>
      <c r="H551" s="387" t="str">
        <f>IF(C547="","",VLOOKUP(Y543,リレーオーダー!AM$15:AT$40,3))</f>
        <v/>
      </c>
      <c r="I551" s="387"/>
      <c r="J551" s="387"/>
      <c r="K551" s="387"/>
      <c r="L551" s="387"/>
      <c r="M551" s="388"/>
      <c r="N551" s="389"/>
      <c r="O551" s="389"/>
      <c r="P551" s="389"/>
      <c r="Q551" s="389"/>
      <c r="R551" s="389"/>
      <c r="S551" s="390"/>
      <c r="T551" s="186"/>
      <c r="U551" s="186"/>
      <c r="V551" s="186"/>
      <c r="W551" s="186"/>
      <c r="X551" s="187"/>
      <c r="AC551" s="76"/>
      <c r="AD551" s="76"/>
      <c r="AE551" s="76"/>
      <c r="AF551" s="76"/>
      <c r="AG551" s="76"/>
      <c r="AH551" s="76"/>
      <c r="AI551" s="76"/>
      <c r="AJ551" s="76"/>
    </row>
    <row r="552" spans="2:36" ht="20.85" customHeight="1" x14ac:dyDescent="0.15">
      <c r="C552" s="391" t="s">
        <v>128</v>
      </c>
      <c r="D552" s="366"/>
      <c r="E552" s="367"/>
      <c r="F552" s="368"/>
      <c r="G552" s="369"/>
      <c r="H552" s="370" t="str">
        <f>IF(C547="","",VLOOKUP(Y543,リレーオーダー!AM$15:AT$40,4))</f>
        <v/>
      </c>
      <c r="I552" s="370"/>
      <c r="J552" s="370"/>
      <c r="K552" s="370"/>
      <c r="L552" s="370"/>
      <c r="M552" s="371"/>
      <c r="N552" s="363"/>
      <c r="O552" s="363"/>
      <c r="P552" s="363"/>
      <c r="Q552" s="363"/>
      <c r="R552" s="363"/>
      <c r="S552" s="364"/>
      <c r="T552" s="186"/>
      <c r="U552" s="186"/>
      <c r="V552" s="186"/>
      <c r="W552" s="186"/>
      <c r="X552" s="187"/>
      <c r="AC552" s="76"/>
      <c r="AD552" s="76"/>
      <c r="AE552" s="76"/>
      <c r="AF552" s="76"/>
      <c r="AG552" s="76"/>
      <c r="AH552" s="76"/>
      <c r="AI552" s="76"/>
      <c r="AJ552" s="76"/>
    </row>
    <row r="553" spans="2:36" ht="20.85" customHeight="1" x14ac:dyDescent="0.15">
      <c r="C553" s="391" t="s">
        <v>129</v>
      </c>
      <c r="D553" s="366"/>
      <c r="E553" s="367"/>
      <c r="F553" s="368"/>
      <c r="G553" s="369"/>
      <c r="H553" s="370" t="str">
        <f>IF(C547="","",VLOOKUP(Y543,リレーオーダー!AM$15:AT$40,5))</f>
        <v/>
      </c>
      <c r="I553" s="370"/>
      <c r="J553" s="370"/>
      <c r="K553" s="370"/>
      <c r="L553" s="370"/>
      <c r="M553" s="371"/>
      <c r="N553" s="363"/>
      <c r="O553" s="363"/>
      <c r="P553" s="363"/>
      <c r="Q553" s="363"/>
      <c r="R553" s="363"/>
      <c r="S553" s="364"/>
      <c r="T553" s="186"/>
      <c r="U553" s="186"/>
      <c r="V553" s="186"/>
      <c r="W553" s="186"/>
      <c r="X553" s="187"/>
      <c r="AC553" s="76"/>
      <c r="AD553" s="76"/>
      <c r="AE553" s="76"/>
      <c r="AF553" s="76"/>
      <c r="AG553" s="76"/>
      <c r="AH553" s="76"/>
      <c r="AI553" s="76"/>
      <c r="AJ553" s="76"/>
    </row>
    <row r="554" spans="2:36" ht="20.85" customHeight="1" x14ac:dyDescent="0.15">
      <c r="C554" s="391" t="s">
        <v>130</v>
      </c>
      <c r="D554" s="366"/>
      <c r="E554" s="367"/>
      <c r="F554" s="368"/>
      <c r="G554" s="369"/>
      <c r="H554" s="370" t="str">
        <f>IF(C547="","",VLOOKUP(Y543,リレーオーダー!AM$15:AT$40,6))</f>
        <v/>
      </c>
      <c r="I554" s="370"/>
      <c r="J554" s="370"/>
      <c r="K554" s="370"/>
      <c r="L554" s="370"/>
      <c r="M554" s="371"/>
      <c r="N554" s="363"/>
      <c r="O554" s="363"/>
      <c r="P554" s="363"/>
      <c r="Q554" s="363"/>
      <c r="R554" s="363"/>
      <c r="S554" s="364"/>
      <c r="T554" s="186"/>
      <c r="U554" s="186"/>
      <c r="V554" s="186"/>
      <c r="W554" s="186"/>
      <c r="X554" s="187"/>
      <c r="AC554" s="76"/>
      <c r="AD554" s="76"/>
      <c r="AE554" s="76"/>
      <c r="AF554" s="76"/>
      <c r="AG554" s="76"/>
      <c r="AH554" s="76"/>
      <c r="AI554" s="76"/>
      <c r="AJ554" s="76"/>
    </row>
    <row r="555" spans="2:36" ht="20.85" customHeight="1" x14ac:dyDescent="0.15">
      <c r="C555" s="365" t="s">
        <v>384</v>
      </c>
      <c r="D555" s="366"/>
      <c r="E555" s="367"/>
      <c r="F555" s="368"/>
      <c r="G555" s="369"/>
      <c r="H555" s="370" t="str">
        <f>IF(C547="","",VLOOKUP(Y543,リレーオーダー!AM$15:AT$40,7))</f>
        <v/>
      </c>
      <c r="I555" s="370"/>
      <c r="J555" s="370"/>
      <c r="K555" s="370"/>
      <c r="L555" s="370"/>
      <c r="M555" s="371"/>
      <c r="N555" s="363"/>
      <c r="O555" s="363"/>
      <c r="P555" s="363"/>
      <c r="Q555" s="363"/>
      <c r="R555" s="363"/>
      <c r="S555" s="364"/>
      <c r="T555" s="186"/>
      <c r="U555" s="186"/>
      <c r="V555" s="186"/>
      <c r="W555" s="186"/>
      <c r="X555" s="187"/>
      <c r="AC555" s="76"/>
      <c r="AD555" s="76"/>
      <c r="AE555" s="76"/>
      <c r="AF555" s="76"/>
      <c r="AG555" s="76"/>
      <c r="AH555" s="76"/>
      <c r="AI555" s="76"/>
      <c r="AJ555" s="76"/>
    </row>
    <row r="556" spans="2:36" ht="20.85" customHeight="1" thickBot="1" x14ac:dyDescent="0.2">
      <c r="C556" s="372" t="s">
        <v>385</v>
      </c>
      <c r="D556" s="373"/>
      <c r="E556" s="374"/>
      <c r="F556" s="375"/>
      <c r="G556" s="376"/>
      <c r="H556" s="377" t="str">
        <f>IF(C547="","",VLOOKUP(Y543,リレーオーダー!AM$15:AT$40,8))</f>
        <v/>
      </c>
      <c r="I556" s="378"/>
      <c r="J556" s="378"/>
      <c r="K556" s="378"/>
      <c r="L556" s="378"/>
      <c r="M556" s="379"/>
      <c r="N556" s="380"/>
      <c r="O556" s="380"/>
      <c r="P556" s="380"/>
      <c r="Q556" s="380"/>
      <c r="R556" s="380"/>
      <c r="S556" s="381"/>
      <c r="T556" s="188"/>
      <c r="U556" s="188"/>
      <c r="V556" s="188"/>
      <c r="W556" s="188"/>
      <c r="X556" s="189"/>
      <c r="AC556" s="76"/>
      <c r="AD556" s="76"/>
      <c r="AE556" s="76"/>
      <c r="AF556" s="76"/>
      <c r="AG556" s="76"/>
      <c r="AH556" s="76"/>
      <c r="AI556" s="76"/>
      <c r="AJ556" s="76"/>
    </row>
    <row r="557" spans="2:36" ht="20.85" customHeight="1" x14ac:dyDescent="0.15">
      <c r="C557" s="51" t="s">
        <v>397</v>
      </c>
      <c r="AC557" s="76"/>
      <c r="AD557" s="76"/>
      <c r="AE557" s="76"/>
      <c r="AF557" s="76"/>
      <c r="AG557" s="76"/>
      <c r="AH557" s="76"/>
      <c r="AI557" s="76"/>
      <c r="AJ557" s="76"/>
    </row>
    <row r="558" spans="2:36" ht="20.85" customHeight="1" x14ac:dyDescent="0.15">
      <c r="B558" s="247" t="s">
        <v>36</v>
      </c>
      <c r="C558" s="417" t="s">
        <v>127</v>
      </c>
      <c r="D558" s="418"/>
      <c r="E558" s="196"/>
      <c r="F558" s="62"/>
      <c r="G558" s="65"/>
      <c r="H558" s="64" t="s">
        <v>367</v>
      </c>
      <c r="I558" s="63"/>
      <c r="J558" s="63"/>
      <c r="K558" s="63"/>
      <c r="L558" s="63"/>
      <c r="M558" s="65"/>
      <c r="N558" s="230" t="s">
        <v>368</v>
      </c>
      <c r="O558" s="228"/>
      <c r="P558" s="228"/>
      <c r="Q558" s="228"/>
      <c r="R558" s="228"/>
      <c r="S558" s="228"/>
      <c r="T558" s="232" t="s">
        <v>305</v>
      </c>
      <c r="U558" s="228"/>
      <c r="V558" s="228"/>
      <c r="W558" s="228"/>
      <c r="X558" s="229"/>
      <c r="AC558" s="76"/>
      <c r="AD558" s="76"/>
      <c r="AE558" s="76"/>
      <c r="AF558" s="76"/>
      <c r="AG558" s="76"/>
      <c r="AH558" s="76"/>
      <c r="AI558" s="76"/>
      <c r="AJ558" s="76"/>
    </row>
    <row r="559" spans="2:36" ht="20.85" customHeight="1" x14ac:dyDescent="0.15">
      <c r="B559" s="247" t="s">
        <v>36</v>
      </c>
      <c r="C559" s="417" t="s">
        <v>128</v>
      </c>
      <c r="D559" s="418"/>
      <c r="E559" s="197"/>
      <c r="F559" s="62"/>
      <c r="G559" s="246"/>
      <c r="H559" s="64" t="s">
        <v>131</v>
      </c>
      <c r="I559" s="63"/>
      <c r="J559" s="63"/>
      <c r="K559" s="63"/>
      <c r="L559" s="63"/>
      <c r="M559" s="65"/>
      <c r="N559" s="230" t="s">
        <v>369</v>
      </c>
      <c r="O559" s="228"/>
      <c r="P559" s="228"/>
      <c r="Q559" s="228"/>
      <c r="R559" s="228"/>
      <c r="S559" s="228"/>
      <c r="T559" s="232" t="s">
        <v>304</v>
      </c>
      <c r="U559" s="228"/>
      <c r="V559" s="228"/>
      <c r="W559" s="230"/>
      <c r="X559" s="231"/>
      <c r="AC559" s="76"/>
      <c r="AD559" s="76"/>
      <c r="AE559" s="76"/>
      <c r="AF559" s="76"/>
      <c r="AG559" s="76"/>
      <c r="AH559" s="76"/>
      <c r="AI559" s="76"/>
      <c r="AJ559" s="76"/>
    </row>
    <row r="560" spans="2:36" ht="20.85" customHeight="1" x14ac:dyDescent="0.15">
      <c r="AC560" s="76"/>
      <c r="AD560" s="76"/>
      <c r="AE560" s="76"/>
      <c r="AF560" s="76"/>
      <c r="AG560" s="76"/>
      <c r="AH560" s="76"/>
      <c r="AI560" s="76"/>
      <c r="AJ560" s="76"/>
    </row>
    <row r="561" spans="3:36" ht="20.85" customHeight="1" x14ac:dyDescent="0.15">
      <c r="AC561" s="75"/>
      <c r="AD561" s="75"/>
      <c r="AE561" s="75"/>
      <c r="AF561" s="75"/>
      <c r="AG561" s="75"/>
      <c r="AH561" s="75"/>
      <c r="AI561" s="75"/>
      <c r="AJ561" s="75"/>
    </row>
    <row r="562" spans="3:36" ht="20.85" customHeight="1" x14ac:dyDescent="0.15">
      <c r="F562" s="413" t="s">
        <v>120</v>
      </c>
      <c r="G562" s="413"/>
      <c r="H562" s="413"/>
      <c r="I562" s="413"/>
      <c r="J562" s="413"/>
      <c r="K562" s="413"/>
      <c r="L562" s="413"/>
      <c r="M562" s="413"/>
      <c r="N562" s="413"/>
      <c r="O562" s="413"/>
      <c r="P562" s="413"/>
      <c r="Q562" s="413"/>
      <c r="R562" s="413"/>
      <c r="S562" s="413"/>
      <c r="T562" s="413"/>
      <c r="U562" s="413"/>
      <c r="X562" s="86" t="s">
        <v>234</v>
      </c>
      <c r="Y562" s="86">
        <f>Y543+1</f>
        <v>29</v>
      </c>
      <c r="AC562" s="75"/>
      <c r="AD562" s="75"/>
      <c r="AE562" s="76"/>
      <c r="AF562" s="76"/>
      <c r="AG562" s="76"/>
      <c r="AH562" s="76"/>
      <c r="AI562" s="76"/>
      <c r="AJ562" s="76"/>
    </row>
    <row r="563" spans="3:36" ht="20.85" customHeight="1" x14ac:dyDescent="0.15">
      <c r="F563" s="413"/>
      <c r="G563" s="413"/>
      <c r="H563" s="413"/>
      <c r="I563" s="413"/>
      <c r="J563" s="413"/>
      <c r="K563" s="413"/>
      <c r="L563" s="413"/>
      <c r="M563" s="413"/>
      <c r="N563" s="413"/>
      <c r="O563" s="413"/>
      <c r="P563" s="413"/>
      <c r="Q563" s="413"/>
      <c r="R563" s="413"/>
      <c r="S563" s="413"/>
      <c r="T563" s="413"/>
      <c r="U563" s="413"/>
      <c r="AC563" s="76"/>
      <c r="AD563" s="76"/>
      <c r="AE563" s="76"/>
      <c r="AF563" s="76"/>
      <c r="AG563" s="76"/>
      <c r="AH563" s="76"/>
      <c r="AI563" s="76"/>
      <c r="AJ563" s="76"/>
    </row>
    <row r="564" spans="3:36" ht="20.85" customHeight="1" thickBot="1" x14ac:dyDescent="0.2">
      <c r="C564" s="54" t="str">
        <f>C$4</f>
        <v xml:space="preserve">  令和 ４年度 第２４回 「谷口睦生」記念陸上記録会 （ 令和 4年11月13日 ／ 県営八代運動公園陸上競技場 ）</v>
      </c>
      <c r="AC564" s="75"/>
      <c r="AD564" s="75"/>
      <c r="AE564" s="76"/>
      <c r="AF564" s="76"/>
      <c r="AG564" s="76"/>
      <c r="AH564" s="76"/>
      <c r="AI564" s="76"/>
      <c r="AJ564" s="75"/>
    </row>
    <row r="565" spans="3:36" ht="20.85" customHeight="1" thickBot="1" x14ac:dyDescent="0.2">
      <c r="C565" s="414" t="s">
        <v>121</v>
      </c>
      <c r="D565" s="415"/>
      <c r="E565" s="415"/>
      <c r="F565" s="415"/>
      <c r="G565" s="415"/>
      <c r="H565" s="415"/>
      <c r="I565" s="415"/>
      <c r="J565" s="416"/>
      <c r="N565" s="392" t="s">
        <v>122</v>
      </c>
      <c r="O565" s="393"/>
      <c r="P565" s="394"/>
      <c r="Q565" s="56"/>
      <c r="R565" s="395" t="str">
        <f>IF(C566="","",IF(OR(AC$12="小",AC$12="中"),AC$12&amp;"学",IF(AC$12="高",AC$12&amp;"校","直接入力")))</f>
        <v/>
      </c>
      <c r="S565" s="395"/>
      <c r="T565" s="395"/>
      <c r="U565" s="395"/>
      <c r="V565" s="395"/>
      <c r="W565" s="395"/>
      <c r="X565" s="57"/>
      <c r="AC565" s="76"/>
      <c r="AD565" s="76"/>
      <c r="AE565" s="76"/>
      <c r="AF565" s="76"/>
      <c r="AG565" s="76"/>
      <c r="AH565" s="76"/>
      <c r="AI565" s="76"/>
      <c r="AJ565" s="76"/>
    </row>
    <row r="566" spans="3:36" ht="20.85" customHeight="1" thickTop="1" x14ac:dyDescent="0.15">
      <c r="C566" s="396" t="str">
        <f>IF(Y562&gt;SUM(AE$9:AE$10),"",VLOOKUP(Y562,リレーオーダー!AM$15:AU$40,2))</f>
        <v/>
      </c>
      <c r="D566" s="397"/>
      <c r="E566" s="397"/>
      <c r="F566" s="397"/>
      <c r="G566" s="397"/>
      <c r="H566" s="397"/>
      <c r="I566" s="397"/>
      <c r="J566" s="398"/>
      <c r="N566" s="402" t="s">
        <v>123</v>
      </c>
      <c r="O566" s="368"/>
      <c r="P566" s="369"/>
      <c r="Q566" s="50"/>
      <c r="R566" s="403" t="str">
        <f>IF(C566="","",VLOOKUP(Y562,リレーオーダー!AM$15:AU$40,9))</f>
        <v/>
      </c>
      <c r="S566" s="403"/>
      <c r="T566" s="403"/>
      <c r="U566" s="403"/>
      <c r="V566" s="403"/>
      <c r="W566" s="403"/>
      <c r="X566" s="58"/>
      <c r="AC566" s="76"/>
      <c r="AD566" s="76"/>
      <c r="AE566" s="76"/>
      <c r="AF566" s="76"/>
      <c r="AG566" s="76"/>
      <c r="AH566" s="76"/>
      <c r="AI566" s="76"/>
      <c r="AJ566" s="76"/>
    </row>
    <row r="567" spans="3:36" ht="20.85" customHeight="1" thickBot="1" x14ac:dyDescent="0.2">
      <c r="C567" s="399"/>
      <c r="D567" s="400"/>
      <c r="E567" s="400"/>
      <c r="F567" s="400"/>
      <c r="G567" s="400"/>
      <c r="H567" s="400"/>
      <c r="I567" s="400"/>
      <c r="J567" s="401"/>
      <c r="N567" s="404" t="s">
        <v>388</v>
      </c>
      <c r="O567" s="405"/>
      <c r="P567" s="406"/>
      <c r="Q567" s="59"/>
      <c r="R567" s="407">
        <f>SUMIF(男子!AA$101:AA$112,リレーオーダー!Y562,男子!AD$101:AD$112)+SUMIF(女子!AA$101:AA$112,リレーオーダー!Y562,女子!AD$101:AD$112)</f>
        <v>0</v>
      </c>
      <c r="S567" s="407"/>
      <c r="T567" s="407"/>
      <c r="U567" s="407"/>
      <c r="V567" s="407"/>
      <c r="W567" s="407"/>
      <c r="X567" s="60"/>
      <c r="AC567" s="76"/>
      <c r="AD567" s="76"/>
      <c r="AE567" s="76"/>
      <c r="AF567" s="76"/>
      <c r="AG567" s="76"/>
      <c r="AH567" s="76"/>
      <c r="AI567" s="76"/>
      <c r="AJ567" s="76"/>
    </row>
    <row r="568" spans="3:36" ht="20.85" customHeight="1" thickBot="1" x14ac:dyDescent="0.2">
      <c r="AC568" s="76"/>
      <c r="AD568" s="76"/>
      <c r="AE568" s="76"/>
      <c r="AF568" s="76"/>
      <c r="AG568" s="76"/>
      <c r="AH568" s="76"/>
      <c r="AI568" s="76"/>
      <c r="AJ568" s="76"/>
    </row>
    <row r="569" spans="3:36" ht="20.85" customHeight="1" thickBot="1" x14ac:dyDescent="0.2">
      <c r="C569" s="408" t="s">
        <v>124</v>
      </c>
      <c r="D569" s="409"/>
      <c r="E569" s="410" t="s">
        <v>125</v>
      </c>
      <c r="F569" s="410"/>
      <c r="G569" s="409"/>
      <c r="H569" s="410" t="s">
        <v>126</v>
      </c>
      <c r="I569" s="410"/>
      <c r="J569" s="410"/>
      <c r="K569" s="410"/>
      <c r="L569" s="410"/>
      <c r="M569" s="409"/>
      <c r="N569" s="410" t="s">
        <v>366</v>
      </c>
      <c r="O569" s="410"/>
      <c r="P569" s="410"/>
      <c r="Q569" s="410"/>
      <c r="R569" s="410"/>
      <c r="S569" s="409"/>
      <c r="T569" s="411" t="s">
        <v>365</v>
      </c>
      <c r="U569" s="410"/>
      <c r="V569" s="410"/>
      <c r="W569" s="410"/>
      <c r="X569" s="412"/>
      <c r="AC569" s="76"/>
      <c r="AD569" s="76"/>
      <c r="AE569" s="76"/>
      <c r="AF569" s="76"/>
      <c r="AG569" s="76"/>
      <c r="AH569" s="76"/>
      <c r="AI569" s="76"/>
      <c r="AJ569" s="76"/>
    </row>
    <row r="570" spans="3:36" ht="20.85" customHeight="1" thickTop="1" x14ac:dyDescent="0.15">
      <c r="C570" s="382" t="s">
        <v>127</v>
      </c>
      <c r="D570" s="383"/>
      <c r="E570" s="384"/>
      <c r="F570" s="385"/>
      <c r="G570" s="386"/>
      <c r="H570" s="387" t="str">
        <f>IF(C347="","",VLOOKUP(Y562,リレーオーダー!AM$15:AT$40,3))</f>
        <v/>
      </c>
      <c r="I570" s="387"/>
      <c r="J570" s="387"/>
      <c r="K570" s="387"/>
      <c r="L570" s="387"/>
      <c r="M570" s="388"/>
      <c r="N570" s="389"/>
      <c r="O570" s="389"/>
      <c r="P570" s="389"/>
      <c r="Q570" s="389"/>
      <c r="R570" s="389"/>
      <c r="S570" s="390"/>
      <c r="T570" s="186"/>
      <c r="U570" s="186"/>
      <c r="V570" s="186"/>
      <c r="W570" s="186"/>
      <c r="X570" s="187"/>
      <c r="AC570" s="76"/>
      <c r="AD570" s="76"/>
      <c r="AE570" s="76"/>
      <c r="AF570" s="76"/>
      <c r="AG570" s="76"/>
      <c r="AH570" s="76"/>
      <c r="AI570" s="76"/>
      <c r="AJ570" s="76"/>
    </row>
    <row r="571" spans="3:36" ht="20.85" customHeight="1" x14ac:dyDescent="0.15">
      <c r="C571" s="391" t="s">
        <v>128</v>
      </c>
      <c r="D571" s="366"/>
      <c r="E571" s="367"/>
      <c r="F571" s="368"/>
      <c r="G571" s="369"/>
      <c r="H571" s="370" t="str">
        <f>IF(C347="","",VLOOKUP(Y562,リレーオーダー!AM$15:AT$40,4))</f>
        <v/>
      </c>
      <c r="I571" s="370"/>
      <c r="J571" s="370"/>
      <c r="K571" s="370"/>
      <c r="L571" s="370"/>
      <c r="M571" s="371"/>
      <c r="N571" s="363"/>
      <c r="O571" s="363"/>
      <c r="P571" s="363"/>
      <c r="Q571" s="363"/>
      <c r="R571" s="363"/>
      <c r="S571" s="364"/>
      <c r="T571" s="186"/>
      <c r="U571" s="186"/>
      <c r="V571" s="186"/>
      <c r="W571" s="186"/>
      <c r="X571" s="187"/>
      <c r="AC571" s="76"/>
      <c r="AD571" s="76"/>
      <c r="AE571" s="76"/>
      <c r="AF571" s="76"/>
      <c r="AG571" s="76"/>
      <c r="AH571" s="76"/>
      <c r="AI571" s="76"/>
      <c r="AJ571" s="76"/>
    </row>
    <row r="572" spans="3:36" ht="20.85" customHeight="1" x14ac:dyDescent="0.15">
      <c r="C572" s="391" t="s">
        <v>129</v>
      </c>
      <c r="D572" s="366"/>
      <c r="E572" s="367"/>
      <c r="F572" s="368"/>
      <c r="G572" s="369"/>
      <c r="H572" s="370" t="str">
        <f>IF(C347="","",VLOOKUP(Y562,リレーオーダー!AM$15:AT$40,5))</f>
        <v/>
      </c>
      <c r="I572" s="370"/>
      <c r="J572" s="370"/>
      <c r="K572" s="370"/>
      <c r="L572" s="370"/>
      <c r="M572" s="371"/>
      <c r="N572" s="363"/>
      <c r="O572" s="363"/>
      <c r="P572" s="363"/>
      <c r="Q572" s="363"/>
      <c r="R572" s="363"/>
      <c r="S572" s="364"/>
      <c r="T572" s="186"/>
      <c r="U572" s="186"/>
      <c r="V572" s="186"/>
      <c r="W572" s="186"/>
      <c r="X572" s="187"/>
      <c r="AC572" s="76"/>
      <c r="AD572" s="76"/>
      <c r="AE572" s="76"/>
      <c r="AF572" s="76"/>
      <c r="AG572" s="76"/>
      <c r="AH572" s="76"/>
      <c r="AI572" s="76"/>
      <c r="AJ572" s="76"/>
    </row>
    <row r="573" spans="3:36" ht="20.85" customHeight="1" x14ac:dyDescent="0.15">
      <c r="C573" s="391" t="s">
        <v>130</v>
      </c>
      <c r="D573" s="366"/>
      <c r="E573" s="367"/>
      <c r="F573" s="368"/>
      <c r="G573" s="369"/>
      <c r="H573" s="370" t="str">
        <f>IF(C347="","",VLOOKUP(Y562,リレーオーダー!AM$15:AT$40,6))</f>
        <v/>
      </c>
      <c r="I573" s="370"/>
      <c r="J573" s="370"/>
      <c r="K573" s="370"/>
      <c r="L573" s="370"/>
      <c r="M573" s="371"/>
      <c r="N573" s="363"/>
      <c r="O573" s="363"/>
      <c r="P573" s="363"/>
      <c r="Q573" s="363"/>
      <c r="R573" s="363"/>
      <c r="S573" s="364"/>
      <c r="T573" s="186"/>
      <c r="U573" s="186"/>
      <c r="V573" s="186"/>
      <c r="W573" s="186"/>
      <c r="X573" s="187"/>
      <c r="AC573" s="76"/>
      <c r="AD573" s="76"/>
      <c r="AE573" s="76"/>
      <c r="AF573" s="76"/>
      <c r="AG573" s="76"/>
      <c r="AH573" s="76"/>
      <c r="AI573" s="76"/>
      <c r="AJ573" s="76"/>
    </row>
    <row r="574" spans="3:36" ht="20.85" customHeight="1" x14ac:dyDescent="0.15">
      <c r="C574" s="365" t="s">
        <v>384</v>
      </c>
      <c r="D574" s="366"/>
      <c r="E574" s="367"/>
      <c r="F574" s="368"/>
      <c r="G574" s="369"/>
      <c r="H574" s="370" t="str">
        <f>IF(C347="","",VLOOKUP(Y562,リレーオーダー!AM$15:AT$40,7))</f>
        <v/>
      </c>
      <c r="I574" s="370"/>
      <c r="J574" s="370"/>
      <c r="K574" s="370"/>
      <c r="L574" s="370"/>
      <c r="M574" s="371"/>
      <c r="N574" s="363"/>
      <c r="O574" s="363"/>
      <c r="P574" s="363"/>
      <c r="Q574" s="363"/>
      <c r="R574" s="363"/>
      <c r="S574" s="364"/>
      <c r="T574" s="186"/>
      <c r="U574" s="186"/>
      <c r="V574" s="186"/>
      <c r="W574" s="186"/>
      <c r="X574" s="187"/>
      <c r="AC574" s="76"/>
      <c r="AD574" s="76"/>
      <c r="AE574" s="76"/>
      <c r="AF574" s="76"/>
      <c r="AG574" s="76"/>
      <c r="AH574" s="76"/>
      <c r="AI574" s="76"/>
      <c r="AJ574" s="76"/>
    </row>
    <row r="575" spans="3:36" ht="20.85" customHeight="1" thickBot="1" x14ac:dyDescent="0.2">
      <c r="C575" s="372" t="s">
        <v>385</v>
      </c>
      <c r="D575" s="373"/>
      <c r="E575" s="374"/>
      <c r="F575" s="375"/>
      <c r="G575" s="376"/>
      <c r="H575" s="377" t="str">
        <f>IF(C347="","",VLOOKUP(Y562,リレーオーダー!AM$15:AT$40,8))</f>
        <v/>
      </c>
      <c r="I575" s="378"/>
      <c r="J575" s="378"/>
      <c r="K575" s="378"/>
      <c r="L575" s="378"/>
      <c r="M575" s="379"/>
      <c r="N575" s="380"/>
      <c r="O575" s="380"/>
      <c r="P575" s="380"/>
      <c r="Q575" s="380"/>
      <c r="R575" s="380"/>
      <c r="S575" s="381"/>
      <c r="T575" s="188"/>
      <c r="U575" s="188"/>
      <c r="V575" s="188"/>
      <c r="W575" s="188"/>
      <c r="X575" s="189"/>
      <c r="AC575" s="76"/>
      <c r="AD575" s="76"/>
      <c r="AE575" s="76"/>
      <c r="AF575" s="76"/>
      <c r="AG575" s="76"/>
      <c r="AH575" s="76"/>
      <c r="AI575" s="76"/>
      <c r="AJ575" s="76"/>
    </row>
    <row r="576" spans="3:36" ht="20.85" customHeight="1" x14ac:dyDescent="0.15">
      <c r="C576" s="51" t="s">
        <v>397</v>
      </c>
      <c r="AC576" s="76"/>
      <c r="AD576" s="76"/>
      <c r="AE576" s="76"/>
      <c r="AF576" s="76"/>
      <c r="AG576" s="76"/>
      <c r="AH576" s="76"/>
      <c r="AI576" s="76"/>
      <c r="AJ576" s="76"/>
    </row>
    <row r="577" spans="1:36" ht="20.85" customHeight="1" x14ac:dyDescent="0.15">
      <c r="B577" s="247" t="s">
        <v>36</v>
      </c>
      <c r="C577" s="417" t="s">
        <v>127</v>
      </c>
      <c r="D577" s="418"/>
      <c r="E577" s="196"/>
      <c r="F577" s="62"/>
      <c r="G577" s="65"/>
      <c r="H577" s="64" t="s">
        <v>367</v>
      </c>
      <c r="I577" s="63"/>
      <c r="J577" s="63"/>
      <c r="K577" s="63"/>
      <c r="L577" s="63"/>
      <c r="M577" s="65"/>
      <c r="N577" s="230" t="s">
        <v>368</v>
      </c>
      <c r="O577" s="228"/>
      <c r="P577" s="228"/>
      <c r="Q577" s="228"/>
      <c r="R577" s="228"/>
      <c r="S577" s="228"/>
      <c r="T577" s="232" t="s">
        <v>305</v>
      </c>
      <c r="U577" s="228"/>
      <c r="V577" s="228"/>
      <c r="W577" s="228"/>
      <c r="X577" s="229"/>
      <c r="AC577" s="76"/>
      <c r="AD577" s="76"/>
      <c r="AE577" s="76"/>
      <c r="AF577" s="76"/>
      <c r="AG577" s="76"/>
      <c r="AH577" s="76"/>
      <c r="AI577" s="76"/>
      <c r="AJ577" s="76"/>
    </row>
    <row r="578" spans="1:36" ht="20.85" customHeight="1" x14ac:dyDescent="0.15">
      <c r="B578" s="247" t="s">
        <v>36</v>
      </c>
      <c r="C578" s="417" t="s">
        <v>128</v>
      </c>
      <c r="D578" s="418"/>
      <c r="E578" s="197"/>
      <c r="F578" s="62"/>
      <c r="G578" s="246"/>
      <c r="H578" s="64" t="s">
        <v>131</v>
      </c>
      <c r="I578" s="63"/>
      <c r="J578" s="63"/>
      <c r="K578" s="63"/>
      <c r="L578" s="63"/>
      <c r="M578" s="65"/>
      <c r="N578" s="230" t="s">
        <v>369</v>
      </c>
      <c r="O578" s="228"/>
      <c r="P578" s="228"/>
      <c r="Q578" s="228"/>
      <c r="R578" s="228"/>
      <c r="S578" s="228"/>
      <c r="T578" s="232" t="s">
        <v>304</v>
      </c>
      <c r="U578" s="228"/>
      <c r="V578" s="228"/>
      <c r="W578" s="230"/>
      <c r="X578" s="231"/>
      <c r="AC578" s="76"/>
      <c r="AD578" s="76"/>
      <c r="AE578" s="76"/>
      <c r="AF578" s="76"/>
      <c r="AG578" s="76"/>
      <c r="AH578" s="76"/>
      <c r="AI578" s="76"/>
      <c r="AJ578" s="76"/>
    </row>
    <row r="579" spans="1:36" ht="20.85" customHeight="1" x14ac:dyDescent="0.15">
      <c r="AC579" s="76"/>
      <c r="AD579" s="76"/>
      <c r="AE579" s="76"/>
      <c r="AF579" s="76"/>
      <c r="AG579" s="76"/>
      <c r="AH579" s="76"/>
      <c r="AI579" s="76"/>
      <c r="AJ579" s="76"/>
    </row>
    <row r="580" spans="1:36" ht="20.85" customHeight="1" x14ac:dyDescent="0.15">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C580" s="76"/>
      <c r="AD580" s="76"/>
      <c r="AE580" s="76"/>
      <c r="AF580" s="76"/>
      <c r="AG580" s="76"/>
      <c r="AH580" s="76"/>
      <c r="AI580" s="76"/>
      <c r="AJ580" s="76"/>
    </row>
    <row r="581" spans="1:36" ht="20.85" customHeight="1" x14ac:dyDescent="0.15">
      <c r="AC581" s="76"/>
      <c r="AD581" s="76"/>
      <c r="AE581" s="76"/>
      <c r="AF581" s="76"/>
      <c r="AG581" s="76"/>
      <c r="AH581" s="76"/>
      <c r="AI581" s="76"/>
      <c r="AJ581" s="76"/>
    </row>
    <row r="582" spans="1:36" ht="20.85" customHeight="1" x14ac:dyDescent="0.15">
      <c r="AC582" s="76"/>
      <c r="AD582" s="76"/>
      <c r="AE582" s="76"/>
      <c r="AF582" s="76"/>
      <c r="AG582" s="76"/>
      <c r="AH582" s="76"/>
      <c r="AI582" s="76"/>
      <c r="AJ582" s="76"/>
    </row>
    <row r="583" spans="1:36" ht="20.85" customHeight="1" x14ac:dyDescent="0.15">
      <c r="F583" s="413" t="s">
        <v>120</v>
      </c>
      <c r="G583" s="413"/>
      <c r="H583" s="413"/>
      <c r="I583" s="413"/>
      <c r="J583" s="413"/>
      <c r="K583" s="413"/>
      <c r="L583" s="413"/>
      <c r="M583" s="413"/>
      <c r="N583" s="413"/>
      <c r="O583" s="413"/>
      <c r="P583" s="413"/>
      <c r="Q583" s="413"/>
      <c r="R583" s="413"/>
      <c r="S583" s="413"/>
      <c r="T583" s="413"/>
      <c r="U583" s="413"/>
      <c r="X583" s="86" t="s">
        <v>234</v>
      </c>
      <c r="Y583" s="86">
        <f>Y562+1</f>
        <v>30</v>
      </c>
      <c r="AC583" s="76"/>
      <c r="AD583" s="76"/>
      <c r="AE583" s="76"/>
      <c r="AF583" s="76"/>
      <c r="AG583" s="76"/>
      <c r="AH583" s="76"/>
      <c r="AI583" s="76"/>
      <c r="AJ583" s="76"/>
    </row>
    <row r="584" spans="1:36" ht="20.85" customHeight="1" x14ac:dyDescent="0.15">
      <c r="F584" s="413"/>
      <c r="G584" s="413"/>
      <c r="H584" s="413"/>
      <c r="I584" s="413"/>
      <c r="J584" s="413"/>
      <c r="K584" s="413"/>
      <c r="L584" s="413"/>
      <c r="M584" s="413"/>
      <c r="N584" s="413"/>
      <c r="O584" s="413"/>
      <c r="P584" s="413"/>
      <c r="Q584" s="413"/>
      <c r="R584" s="413"/>
      <c r="S584" s="413"/>
      <c r="T584" s="413"/>
      <c r="U584" s="413"/>
      <c r="AC584" s="76"/>
      <c r="AD584" s="76"/>
      <c r="AE584" s="76"/>
      <c r="AF584" s="76"/>
      <c r="AG584" s="76"/>
      <c r="AH584" s="76"/>
      <c r="AI584" s="76"/>
      <c r="AJ584" s="76"/>
    </row>
    <row r="585" spans="1:36" ht="20.85" customHeight="1" thickBot="1" x14ac:dyDescent="0.2">
      <c r="C585" s="54" t="str">
        <f>C$4</f>
        <v xml:space="preserve">  令和 ４年度 第２４回 「谷口睦生」記念陸上記録会 （ 令和 4年11月13日 ／ 県営八代運動公園陸上競技場 ）</v>
      </c>
      <c r="AC585" s="76"/>
      <c r="AD585" s="76"/>
      <c r="AE585" s="76"/>
      <c r="AF585" s="76"/>
      <c r="AG585" s="76"/>
      <c r="AH585" s="76"/>
      <c r="AI585" s="76"/>
      <c r="AJ585" s="76"/>
    </row>
    <row r="586" spans="1:36" ht="20.85" customHeight="1" thickBot="1" x14ac:dyDescent="0.2">
      <c r="C586" s="414" t="s">
        <v>121</v>
      </c>
      <c r="D586" s="415"/>
      <c r="E586" s="415"/>
      <c r="F586" s="415"/>
      <c r="G586" s="415"/>
      <c r="H586" s="415"/>
      <c r="I586" s="415"/>
      <c r="J586" s="416"/>
      <c r="N586" s="392" t="s">
        <v>122</v>
      </c>
      <c r="O586" s="393"/>
      <c r="P586" s="394"/>
      <c r="Q586" s="56"/>
      <c r="R586" s="395" t="str">
        <f>IF(C587="","",IF(OR(AC$12="小",AC$12="中"),AC$12&amp;"学",IF(AC$12="高",AC$12&amp;"校","直接入力")))</f>
        <v/>
      </c>
      <c r="S586" s="395"/>
      <c r="T586" s="395"/>
      <c r="U586" s="395"/>
      <c r="V586" s="395"/>
      <c r="W586" s="395"/>
      <c r="X586" s="57"/>
      <c r="AC586" s="76"/>
      <c r="AD586" s="76"/>
      <c r="AE586" s="76"/>
      <c r="AF586" s="76"/>
      <c r="AG586" s="76"/>
      <c r="AH586" s="76"/>
      <c r="AI586" s="76"/>
      <c r="AJ586" s="76"/>
    </row>
    <row r="587" spans="1:36" ht="20.85" customHeight="1" thickTop="1" x14ac:dyDescent="0.15">
      <c r="C587" s="396" t="str">
        <f>IF(Y583&gt;SUM(AE$9:AE$10),"",VLOOKUP(Y583,リレーオーダー!AM$15:AU$40,2))</f>
        <v/>
      </c>
      <c r="D587" s="397"/>
      <c r="E587" s="397"/>
      <c r="F587" s="397"/>
      <c r="G587" s="397"/>
      <c r="H587" s="397"/>
      <c r="I587" s="397"/>
      <c r="J587" s="398"/>
      <c r="N587" s="402" t="s">
        <v>123</v>
      </c>
      <c r="O587" s="368"/>
      <c r="P587" s="369"/>
      <c r="Q587" s="50"/>
      <c r="R587" s="403" t="str">
        <f>IF(C587="","",VLOOKUP(Y583,リレーオーダー!AM$15:AU$40,9))</f>
        <v/>
      </c>
      <c r="S587" s="403"/>
      <c r="T587" s="403"/>
      <c r="U587" s="403"/>
      <c r="V587" s="403"/>
      <c r="W587" s="403"/>
      <c r="X587" s="58"/>
      <c r="AC587" s="76"/>
      <c r="AD587" s="76"/>
      <c r="AE587" s="76"/>
      <c r="AF587" s="76"/>
      <c r="AG587" s="76"/>
      <c r="AH587" s="76"/>
      <c r="AI587" s="76"/>
      <c r="AJ587" s="76"/>
    </row>
    <row r="588" spans="1:36" ht="20.85" customHeight="1" thickBot="1" x14ac:dyDescent="0.2">
      <c r="C588" s="399"/>
      <c r="D588" s="400"/>
      <c r="E588" s="400"/>
      <c r="F588" s="400"/>
      <c r="G588" s="400"/>
      <c r="H588" s="400"/>
      <c r="I588" s="400"/>
      <c r="J588" s="401"/>
      <c r="N588" s="404" t="s">
        <v>388</v>
      </c>
      <c r="O588" s="405"/>
      <c r="P588" s="406"/>
      <c r="Q588" s="59"/>
      <c r="R588" s="407">
        <f>SUMIF(男子!AA$101:AA$112,リレーオーダー!Y583,男子!AD$101:AD$112)+SUMIF(女子!AA$101:AA$112,リレーオーダー!Y583,女子!AD$101:AD$112)</f>
        <v>0</v>
      </c>
      <c r="S588" s="407"/>
      <c r="T588" s="407"/>
      <c r="U588" s="407"/>
      <c r="V588" s="407"/>
      <c r="W588" s="407"/>
      <c r="X588" s="60"/>
      <c r="AC588" s="76"/>
      <c r="AD588" s="76"/>
      <c r="AE588" s="76"/>
      <c r="AF588" s="76"/>
      <c r="AG588" s="76"/>
      <c r="AH588" s="76"/>
      <c r="AI588" s="76"/>
      <c r="AJ588" s="76"/>
    </row>
    <row r="589" spans="1:36" ht="20.85" customHeight="1" thickBot="1" x14ac:dyDescent="0.2">
      <c r="AC589" s="76"/>
      <c r="AD589" s="76"/>
      <c r="AE589" s="76"/>
      <c r="AF589" s="76"/>
      <c r="AG589" s="76"/>
      <c r="AH589" s="76"/>
      <c r="AI589" s="76"/>
      <c r="AJ589" s="76"/>
    </row>
    <row r="590" spans="1:36" ht="20.85" customHeight="1" thickBot="1" x14ac:dyDescent="0.2">
      <c r="C590" s="408" t="s">
        <v>124</v>
      </c>
      <c r="D590" s="409"/>
      <c r="E590" s="410" t="s">
        <v>125</v>
      </c>
      <c r="F590" s="410"/>
      <c r="G590" s="409"/>
      <c r="H590" s="410" t="s">
        <v>126</v>
      </c>
      <c r="I590" s="410"/>
      <c r="J590" s="410"/>
      <c r="K590" s="410"/>
      <c r="L590" s="410"/>
      <c r="M590" s="409"/>
      <c r="N590" s="410" t="s">
        <v>366</v>
      </c>
      <c r="O590" s="410"/>
      <c r="P590" s="410"/>
      <c r="Q590" s="410"/>
      <c r="R590" s="410"/>
      <c r="S590" s="409"/>
      <c r="T590" s="411" t="s">
        <v>365</v>
      </c>
      <c r="U590" s="410"/>
      <c r="V590" s="410"/>
      <c r="W590" s="410"/>
      <c r="X590" s="412"/>
      <c r="AC590" s="76"/>
      <c r="AD590" s="76"/>
      <c r="AE590" s="76"/>
      <c r="AF590" s="76"/>
      <c r="AG590" s="76"/>
      <c r="AH590" s="76"/>
      <c r="AI590" s="76"/>
      <c r="AJ590" s="76"/>
    </row>
    <row r="591" spans="1:36" ht="20.85" customHeight="1" thickTop="1" x14ac:dyDescent="0.15">
      <c r="C591" s="382" t="s">
        <v>127</v>
      </c>
      <c r="D591" s="383"/>
      <c r="E591" s="384"/>
      <c r="F591" s="385"/>
      <c r="G591" s="386"/>
      <c r="H591" s="387" t="str">
        <f>IF(C587="","",VLOOKUP(Y583,リレーオーダー!AM$15:AT$40,3))</f>
        <v/>
      </c>
      <c r="I591" s="387"/>
      <c r="J591" s="387"/>
      <c r="K591" s="387"/>
      <c r="L591" s="387"/>
      <c r="M591" s="388"/>
      <c r="N591" s="389"/>
      <c r="O591" s="389"/>
      <c r="P591" s="389"/>
      <c r="Q591" s="389"/>
      <c r="R591" s="389"/>
      <c r="S591" s="390"/>
      <c r="T591" s="186"/>
      <c r="U591" s="186"/>
      <c r="V591" s="186"/>
      <c r="W591" s="186"/>
      <c r="X591" s="187"/>
      <c r="AC591" s="76"/>
      <c r="AD591" s="76"/>
      <c r="AE591" s="76"/>
      <c r="AF591" s="76"/>
      <c r="AG591" s="76"/>
      <c r="AH591" s="76"/>
      <c r="AI591" s="76"/>
      <c r="AJ591" s="76"/>
    </row>
    <row r="592" spans="1:36" ht="20.85" customHeight="1" x14ac:dyDescent="0.15">
      <c r="C592" s="391" t="s">
        <v>128</v>
      </c>
      <c r="D592" s="366"/>
      <c r="E592" s="367"/>
      <c r="F592" s="368"/>
      <c r="G592" s="369"/>
      <c r="H592" s="370" t="str">
        <f>IF(C587="","",VLOOKUP(Y583,リレーオーダー!AM$15:AT$40,4))</f>
        <v/>
      </c>
      <c r="I592" s="370"/>
      <c r="J592" s="370"/>
      <c r="K592" s="370"/>
      <c r="L592" s="370"/>
      <c r="M592" s="371"/>
      <c r="N592" s="363"/>
      <c r="O592" s="363"/>
      <c r="P592" s="363"/>
      <c r="Q592" s="363"/>
      <c r="R592" s="363"/>
      <c r="S592" s="364"/>
      <c r="T592" s="186"/>
      <c r="U592" s="186"/>
      <c r="V592" s="186"/>
      <c r="W592" s="186"/>
      <c r="X592" s="187"/>
      <c r="AC592" s="76"/>
      <c r="AD592" s="76"/>
      <c r="AE592" s="76"/>
      <c r="AF592" s="76"/>
      <c r="AG592" s="76"/>
      <c r="AH592" s="76"/>
      <c r="AI592" s="76"/>
      <c r="AJ592" s="76"/>
    </row>
    <row r="593" spans="1:48" ht="20.85" customHeight="1" x14ac:dyDescent="0.15">
      <c r="C593" s="391" t="s">
        <v>129</v>
      </c>
      <c r="D593" s="366"/>
      <c r="E593" s="367"/>
      <c r="F593" s="368"/>
      <c r="G593" s="369"/>
      <c r="H593" s="370" t="str">
        <f>IF(C587="","",VLOOKUP(Y583,リレーオーダー!AM$15:AT$40,5))</f>
        <v/>
      </c>
      <c r="I593" s="370"/>
      <c r="J593" s="370"/>
      <c r="K593" s="370"/>
      <c r="L593" s="370"/>
      <c r="M593" s="371"/>
      <c r="N593" s="363"/>
      <c r="O593" s="363"/>
      <c r="P593" s="363"/>
      <c r="Q593" s="363"/>
      <c r="R593" s="363"/>
      <c r="S593" s="364"/>
      <c r="T593" s="186"/>
      <c r="U593" s="186"/>
      <c r="V593" s="186"/>
      <c r="W593" s="186"/>
      <c r="X593" s="187"/>
      <c r="AC593" s="76"/>
      <c r="AD593" s="76"/>
      <c r="AE593" s="76"/>
      <c r="AF593" s="76"/>
      <c r="AG593" s="76"/>
      <c r="AH593" s="76"/>
      <c r="AI593" s="76"/>
      <c r="AJ593" s="76"/>
    </row>
    <row r="594" spans="1:48" ht="20.85" customHeight="1" x14ac:dyDescent="0.15">
      <c r="C594" s="391" t="s">
        <v>130</v>
      </c>
      <c r="D594" s="366"/>
      <c r="E594" s="367"/>
      <c r="F594" s="368"/>
      <c r="G594" s="369"/>
      <c r="H594" s="370" t="str">
        <f>IF(C587="","",VLOOKUP(Y583,リレーオーダー!AM$15:AT$40,6))</f>
        <v/>
      </c>
      <c r="I594" s="370"/>
      <c r="J594" s="370"/>
      <c r="K594" s="370"/>
      <c r="L594" s="370"/>
      <c r="M594" s="371"/>
      <c r="N594" s="363"/>
      <c r="O594" s="363"/>
      <c r="P594" s="363"/>
      <c r="Q594" s="363"/>
      <c r="R594" s="363"/>
      <c r="S594" s="364"/>
      <c r="T594" s="186"/>
      <c r="U594" s="186"/>
      <c r="V594" s="186"/>
      <c r="W594" s="186"/>
      <c r="X594" s="187"/>
      <c r="AC594" s="76"/>
      <c r="AD594" s="76"/>
      <c r="AE594" s="76"/>
      <c r="AF594" s="76"/>
      <c r="AG594" s="76"/>
      <c r="AH594" s="76"/>
      <c r="AI594" s="76"/>
      <c r="AJ594" s="76"/>
    </row>
    <row r="595" spans="1:48" ht="20.85" customHeight="1" x14ac:dyDescent="0.15">
      <c r="C595" s="365" t="s">
        <v>384</v>
      </c>
      <c r="D595" s="366"/>
      <c r="E595" s="367"/>
      <c r="F595" s="368"/>
      <c r="G595" s="369"/>
      <c r="H595" s="370" t="str">
        <f>IF(C587="","",VLOOKUP(Y583,リレーオーダー!AM$15:AT$40,7))</f>
        <v/>
      </c>
      <c r="I595" s="370"/>
      <c r="J595" s="370"/>
      <c r="K595" s="370"/>
      <c r="L595" s="370"/>
      <c r="M595" s="371"/>
      <c r="N595" s="363"/>
      <c r="O595" s="363"/>
      <c r="P595" s="363"/>
      <c r="Q595" s="363"/>
      <c r="R595" s="363"/>
      <c r="S595" s="364"/>
      <c r="T595" s="186"/>
      <c r="U595" s="186"/>
      <c r="V595" s="186"/>
      <c r="W595" s="186"/>
      <c r="X595" s="187"/>
      <c r="AC595" s="76"/>
      <c r="AD595" s="76"/>
      <c r="AE595" s="76"/>
      <c r="AF595" s="76"/>
      <c r="AG595" s="76"/>
      <c r="AH595" s="76"/>
      <c r="AI595" s="76"/>
      <c r="AJ595" s="76"/>
    </row>
    <row r="596" spans="1:48" ht="20.85" customHeight="1" thickBot="1" x14ac:dyDescent="0.2">
      <c r="C596" s="372" t="s">
        <v>385</v>
      </c>
      <c r="D596" s="373"/>
      <c r="E596" s="374"/>
      <c r="F596" s="375"/>
      <c r="G596" s="376"/>
      <c r="H596" s="377" t="str">
        <f>IF(C587="","",VLOOKUP(Y583,リレーオーダー!AM$15:AT$40,8))</f>
        <v/>
      </c>
      <c r="I596" s="378"/>
      <c r="J596" s="378"/>
      <c r="K596" s="378"/>
      <c r="L596" s="378"/>
      <c r="M596" s="379"/>
      <c r="N596" s="380"/>
      <c r="O596" s="380"/>
      <c r="P596" s="380"/>
      <c r="Q596" s="380"/>
      <c r="R596" s="380"/>
      <c r="S596" s="381"/>
      <c r="T596" s="188"/>
      <c r="U596" s="188"/>
      <c r="V596" s="188"/>
      <c r="W596" s="188"/>
      <c r="X596" s="189"/>
      <c r="AC596" s="76"/>
      <c r="AD596" s="76"/>
      <c r="AE596" s="76"/>
      <c r="AF596" s="76"/>
      <c r="AG596" s="76"/>
      <c r="AH596" s="76"/>
      <c r="AI596" s="76"/>
      <c r="AJ596" s="76"/>
    </row>
    <row r="597" spans="1:48" ht="20.85" customHeight="1" x14ac:dyDescent="0.15">
      <c r="C597" s="51" t="s">
        <v>397</v>
      </c>
      <c r="AC597" s="76"/>
      <c r="AD597" s="76"/>
      <c r="AE597" s="76"/>
      <c r="AF597" s="76"/>
      <c r="AG597" s="76"/>
      <c r="AH597" s="76"/>
      <c r="AI597" s="76"/>
      <c r="AJ597" s="76"/>
    </row>
    <row r="598" spans="1:48" ht="20.85" customHeight="1" x14ac:dyDescent="0.15">
      <c r="B598" s="247" t="s">
        <v>36</v>
      </c>
      <c r="C598" s="417" t="s">
        <v>127</v>
      </c>
      <c r="D598" s="418"/>
      <c r="E598" s="196"/>
      <c r="F598" s="62"/>
      <c r="G598" s="65"/>
      <c r="H598" s="64" t="s">
        <v>367</v>
      </c>
      <c r="I598" s="63"/>
      <c r="J598" s="63"/>
      <c r="K598" s="63"/>
      <c r="L598" s="63"/>
      <c r="M598" s="65"/>
      <c r="N598" s="230" t="s">
        <v>368</v>
      </c>
      <c r="O598" s="228"/>
      <c r="P598" s="228"/>
      <c r="Q598" s="228"/>
      <c r="R598" s="228"/>
      <c r="S598" s="228"/>
      <c r="T598" s="232" t="s">
        <v>305</v>
      </c>
      <c r="U598" s="228"/>
      <c r="V598" s="228"/>
      <c r="W598" s="228"/>
      <c r="X598" s="229"/>
      <c r="AC598" s="76"/>
      <c r="AD598" s="76"/>
      <c r="AE598" s="76"/>
      <c r="AF598" s="76"/>
      <c r="AG598" s="76"/>
      <c r="AH598" s="76"/>
      <c r="AI598" s="76"/>
      <c r="AJ598" s="76"/>
    </row>
    <row r="599" spans="1:48" ht="20.85" customHeight="1" x14ac:dyDescent="0.15">
      <c r="B599" s="247" t="s">
        <v>36</v>
      </c>
      <c r="C599" s="417" t="s">
        <v>128</v>
      </c>
      <c r="D599" s="418"/>
      <c r="E599" s="197"/>
      <c r="F599" s="62"/>
      <c r="G599" s="246"/>
      <c r="H599" s="64" t="s">
        <v>131</v>
      </c>
      <c r="I599" s="63"/>
      <c r="J599" s="63"/>
      <c r="K599" s="63"/>
      <c r="L599" s="63"/>
      <c r="M599" s="65"/>
      <c r="N599" s="230" t="s">
        <v>369</v>
      </c>
      <c r="O599" s="228"/>
      <c r="P599" s="228"/>
      <c r="Q599" s="228"/>
      <c r="R599" s="228"/>
      <c r="S599" s="228"/>
      <c r="T599" s="232" t="s">
        <v>304</v>
      </c>
      <c r="U599" s="228"/>
      <c r="V599" s="228"/>
      <c r="W599" s="230"/>
      <c r="X599" s="231"/>
      <c r="AC599" s="76"/>
      <c r="AD599" s="76"/>
      <c r="AE599" s="76"/>
      <c r="AF599" s="76"/>
      <c r="AG599" s="76"/>
      <c r="AH599" s="76"/>
      <c r="AI599" s="76"/>
      <c r="AJ599" s="76"/>
    </row>
    <row r="600" spans="1:48" ht="20.85" customHeight="1" x14ac:dyDescent="0.15">
      <c r="AC600" s="76"/>
      <c r="AD600" s="76"/>
      <c r="AE600" s="76"/>
      <c r="AF600" s="76"/>
      <c r="AG600" s="76"/>
      <c r="AH600" s="76"/>
      <c r="AI600" s="76"/>
      <c r="AJ600" s="76"/>
    </row>
    <row r="601" spans="1:48" ht="20.85" customHeight="1" x14ac:dyDescent="0.15">
      <c r="AC601" s="76"/>
      <c r="AD601" s="76"/>
      <c r="AE601" s="76"/>
      <c r="AF601" s="76"/>
      <c r="AG601" s="76"/>
      <c r="AH601" s="76"/>
      <c r="AI601" s="76"/>
      <c r="AJ601" s="76"/>
    </row>
    <row r="602" spans="1:48" ht="20.85" customHeight="1" x14ac:dyDescent="0.15">
      <c r="AC602" s="76"/>
      <c r="AD602" s="76"/>
      <c r="AE602" s="76"/>
      <c r="AF602" s="76"/>
      <c r="AG602" s="76"/>
      <c r="AH602" s="76"/>
      <c r="AI602" s="76"/>
      <c r="AJ602" s="76"/>
    </row>
    <row r="603" spans="1:48" ht="20.85" customHeight="1" x14ac:dyDescent="0.15">
      <c r="A603" s="61" t="s">
        <v>142</v>
      </c>
      <c r="B603" s="61" t="s">
        <v>142</v>
      </c>
      <c r="C603" s="61" t="s">
        <v>142</v>
      </c>
      <c r="D603" s="61" t="s">
        <v>142</v>
      </c>
      <c r="E603" s="61" t="s">
        <v>142</v>
      </c>
      <c r="F603" s="61" t="s">
        <v>142</v>
      </c>
      <c r="G603" s="61" t="s">
        <v>142</v>
      </c>
      <c r="H603" s="61" t="s">
        <v>142</v>
      </c>
      <c r="I603" s="61" t="s">
        <v>142</v>
      </c>
      <c r="J603" s="61" t="s">
        <v>142</v>
      </c>
      <c r="K603" s="61" t="s">
        <v>142</v>
      </c>
      <c r="L603" s="61" t="s">
        <v>142</v>
      </c>
      <c r="M603" s="61" t="s">
        <v>142</v>
      </c>
      <c r="N603" s="61" t="s">
        <v>142</v>
      </c>
      <c r="O603" s="61" t="s">
        <v>142</v>
      </c>
      <c r="P603" s="61" t="s">
        <v>142</v>
      </c>
      <c r="Q603" s="61" t="s">
        <v>142</v>
      </c>
      <c r="R603" s="61" t="s">
        <v>142</v>
      </c>
      <c r="S603" s="61" t="s">
        <v>142</v>
      </c>
      <c r="T603" s="61" t="s">
        <v>142</v>
      </c>
      <c r="U603" s="61" t="s">
        <v>142</v>
      </c>
      <c r="V603" s="61" t="s">
        <v>142</v>
      </c>
      <c r="W603" s="61" t="s">
        <v>142</v>
      </c>
      <c r="X603" s="61" t="s">
        <v>142</v>
      </c>
      <c r="Y603" s="61" t="s">
        <v>142</v>
      </c>
      <c r="Z603" s="61" t="s">
        <v>142</v>
      </c>
      <c r="AA603" s="61" t="s">
        <v>142</v>
      </c>
      <c r="AB603" s="61" t="s">
        <v>166</v>
      </c>
      <c r="AC603" s="61" t="s">
        <v>166</v>
      </c>
      <c r="AD603" s="61" t="s">
        <v>166</v>
      </c>
      <c r="AE603" s="61" t="s">
        <v>166</v>
      </c>
      <c r="AF603" s="61" t="s">
        <v>166</v>
      </c>
      <c r="AG603" s="61" t="s">
        <v>166</v>
      </c>
      <c r="AH603" s="61" t="s">
        <v>166</v>
      </c>
      <c r="AI603" s="61" t="s">
        <v>166</v>
      </c>
      <c r="AJ603" s="61" t="s">
        <v>166</v>
      </c>
      <c r="AK603" s="61" t="s">
        <v>166</v>
      </c>
      <c r="AL603" s="61" t="s">
        <v>166</v>
      </c>
      <c r="AM603" s="61" t="s">
        <v>166</v>
      </c>
      <c r="AN603" s="61" t="s">
        <v>166</v>
      </c>
      <c r="AO603" s="61" t="s">
        <v>166</v>
      </c>
      <c r="AP603" s="61" t="s">
        <v>166</v>
      </c>
      <c r="AQ603" s="61" t="s">
        <v>166</v>
      </c>
      <c r="AR603" s="61" t="s">
        <v>166</v>
      </c>
      <c r="AS603" s="61" t="s">
        <v>166</v>
      </c>
      <c r="AT603" s="61" t="s">
        <v>166</v>
      </c>
      <c r="AU603" s="61" t="s">
        <v>166</v>
      </c>
      <c r="AV603" s="61" t="s">
        <v>166</v>
      </c>
    </row>
    <row r="604" spans="1:48" ht="20.85" customHeight="1" x14ac:dyDescent="0.15">
      <c r="AC604" s="76"/>
      <c r="AD604" s="76"/>
      <c r="AE604" s="76"/>
      <c r="AF604" s="76"/>
      <c r="AG604" s="76"/>
      <c r="AH604" s="76"/>
      <c r="AI604" s="76"/>
      <c r="AJ604" s="76"/>
    </row>
    <row r="605" spans="1:48" ht="20.85" customHeight="1" x14ac:dyDescent="0.15">
      <c r="AC605" s="76"/>
      <c r="AD605" s="76"/>
      <c r="AE605" s="76"/>
      <c r="AF605" s="76"/>
      <c r="AG605" s="76"/>
      <c r="AH605" s="76"/>
      <c r="AI605" s="76"/>
      <c r="AJ605" s="76"/>
    </row>
    <row r="606" spans="1:48" ht="20.85" customHeight="1" x14ac:dyDescent="0.15">
      <c r="AC606" s="75"/>
      <c r="AD606" s="75"/>
      <c r="AE606" s="75"/>
      <c r="AF606" s="75"/>
      <c r="AG606" s="75"/>
      <c r="AH606" s="75"/>
      <c r="AI606" s="75"/>
      <c r="AJ606" s="75"/>
    </row>
    <row r="607" spans="1:48" ht="20.85" customHeight="1" x14ac:dyDescent="0.15">
      <c r="AC607" s="75"/>
      <c r="AD607" s="75"/>
      <c r="AE607" s="76"/>
      <c r="AF607" s="76"/>
      <c r="AG607" s="76"/>
      <c r="AH607" s="76"/>
      <c r="AI607" s="76"/>
      <c r="AJ607" s="76"/>
    </row>
    <row r="608" spans="1:48" ht="20.85" customHeight="1" x14ac:dyDescent="0.15">
      <c r="AC608" s="76"/>
      <c r="AD608" s="76"/>
      <c r="AE608" s="76"/>
      <c r="AF608" s="76"/>
      <c r="AG608" s="76"/>
      <c r="AH608" s="76"/>
      <c r="AI608" s="76"/>
      <c r="AJ608" s="76"/>
    </row>
    <row r="609" spans="29:36" ht="20.85" customHeight="1" x14ac:dyDescent="0.15">
      <c r="AC609" s="75"/>
      <c r="AD609" s="75"/>
      <c r="AE609" s="76"/>
      <c r="AF609" s="76"/>
      <c r="AG609" s="76"/>
      <c r="AH609" s="76"/>
      <c r="AI609" s="76"/>
      <c r="AJ609" s="75"/>
    </row>
    <row r="610" spans="29:36" ht="20.85" customHeight="1" x14ac:dyDescent="0.15">
      <c r="AC610" s="76"/>
      <c r="AD610" s="76"/>
      <c r="AE610" s="76"/>
      <c r="AF610" s="76"/>
      <c r="AG610" s="76"/>
      <c r="AH610" s="76"/>
      <c r="AI610" s="76"/>
      <c r="AJ610" s="76"/>
    </row>
    <row r="611" spans="29:36" ht="20.85" customHeight="1" x14ac:dyDescent="0.15">
      <c r="AC611" s="76"/>
      <c r="AD611" s="76"/>
      <c r="AE611" s="76"/>
      <c r="AF611" s="76"/>
      <c r="AG611" s="76"/>
      <c r="AH611" s="76"/>
      <c r="AI611" s="76"/>
      <c r="AJ611" s="76"/>
    </row>
    <row r="612" spans="29:36" ht="20.85" customHeight="1" x14ac:dyDescent="0.15">
      <c r="AC612" s="76"/>
      <c r="AD612" s="76"/>
      <c r="AE612" s="76"/>
      <c r="AF612" s="76"/>
      <c r="AG612" s="76"/>
      <c r="AH612" s="76"/>
      <c r="AI612" s="76"/>
      <c r="AJ612" s="76"/>
    </row>
    <row r="613" spans="29:36" ht="20.85" customHeight="1" x14ac:dyDescent="0.15">
      <c r="AC613" s="76"/>
      <c r="AD613" s="76"/>
      <c r="AE613" s="76"/>
      <c r="AF613" s="76"/>
      <c r="AG613" s="76"/>
      <c r="AH613" s="76"/>
      <c r="AI613" s="76"/>
      <c r="AJ613" s="76"/>
    </row>
    <row r="614" spans="29:36" ht="20.85" customHeight="1" x14ac:dyDescent="0.15">
      <c r="AC614" s="76"/>
      <c r="AD614" s="76"/>
      <c r="AE614" s="76"/>
      <c r="AF614" s="76"/>
      <c r="AG614" s="76"/>
      <c r="AH614" s="76"/>
      <c r="AI614" s="76"/>
      <c r="AJ614" s="76"/>
    </row>
    <row r="615" spans="29:36" ht="20.85" customHeight="1" x14ac:dyDescent="0.15">
      <c r="AC615" s="76"/>
      <c r="AD615" s="76"/>
      <c r="AE615" s="76"/>
      <c r="AF615" s="76"/>
      <c r="AG615" s="76"/>
      <c r="AH615" s="76"/>
      <c r="AI615" s="76"/>
      <c r="AJ615" s="76"/>
    </row>
    <row r="616" spans="29:36" ht="20.85" customHeight="1" x14ac:dyDescent="0.15">
      <c r="AC616" s="76"/>
      <c r="AD616" s="76"/>
      <c r="AE616" s="76"/>
      <c r="AF616" s="76"/>
      <c r="AG616" s="76"/>
      <c r="AH616" s="76"/>
      <c r="AI616" s="76"/>
      <c r="AJ616" s="76"/>
    </row>
    <row r="617" spans="29:36" ht="20.85" customHeight="1" x14ac:dyDescent="0.15">
      <c r="AC617" s="76"/>
      <c r="AD617" s="76"/>
      <c r="AE617" s="76"/>
      <c r="AF617" s="76"/>
      <c r="AG617" s="76"/>
      <c r="AH617" s="76"/>
      <c r="AI617" s="76"/>
      <c r="AJ617" s="76"/>
    </row>
    <row r="618" spans="29:36" ht="20.85" customHeight="1" x14ac:dyDescent="0.15">
      <c r="AC618" s="76"/>
      <c r="AD618" s="76"/>
      <c r="AE618" s="76"/>
      <c r="AF618" s="76"/>
      <c r="AG618" s="76"/>
      <c r="AH618" s="76"/>
      <c r="AI618" s="76"/>
      <c r="AJ618" s="76"/>
    </row>
    <row r="619" spans="29:36" ht="20.85" customHeight="1" x14ac:dyDescent="0.15">
      <c r="AC619" s="76"/>
      <c r="AD619" s="76"/>
      <c r="AE619" s="76"/>
      <c r="AF619" s="76"/>
      <c r="AG619" s="76"/>
      <c r="AH619" s="76"/>
      <c r="AI619" s="76"/>
      <c r="AJ619" s="76"/>
    </row>
    <row r="620" spans="29:36" ht="20.85" customHeight="1" x14ac:dyDescent="0.15">
      <c r="AC620" s="76"/>
      <c r="AD620" s="76"/>
      <c r="AE620" s="76"/>
      <c r="AF620" s="76"/>
      <c r="AG620" s="76"/>
      <c r="AH620" s="76"/>
      <c r="AI620" s="76"/>
      <c r="AJ620" s="76"/>
    </row>
    <row r="621" spans="29:36" ht="20.85" customHeight="1" x14ac:dyDescent="0.15">
      <c r="AC621" s="76"/>
      <c r="AD621" s="76"/>
      <c r="AE621" s="76"/>
      <c r="AF621" s="76"/>
      <c r="AG621" s="76"/>
      <c r="AH621" s="76"/>
      <c r="AI621" s="76"/>
      <c r="AJ621" s="76"/>
    </row>
    <row r="622" spans="29:36" ht="20.85" customHeight="1" x14ac:dyDescent="0.15">
      <c r="AC622" s="76"/>
      <c r="AD622" s="76"/>
      <c r="AE622" s="76"/>
      <c r="AF622" s="76"/>
      <c r="AG622" s="76"/>
      <c r="AH622" s="76"/>
      <c r="AI622" s="76"/>
      <c r="AJ622" s="76"/>
    </row>
    <row r="623" spans="29:36" ht="20.85" customHeight="1" x14ac:dyDescent="0.15">
      <c r="AC623" s="76"/>
      <c r="AD623" s="76"/>
      <c r="AE623" s="76"/>
      <c r="AF623" s="76"/>
      <c r="AG623" s="76"/>
      <c r="AH623" s="76"/>
      <c r="AI623" s="76"/>
      <c r="AJ623" s="76"/>
    </row>
    <row r="624" spans="29:36" ht="20.85" customHeight="1" x14ac:dyDescent="0.15">
      <c r="AC624" s="76"/>
      <c r="AD624" s="76"/>
      <c r="AE624" s="76"/>
      <c r="AF624" s="76"/>
      <c r="AG624" s="76"/>
      <c r="AH624" s="76"/>
      <c r="AI624" s="76"/>
      <c r="AJ624" s="76"/>
    </row>
    <row r="625" spans="29:36" ht="20.85" customHeight="1" x14ac:dyDescent="0.15">
      <c r="AC625" s="76"/>
      <c r="AD625" s="76"/>
      <c r="AE625" s="76"/>
      <c r="AF625" s="76"/>
      <c r="AG625" s="76"/>
      <c r="AH625" s="76"/>
      <c r="AI625" s="76"/>
      <c r="AJ625" s="76"/>
    </row>
    <row r="626" spans="29:36" ht="20.85" customHeight="1" x14ac:dyDescent="0.15">
      <c r="AC626" s="76"/>
      <c r="AD626" s="76"/>
      <c r="AE626" s="76"/>
      <c r="AF626" s="76"/>
      <c r="AG626" s="76"/>
      <c r="AH626" s="76"/>
      <c r="AI626" s="76"/>
      <c r="AJ626" s="76"/>
    </row>
    <row r="627" spans="29:36" ht="20.85" customHeight="1" x14ac:dyDescent="0.15">
      <c r="AC627" s="76"/>
      <c r="AD627" s="76"/>
      <c r="AE627" s="76"/>
      <c r="AF627" s="76"/>
      <c r="AG627" s="76"/>
      <c r="AH627" s="76"/>
      <c r="AI627" s="76"/>
      <c r="AJ627" s="76"/>
    </row>
    <row r="628" spans="29:36" ht="20.85" customHeight="1" x14ac:dyDescent="0.15">
      <c r="AC628" s="76"/>
      <c r="AD628" s="76"/>
      <c r="AE628" s="76"/>
      <c r="AF628" s="76"/>
      <c r="AG628" s="76"/>
      <c r="AH628" s="76"/>
      <c r="AI628" s="76"/>
      <c r="AJ628" s="76"/>
    </row>
    <row r="629" spans="29:36" ht="20.85" customHeight="1" x14ac:dyDescent="0.15">
      <c r="AC629" s="76"/>
      <c r="AD629" s="76"/>
      <c r="AE629" s="76"/>
      <c r="AF629" s="76"/>
      <c r="AG629" s="76"/>
      <c r="AH629" s="76"/>
      <c r="AI629" s="76"/>
      <c r="AJ629" s="76"/>
    </row>
    <row r="630" spans="29:36" ht="20.85" customHeight="1" x14ac:dyDescent="0.15">
      <c r="AC630" s="76"/>
      <c r="AD630" s="76"/>
      <c r="AE630" s="76"/>
      <c r="AF630" s="76"/>
      <c r="AG630" s="76"/>
      <c r="AH630" s="76"/>
      <c r="AI630" s="76"/>
      <c r="AJ630" s="76"/>
    </row>
    <row r="631" spans="29:36" ht="20.85" customHeight="1" x14ac:dyDescent="0.15">
      <c r="AC631" s="76"/>
      <c r="AD631" s="76"/>
      <c r="AE631" s="76"/>
      <c r="AF631" s="76"/>
      <c r="AG631" s="76"/>
      <c r="AH631" s="76"/>
      <c r="AI631" s="76"/>
      <c r="AJ631" s="76"/>
    </row>
    <row r="632" spans="29:36" ht="20.85" customHeight="1" x14ac:dyDescent="0.15">
      <c r="AC632" s="76"/>
      <c r="AD632" s="76"/>
      <c r="AE632" s="76"/>
      <c r="AF632" s="76"/>
      <c r="AG632" s="76"/>
      <c r="AH632" s="76"/>
      <c r="AI632" s="76"/>
      <c r="AJ632" s="76"/>
    </row>
    <row r="633" spans="29:36" ht="20.85" customHeight="1" x14ac:dyDescent="0.15">
      <c r="AC633" s="76"/>
      <c r="AD633" s="76"/>
      <c r="AE633" s="76"/>
      <c r="AF633" s="76"/>
      <c r="AG633" s="76"/>
      <c r="AH633" s="76"/>
      <c r="AI633" s="76"/>
      <c r="AJ633" s="76"/>
    </row>
    <row r="634" spans="29:36" ht="20.85" customHeight="1" x14ac:dyDescent="0.15">
      <c r="AC634" s="76"/>
      <c r="AD634" s="76"/>
      <c r="AE634" s="76"/>
      <c r="AF634" s="76"/>
      <c r="AG634" s="76"/>
      <c r="AH634" s="76"/>
      <c r="AI634" s="76"/>
      <c r="AJ634" s="76"/>
    </row>
    <row r="635" spans="29:36" ht="20.85" customHeight="1" x14ac:dyDescent="0.15">
      <c r="AC635" s="76"/>
      <c r="AD635" s="76"/>
      <c r="AE635" s="76"/>
      <c r="AF635" s="76"/>
      <c r="AG635" s="76"/>
      <c r="AH635" s="76"/>
      <c r="AI635" s="76"/>
      <c r="AJ635" s="76"/>
    </row>
    <row r="636" spans="29:36" ht="20.85" customHeight="1" x14ac:dyDescent="0.15">
      <c r="AC636" s="76"/>
      <c r="AD636" s="76"/>
      <c r="AE636" s="76"/>
      <c r="AF636" s="76"/>
      <c r="AG636" s="76"/>
      <c r="AH636" s="76"/>
      <c r="AI636" s="76"/>
      <c r="AJ636" s="76"/>
    </row>
    <row r="637" spans="29:36" ht="20.85" customHeight="1" x14ac:dyDescent="0.15">
      <c r="AC637" s="76"/>
      <c r="AD637" s="76"/>
      <c r="AE637" s="76"/>
      <c r="AF637" s="76"/>
      <c r="AG637" s="76"/>
      <c r="AH637" s="76"/>
      <c r="AI637" s="76"/>
      <c r="AJ637" s="76"/>
    </row>
    <row r="638" spans="29:36" ht="20.85" customHeight="1" x14ac:dyDescent="0.15">
      <c r="AC638" s="76"/>
      <c r="AD638" s="76"/>
      <c r="AE638" s="76"/>
      <c r="AF638" s="76"/>
      <c r="AG638" s="76"/>
      <c r="AH638" s="76"/>
      <c r="AI638" s="76"/>
      <c r="AJ638" s="76"/>
    </row>
    <row r="639" spans="29:36" ht="20.85" customHeight="1" x14ac:dyDescent="0.15">
      <c r="AC639" s="76"/>
      <c r="AD639" s="76"/>
      <c r="AE639" s="76"/>
      <c r="AF639" s="76"/>
      <c r="AG639" s="76"/>
      <c r="AH639" s="76"/>
      <c r="AI639" s="76"/>
      <c r="AJ639" s="76"/>
    </row>
    <row r="640" spans="29:36" ht="20.85" customHeight="1" x14ac:dyDescent="0.15">
      <c r="AC640" s="76"/>
      <c r="AD640" s="76"/>
      <c r="AE640" s="76"/>
      <c r="AF640" s="76"/>
      <c r="AG640" s="76"/>
      <c r="AH640" s="76"/>
      <c r="AI640" s="76"/>
      <c r="AJ640" s="76"/>
    </row>
    <row r="641" spans="29:36" ht="20.85" customHeight="1" x14ac:dyDescent="0.15">
      <c r="AC641" s="76"/>
      <c r="AD641" s="76"/>
      <c r="AE641" s="76"/>
      <c r="AF641" s="76"/>
      <c r="AG641" s="76"/>
      <c r="AH641" s="76"/>
      <c r="AI641" s="76"/>
      <c r="AJ641" s="76"/>
    </row>
    <row r="642" spans="29:36" ht="20.85" customHeight="1" x14ac:dyDescent="0.15">
      <c r="AC642" s="76"/>
      <c r="AD642" s="76"/>
      <c r="AE642" s="76"/>
      <c r="AF642" s="76"/>
      <c r="AG642" s="76"/>
      <c r="AH642" s="76"/>
      <c r="AI642" s="76"/>
      <c r="AJ642" s="76"/>
    </row>
    <row r="643" spans="29:36" ht="20.85" customHeight="1" x14ac:dyDescent="0.15">
      <c r="AC643" s="76"/>
      <c r="AD643" s="76"/>
      <c r="AE643" s="76"/>
      <c r="AF643" s="76"/>
      <c r="AG643" s="76"/>
      <c r="AH643" s="76"/>
      <c r="AI643" s="76"/>
      <c r="AJ643" s="76"/>
    </row>
    <row r="644" spans="29:36" ht="20.85" customHeight="1" x14ac:dyDescent="0.15">
      <c r="AC644" s="76"/>
      <c r="AD644" s="76"/>
      <c r="AE644" s="76"/>
      <c r="AF644" s="76"/>
      <c r="AG644" s="76"/>
      <c r="AH644" s="76"/>
      <c r="AI644" s="76"/>
      <c r="AJ644" s="76"/>
    </row>
    <row r="645" spans="29:36" ht="20.85" customHeight="1" x14ac:dyDescent="0.15">
      <c r="AC645" s="76"/>
      <c r="AD645" s="76"/>
      <c r="AE645" s="76"/>
      <c r="AF645" s="76"/>
      <c r="AG645" s="76"/>
      <c r="AH645" s="76"/>
      <c r="AI645" s="76"/>
      <c r="AJ645" s="76"/>
    </row>
    <row r="646" spans="29:36" ht="20.85" customHeight="1" x14ac:dyDescent="0.15">
      <c r="AC646" s="76"/>
      <c r="AD646" s="76"/>
      <c r="AE646" s="76"/>
      <c r="AF646" s="76"/>
      <c r="AG646" s="76"/>
      <c r="AH646" s="76"/>
      <c r="AI646" s="76"/>
      <c r="AJ646" s="76"/>
    </row>
    <row r="647" spans="29:36" ht="20.85" customHeight="1" x14ac:dyDescent="0.15">
      <c r="AC647" s="76"/>
      <c r="AD647" s="76"/>
      <c r="AE647" s="76"/>
      <c r="AF647" s="76"/>
      <c r="AG647" s="76"/>
      <c r="AH647" s="76"/>
      <c r="AI647" s="76"/>
      <c r="AJ647" s="76"/>
    </row>
    <row r="648" spans="29:36" ht="20.85" customHeight="1" x14ac:dyDescent="0.15">
      <c r="AC648" s="76"/>
      <c r="AD648" s="76"/>
      <c r="AE648" s="76"/>
      <c r="AF648" s="76"/>
      <c r="AG648" s="76"/>
      <c r="AH648" s="76"/>
      <c r="AI648" s="76"/>
      <c r="AJ648" s="76"/>
    </row>
    <row r="649" spans="29:36" ht="20.85" customHeight="1" x14ac:dyDescent="0.15">
      <c r="AC649" s="76"/>
      <c r="AD649" s="76"/>
      <c r="AE649" s="76"/>
      <c r="AF649" s="76"/>
      <c r="AG649" s="76"/>
      <c r="AH649" s="76"/>
      <c r="AI649" s="76"/>
      <c r="AJ649" s="76"/>
    </row>
    <row r="650" spans="29:36" ht="20.85" customHeight="1" x14ac:dyDescent="0.15">
      <c r="AC650" s="76"/>
      <c r="AD650" s="76"/>
      <c r="AE650" s="76"/>
      <c r="AF650" s="76"/>
      <c r="AG650" s="76"/>
      <c r="AH650" s="76"/>
      <c r="AI650" s="76"/>
      <c r="AJ650" s="76"/>
    </row>
    <row r="651" spans="29:36" ht="20.85" customHeight="1" x14ac:dyDescent="0.15">
      <c r="AC651" s="75"/>
      <c r="AD651" s="75"/>
      <c r="AE651" s="75"/>
      <c r="AF651" s="75"/>
      <c r="AG651" s="75"/>
      <c r="AH651" s="75"/>
      <c r="AI651" s="75"/>
      <c r="AJ651" s="75"/>
    </row>
    <row r="652" spans="29:36" ht="20.85" customHeight="1" x14ac:dyDescent="0.15">
      <c r="AC652" s="75"/>
      <c r="AD652" s="75"/>
      <c r="AE652" s="76"/>
      <c r="AF652" s="76"/>
      <c r="AG652" s="76"/>
      <c r="AH652" s="76"/>
      <c r="AI652" s="76"/>
      <c r="AJ652" s="76"/>
    </row>
    <row r="653" spans="29:36" ht="20.85" customHeight="1" x14ac:dyDescent="0.15">
      <c r="AC653" s="76"/>
      <c r="AD653" s="76"/>
      <c r="AE653" s="76"/>
      <c r="AF653" s="76"/>
      <c r="AG653" s="76"/>
      <c r="AH653" s="76"/>
      <c r="AI653" s="76"/>
      <c r="AJ653" s="76"/>
    </row>
    <row r="654" spans="29:36" ht="20.85" customHeight="1" x14ac:dyDescent="0.15">
      <c r="AC654" s="75"/>
      <c r="AD654" s="75"/>
      <c r="AE654" s="76"/>
      <c r="AF654" s="76"/>
      <c r="AG654" s="76"/>
      <c r="AH654" s="76"/>
      <c r="AI654" s="76"/>
      <c r="AJ654" s="75"/>
    </row>
    <row r="655" spans="29:36" ht="20.85" customHeight="1" x14ac:dyDescent="0.15">
      <c r="AC655" s="76"/>
      <c r="AD655" s="76"/>
      <c r="AE655" s="76"/>
      <c r="AF655" s="76"/>
      <c r="AG655" s="76"/>
      <c r="AH655" s="76"/>
      <c r="AI655" s="76"/>
      <c r="AJ655" s="76"/>
    </row>
    <row r="656" spans="29:36" ht="20.85" customHeight="1" x14ac:dyDescent="0.15">
      <c r="AC656" s="76"/>
      <c r="AD656" s="76"/>
      <c r="AE656" s="76"/>
      <c r="AF656" s="76"/>
      <c r="AG656" s="76"/>
      <c r="AH656" s="76"/>
      <c r="AI656" s="76"/>
      <c r="AJ656" s="76"/>
    </row>
    <row r="657" spans="29:36" ht="20.85" customHeight="1" x14ac:dyDescent="0.15">
      <c r="AC657" s="76"/>
      <c r="AD657" s="76"/>
      <c r="AE657" s="76"/>
      <c r="AF657" s="76"/>
      <c r="AG657" s="76"/>
      <c r="AH657" s="76"/>
      <c r="AI657" s="76"/>
      <c r="AJ657" s="76"/>
    </row>
    <row r="658" spans="29:36" ht="20.85" customHeight="1" x14ac:dyDescent="0.15">
      <c r="AC658" s="76"/>
      <c r="AD658" s="76"/>
      <c r="AE658" s="76"/>
      <c r="AF658" s="76"/>
      <c r="AG658" s="76"/>
      <c r="AH658" s="76"/>
      <c r="AI658" s="76"/>
      <c r="AJ658" s="76"/>
    </row>
    <row r="659" spans="29:36" ht="20.85" customHeight="1" x14ac:dyDescent="0.15">
      <c r="AC659" s="76"/>
      <c r="AD659" s="76"/>
      <c r="AE659" s="76"/>
      <c r="AF659" s="76"/>
      <c r="AG659" s="76"/>
      <c r="AH659" s="76"/>
      <c r="AI659" s="76"/>
      <c r="AJ659" s="76"/>
    </row>
    <row r="660" spans="29:36" ht="20.85" customHeight="1" x14ac:dyDescent="0.15">
      <c r="AC660" s="76"/>
      <c r="AD660" s="76"/>
      <c r="AE660" s="76"/>
      <c r="AF660" s="76"/>
      <c r="AG660" s="76"/>
      <c r="AH660" s="76"/>
      <c r="AI660" s="76"/>
      <c r="AJ660" s="76"/>
    </row>
    <row r="661" spans="29:36" ht="20.85" customHeight="1" x14ac:dyDescent="0.15">
      <c r="AC661" s="76"/>
      <c r="AD661" s="76"/>
      <c r="AE661" s="76"/>
      <c r="AF661" s="76"/>
      <c r="AG661" s="76"/>
      <c r="AH661" s="76"/>
      <c r="AI661" s="76"/>
      <c r="AJ661" s="76"/>
    </row>
    <row r="662" spans="29:36" ht="20.85" customHeight="1" x14ac:dyDescent="0.15">
      <c r="AC662" s="76"/>
      <c r="AD662" s="76"/>
      <c r="AE662" s="76"/>
      <c r="AF662" s="76"/>
      <c r="AG662" s="76"/>
      <c r="AH662" s="76"/>
      <c r="AI662" s="76"/>
      <c r="AJ662" s="76"/>
    </row>
    <row r="663" spans="29:36" ht="20.85" customHeight="1" x14ac:dyDescent="0.15">
      <c r="AC663" s="76"/>
      <c r="AD663" s="76"/>
      <c r="AE663" s="76"/>
      <c r="AF663" s="76"/>
      <c r="AG663" s="76"/>
      <c r="AH663" s="76"/>
      <c r="AI663" s="76"/>
      <c r="AJ663" s="76"/>
    </row>
    <row r="664" spans="29:36" ht="20.85" customHeight="1" x14ac:dyDescent="0.15">
      <c r="AC664" s="76"/>
      <c r="AD664" s="76"/>
      <c r="AE664" s="76"/>
      <c r="AF664" s="76"/>
      <c r="AG664" s="76"/>
      <c r="AH664" s="76"/>
      <c r="AI664" s="76"/>
      <c r="AJ664" s="76"/>
    </row>
    <row r="665" spans="29:36" ht="20.85" customHeight="1" x14ac:dyDescent="0.15">
      <c r="AC665" s="76"/>
      <c r="AD665" s="76"/>
      <c r="AE665" s="76"/>
      <c r="AF665" s="76"/>
      <c r="AG665" s="76"/>
      <c r="AH665" s="76"/>
      <c r="AI665" s="76"/>
      <c r="AJ665" s="76"/>
    </row>
    <row r="666" spans="29:36" ht="20.85" customHeight="1" x14ac:dyDescent="0.15">
      <c r="AC666" s="76"/>
      <c r="AD666" s="76"/>
      <c r="AE666" s="76"/>
      <c r="AF666" s="76"/>
      <c r="AG666" s="76"/>
      <c r="AH666" s="76"/>
      <c r="AI666" s="76"/>
      <c r="AJ666" s="76"/>
    </row>
    <row r="667" spans="29:36" ht="20.85" customHeight="1" x14ac:dyDescent="0.15">
      <c r="AC667" s="76"/>
      <c r="AD667" s="76"/>
      <c r="AE667" s="76"/>
      <c r="AF667" s="76"/>
      <c r="AG667" s="76"/>
      <c r="AH667" s="76"/>
      <c r="AI667" s="76"/>
      <c r="AJ667" s="76"/>
    </row>
    <row r="668" spans="29:36" ht="20.85" customHeight="1" x14ac:dyDescent="0.15">
      <c r="AC668" s="76"/>
      <c r="AD668" s="76"/>
      <c r="AE668" s="76"/>
      <c r="AF668" s="76"/>
      <c r="AG668" s="76"/>
      <c r="AH668" s="76"/>
      <c r="AI668" s="76"/>
      <c r="AJ668" s="76"/>
    </row>
    <row r="669" spans="29:36" ht="20.85" customHeight="1" x14ac:dyDescent="0.15">
      <c r="AC669" s="76"/>
      <c r="AD669" s="76"/>
      <c r="AE669" s="76"/>
      <c r="AF669" s="76"/>
      <c r="AG669" s="76"/>
      <c r="AH669" s="76"/>
      <c r="AI669" s="76"/>
      <c r="AJ669" s="76"/>
    </row>
    <row r="670" spans="29:36" ht="20.85" customHeight="1" x14ac:dyDescent="0.15">
      <c r="AC670" s="76"/>
      <c r="AD670" s="76"/>
      <c r="AE670" s="76"/>
      <c r="AF670" s="76"/>
      <c r="AG670" s="76"/>
      <c r="AH670" s="76"/>
      <c r="AI670" s="76"/>
      <c r="AJ670" s="76"/>
    </row>
    <row r="671" spans="29:36" ht="20.85" customHeight="1" x14ac:dyDescent="0.15">
      <c r="AC671" s="76"/>
      <c r="AD671" s="76"/>
      <c r="AE671" s="76"/>
      <c r="AF671" s="76"/>
      <c r="AG671" s="76"/>
      <c r="AH671" s="76"/>
      <c r="AI671" s="76"/>
      <c r="AJ671" s="76"/>
    </row>
    <row r="672" spans="29:36" ht="20.85" customHeight="1" x14ac:dyDescent="0.15">
      <c r="AC672" s="76"/>
      <c r="AD672" s="76"/>
      <c r="AE672" s="76"/>
      <c r="AF672" s="76"/>
      <c r="AG672" s="76"/>
      <c r="AH672" s="76"/>
      <c r="AI672" s="76"/>
      <c r="AJ672" s="76"/>
    </row>
    <row r="673" spans="29:36" ht="20.85" customHeight="1" x14ac:dyDescent="0.15">
      <c r="AC673" s="76"/>
      <c r="AD673" s="76"/>
      <c r="AE673" s="76"/>
      <c r="AF673" s="76"/>
      <c r="AG673" s="76"/>
      <c r="AH673" s="76"/>
      <c r="AI673" s="76"/>
      <c r="AJ673" s="76"/>
    </row>
    <row r="674" spans="29:36" ht="20.85" customHeight="1" x14ac:dyDescent="0.15">
      <c r="AC674" s="76"/>
      <c r="AD674" s="76"/>
      <c r="AE674" s="76"/>
      <c r="AF674" s="76"/>
      <c r="AG674" s="76"/>
      <c r="AH674" s="76"/>
      <c r="AI674" s="76"/>
      <c r="AJ674" s="76"/>
    </row>
    <row r="675" spans="29:36" ht="20.85" customHeight="1" x14ac:dyDescent="0.15">
      <c r="AC675" s="76"/>
      <c r="AD675" s="76"/>
      <c r="AE675" s="76"/>
      <c r="AF675" s="76"/>
      <c r="AG675" s="76"/>
      <c r="AH675" s="76"/>
      <c r="AI675" s="76"/>
      <c r="AJ675" s="76"/>
    </row>
    <row r="676" spans="29:36" ht="20.85" customHeight="1" x14ac:dyDescent="0.15">
      <c r="AC676" s="76"/>
      <c r="AD676" s="76"/>
      <c r="AE676" s="76"/>
      <c r="AF676" s="76"/>
      <c r="AG676" s="76"/>
      <c r="AH676" s="76"/>
      <c r="AI676" s="76"/>
      <c r="AJ676" s="76"/>
    </row>
    <row r="677" spans="29:36" ht="20.85" customHeight="1" x14ac:dyDescent="0.15">
      <c r="AC677" s="76"/>
      <c r="AD677" s="76"/>
      <c r="AE677" s="76"/>
      <c r="AF677" s="76"/>
      <c r="AG677" s="76"/>
      <c r="AH677" s="76"/>
      <c r="AI677" s="76"/>
      <c r="AJ677" s="76"/>
    </row>
    <row r="678" spans="29:36" ht="20.85" customHeight="1" x14ac:dyDescent="0.15">
      <c r="AC678" s="76"/>
      <c r="AD678" s="76"/>
      <c r="AE678" s="76"/>
      <c r="AF678" s="76"/>
      <c r="AG678" s="76"/>
      <c r="AH678" s="76"/>
      <c r="AI678" s="76"/>
      <c r="AJ678" s="76"/>
    </row>
    <row r="679" spans="29:36" ht="20.85" customHeight="1" x14ac:dyDescent="0.15">
      <c r="AC679" s="76"/>
      <c r="AD679" s="76"/>
      <c r="AE679" s="76"/>
      <c r="AF679" s="76"/>
      <c r="AG679" s="76"/>
      <c r="AH679" s="76"/>
      <c r="AI679" s="76"/>
      <c r="AJ679" s="76"/>
    </row>
    <row r="680" spans="29:36" ht="20.85" customHeight="1" x14ac:dyDescent="0.15">
      <c r="AC680" s="76"/>
      <c r="AD680" s="76"/>
      <c r="AE680" s="76"/>
      <c r="AF680" s="76"/>
      <c r="AG680" s="76"/>
      <c r="AH680" s="76"/>
      <c r="AI680" s="76"/>
      <c r="AJ680" s="76"/>
    </row>
    <row r="681" spans="29:36" ht="20.85" customHeight="1" x14ac:dyDescent="0.15">
      <c r="AC681" s="76"/>
      <c r="AD681" s="76"/>
      <c r="AE681" s="76"/>
      <c r="AF681" s="76"/>
      <c r="AG681" s="76"/>
      <c r="AH681" s="76"/>
      <c r="AI681" s="76"/>
      <c r="AJ681" s="76"/>
    </row>
    <row r="682" spans="29:36" ht="20.85" customHeight="1" x14ac:dyDescent="0.15">
      <c r="AC682" s="76"/>
      <c r="AD682" s="76"/>
      <c r="AE682" s="76"/>
      <c r="AF682" s="76"/>
      <c r="AG682" s="76"/>
      <c r="AH682" s="76"/>
      <c r="AI682" s="76"/>
      <c r="AJ682" s="76"/>
    </row>
    <row r="683" spans="29:36" ht="20.85" customHeight="1" x14ac:dyDescent="0.15">
      <c r="AC683" s="76"/>
      <c r="AD683" s="76"/>
      <c r="AE683" s="76"/>
      <c r="AF683" s="76"/>
      <c r="AG683" s="76"/>
      <c r="AH683" s="76"/>
      <c r="AI683" s="76"/>
      <c r="AJ683" s="76"/>
    </row>
    <row r="684" spans="29:36" ht="20.85" customHeight="1" x14ac:dyDescent="0.15">
      <c r="AC684" s="76"/>
      <c r="AD684" s="76"/>
      <c r="AE684" s="76"/>
      <c r="AF684" s="76"/>
      <c r="AG684" s="76"/>
      <c r="AH684" s="76"/>
      <c r="AI684" s="76"/>
      <c r="AJ684" s="76"/>
    </row>
    <row r="685" spans="29:36" ht="20.85" customHeight="1" x14ac:dyDescent="0.15">
      <c r="AC685" s="76"/>
      <c r="AD685" s="76"/>
      <c r="AE685" s="76"/>
      <c r="AF685" s="76"/>
      <c r="AG685" s="76"/>
      <c r="AH685" s="76"/>
      <c r="AI685" s="76"/>
      <c r="AJ685" s="76"/>
    </row>
    <row r="686" spans="29:36" ht="20.85" customHeight="1" x14ac:dyDescent="0.15">
      <c r="AC686" s="76"/>
      <c r="AD686" s="76"/>
      <c r="AE686" s="76"/>
      <c r="AF686" s="76"/>
      <c r="AG686" s="76"/>
      <c r="AH686" s="76"/>
      <c r="AI686" s="76"/>
      <c r="AJ686" s="76"/>
    </row>
    <row r="687" spans="29:36" ht="20.85" customHeight="1" x14ac:dyDescent="0.15">
      <c r="AC687" s="76"/>
      <c r="AD687" s="76"/>
      <c r="AE687" s="76"/>
      <c r="AF687" s="76"/>
      <c r="AG687" s="76"/>
      <c r="AH687" s="76"/>
      <c r="AI687" s="76"/>
      <c r="AJ687" s="76"/>
    </row>
    <row r="688" spans="29:36" ht="20.85" customHeight="1" x14ac:dyDescent="0.15">
      <c r="AC688" s="76"/>
      <c r="AD688" s="76"/>
      <c r="AE688" s="76"/>
      <c r="AF688" s="76"/>
      <c r="AG688" s="76"/>
      <c r="AH688" s="76"/>
      <c r="AI688" s="76"/>
      <c r="AJ688" s="76"/>
    </row>
    <row r="689" spans="29:36" ht="20.85" customHeight="1" x14ac:dyDescent="0.15">
      <c r="AC689" s="76"/>
      <c r="AD689" s="76"/>
      <c r="AE689" s="76"/>
      <c r="AF689" s="76"/>
      <c r="AG689" s="76"/>
      <c r="AH689" s="76"/>
      <c r="AI689" s="76"/>
      <c r="AJ689" s="76"/>
    </row>
    <row r="690" spans="29:36" ht="20.85" customHeight="1" x14ac:dyDescent="0.15">
      <c r="AC690" s="76"/>
      <c r="AD690" s="76"/>
      <c r="AE690" s="76"/>
      <c r="AF690" s="76"/>
      <c r="AG690" s="76"/>
      <c r="AH690" s="76"/>
      <c r="AI690" s="76"/>
      <c r="AJ690" s="76"/>
    </row>
    <row r="691" spans="29:36" ht="20.85" customHeight="1" x14ac:dyDescent="0.15">
      <c r="AC691" s="76"/>
      <c r="AD691" s="76"/>
      <c r="AE691" s="76"/>
      <c r="AF691" s="76"/>
      <c r="AG691" s="76"/>
      <c r="AH691" s="76"/>
      <c r="AI691" s="76"/>
      <c r="AJ691" s="76"/>
    </row>
    <row r="692" spans="29:36" ht="20.85" customHeight="1" x14ac:dyDescent="0.15">
      <c r="AC692" s="76"/>
      <c r="AD692" s="76"/>
      <c r="AE692" s="76"/>
      <c r="AF692" s="76"/>
      <c r="AG692" s="76"/>
      <c r="AH692" s="76"/>
      <c r="AI692" s="76"/>
      <c r="AJ692" s="76"/>
    </row>
    <row r="693" spans="29:36" ht="20.85" customHeight="1" x14ac:dyDescent="0.15">
      <c r="AC693" s="76"/>
      <c r="AD693" s="76"/>
      <c r="AE693" s="76"/>
      <c r="AF693" s="76"/>
      <c r="AG693" s="76"/>
      <c r="AH693" s="76"/>
      <c r="AI693" s="76"/>
      <c r="AJ693" s="76"/>
    </row>
    <row r="694" spans="29:36" ht="20.85" customHeight="1" x14ac:dyDescent="0.15">
      <c r="AC694" s="76"/>
      <c r="AD694" s="76"/>
      <c r="AE694" s="76"/>
      <c r="AF694" s="76"/>
      <c r="AG694" s="76"/>
      <c r="AH694" s="76"/>
      <c r="AI694" s="76"/>
      <c r="AJ694" s="76"/>
    </row>
    <row r="695" spans="29:36" ht="20.85" customHeight="1" x14ac:dyDescent="0.15">
      <c r="AC695" s="76"/>
      <c r="AD695" s="76"/>
      <c r="AE695" s="76"/>
      <c r="AF695" s="76"/>
      <c r="AG695" s="76"/>
      <c r="AH695" s="76"/>
      <c r="AI695" s="76"/>
      <c r="AJ695" s="76"/>
    </row>
    <row r="696" spans="29:36" ht="20.85" customHeight="1" x14ac:dyDescent="0.15">
      <c r="AC696" s="75"/>
      <c r="AD696" s="75"/>
      <c r="AE696" s="75"/>
      <c r="AF696" s="75"/>
      <c r="AG696" s="75"/>
      <c r="AH696" s="75"/>
      <c r="AI696" s="75"/>
      <c r="AJ696" s="75"/>
    </row>
    <row r="697" spans="29:36" ht="20.85" customHeight="1" x14ac:dyDescent="0.15">
      <c r="AC697" s="75"/>
      <c r="AD697" s="75"/>
      <c r="AE697" s="76"/>
      <c r="AF697" s="76"/>
      <c r="AG697" s="76"/>
      <c r="AH697" s="76"/>
      <c r="AI697" s="76"/>
      <c r="AJ697" s="76"/>
    </row>
    <row r="698" spans="29:36" ht="20.85" customHeight="1" x14ac:dyDescent="0.15">
      <c r="AC698" s="76"/>
      <c r="AD698" s="76"/>
      <c r="AE698" s="76"/>
      <c r="AF698" s="76"/>
      <c r="AG698" s="76"/>
      <c r="AH698" s="76"/>
      <c r="AI698" s="76"/>
      <c r="AJ698" s="76"/>
    </row>
    <row r="699" spans="29:36" ht="20.85" customHeight="1" x14ac:dyDescent="0.15">
      <c r="AC699" s="75"/>
      <c r="AD699" s="75"/>
      <c r="AE699" s="76"/>
      <c r="AF699" s="76"/>
      <c r="AG699" s="76"/>
      <c r="AH699" s="76"/>
      <c r="AI699" s="76"/>
      <c r="AJ699" s="75"/>
    </row>
    <row r="700" spans="29:36" ht="20.85" customHeight="1" x14ac:dyDescent="0.15">
      <c r="AC700" s="76"/>
      <c r="AD700" s="76"/>
      <c r="AE700" s="76"/>
      <c r="AF700" s="76"/>
      <c r="AG700" s="76"/>
      <c r="AH700" s="76"/>
      <c r="AI700" s="76"/>
      <c r="AJ700" s="76"/>
    </row>
    <row r="701" spans="29:36" ht="20.85" customHeight="1" x14ac:dyDescent="0.15">
      <c r="AC701" s="76"/>
      <c r="AD701" s="76"/>
      <c r="AE701" s="76"/>
      <c r="AF701" s="76"/>
      <c r="AG701" s="76"/>
      <c r="AH701" s="76"/>
      <c r="AI701" s="76"/>
      <c r="AJ701" s="76"/>
    </row>
    <row r="702" spans="29:36" ht="20.85" customHeight="1" x14ac:dyDescent="0.15">
      <c r="AC702" s="76"/>
      <c r="AD702" s="76"/>
      <c r="AE702" s="76"/>
      <c r="AF702" s="76"/>
      <c r="AG702" s="76"/>
      <c r="AH702" s="76"/>
      <c r="AI702" s="76"/>
      <c r="AJ702" s="76"/>
    </row>
    <row r="703" spans="29:36" ht="20.85" customHeight="1" x14ac:dyDescent="0.15">
      <c r="AC703" s="76"/>
      <c r="AD703" s="76"/>
      <c r="AE703" s="76"/>
      <c r="AF703" s="76"/>
      <c r="AG703" s="76"/>
      <c r="AH703" s="76"/>
      <c r="AI703" s="76"/>
      <c r="AJ703" s="76"/>
    </row>
    <row r="704" spans="29:36" ht="20.85" customHeight="1" x14ac:dyDescent="0.15">
      <c r="AC704" s="76"/>
      <c r="AD704" s="76"/>
      <c r="AE704" s="76"/>
      <c r="AF704" s="76"/>
      <c r="AG704" s="76"/>
      <c r="AH704" s="76"/>
      <c r="AI704" s="76"/>
      <c r="AJ704" s="76"/>
    </row>
    <row r="705" spans="29:36" ht="20.85" customHeight="1" x14ac:dyDescent="0.15">
      <c r="AC705" s="76"/>
      <c r="AD705" s="76"/>
      <c r="AE705" s="76"/>
      <c r="AF705" s="76"/>
      <c r="AG705" s="76"/>
      <c r="AH705" s="76"/>
      <c r="AI705" s="76"/>
      <c r="AJ705" s="76"/>
    </row>
    <row r="706" spans="29:36" ht="20.85" customHeight="1" x14ac:dyDescent="0.15">
      <c r="AC706" s="76"/>
      <c r="AD706" s="76"/>
      <c r="AE706" s="76"/>
      <c r="AF706" s="76"/>
      <c r="AG706" s="76"/>
      <c r="AH706" s="76"/>
      <c r="AI706" s="76"/>
      <c r="AJ706" s="76"/>
    </row>
    <row r="707" spans="29:36" ht="20.85" customHeight="1" x14ac:dyDescent="0.15">
      <c r="AC707" s="76"/>
      <c r="AD707" s="76"/>
      <c r="AE707" s="76"/>
      <c r="AF707" s="76"/>
      <c r="AG707" s="76"/>
      <c r="AH707" s="76"/>
      <c r="AI707" s="76"/>
      <c r="AJ707" s="76"/>
    </row>
    <row r="708" spans="29:36" ht="20.85" customHeight="1" x14ac:dyDescent="0.15">
      <c r="AC708" s="76"/>
      <c r="AD708" s="76"/>
      <c r="AE708" s="76"/>
      <c r="AF708" s="76"/>
      <c r="AG708" s="76"/>
      <c r="AH708" s="76"/>
      <c r="AI708" s="76"/>
      <c r="AJ708" s="76"/>
    </row>
    <row r="709" spans="29:36" ht="20.85" customHeight="1" x14ac:dyDescent="0.15">
      <c r="AC709" s="76"/>
      <c r="AD709" s="76"/>
      <c r="AE709" s="76"/>
      <c r="AF709" s="76"/>
      <c r="AG709" s="76"/>
      <c r="AH709" s="76"/>
      <c r="AI709" s="76"/>
      <c r="AJ709" s="76"/>
    </row>
    <row r="710" spans="29:36" ht="20.85" customHeight="1" x14ac:dyDescent="0.15">
      <c r="AC710" s="76"/>
      <c r="AD710" s="76"/>
      <c r="AE710" s="76"/>
      <c r="AF710" s="76"/>
      <c r="AG710" s="76"/>
      <c r="AH710" s="76"/>
      <c r="AI710" s="76"/>
      <c r="AJ710" s="76"/>
    </row>
    <row r="711" spans="29:36" ht="20.85" customHeight="1" x14ac:dyDescent="0.15">
      <c r="AC711" s="76"/>
      <c r="AD711" s="76"/>
      <c r="AE711" s="76"/>
      <c r="AF711" s="76"/>
      <c r="AG711" s="76"/>
      <c r="AH711" s="76"/>
      <c r="AI711" s="76"/>
      <c r="AJ711" s="76"/>
    </row>
    <row r="712" spans="29:36" ht="20.85" customHeight="1" x14ac:dyDescent="0.15">
      <c r="AC712" s="76"/>
      <c r="AD712" s="76"/>
      <c r="AE712" s="76"/>
      <c r="AF712" s="76"/>
      <c r="AG712" s="76"/>
      <c r="AH712" s="76"/>
      <c r="AI712" s="76"/>
      <c r="AJ712" s="76"/>
    </row>
    <row r="713" spans="29:36" ht="20.85" customHeight="1" x14ac:dyDescent="0.15">
      <c r="AC713" s="76"/>
      <c r="AD713" s="76"/>
      <c r="AE713" s="76"/>
      <c r="AF713" s="76"/>
      <c r="AG713" s="76"/>
      <c r="AH713" s="76"/>
      <c r="AI713" s="76"/>
      <c r="AJ713" s="76"/>
    </row>
    <row r="714" spans="29:36" ht="20.85" customHeight="1" x14ac:dyDescent="0.15">
      <c r="AC714" s="76"/>
      <c r="AD714" s="76"/>
      <c r="AE714" s="76"/>
      <c r="AF714" s="76"/>
      <c r="AG714" s="76"/>
      <c r="AH714" s="76"/>
      <c r="AI714" s="76"/>
      <c r="AJ714" s="76"/>
    </row>
    <row r="715" spans="29:36" ht="20.85" customHeight="1" x14ac:dyDescent="0.15">
      <c r="AC715" s="76"/>
      <c r="AD715" s="76"/>
      <c r="AE715" s="76"/>
      <c r="AF715" s="76"/>
      <c r="AG715" s="76"/>
      <c r="AH715" s="76"/>
      <c r="AI715" s="76"/>
      <c r="AJ715" s="76"/>
    </row>
    <row r="716" spans="29:36" ht="20.85" customHeight="1" x14ac:dyDescent="0.15">
      <c r="AC716" s="76"/>
      <c r="AD716" s="76"/>
      <c r="AE716" s="76"/>
      <c r="AF716" s="76"/>
      <c r="AG716" s="76"/>
      <c r="AH716" s="76"/>
      <c r="AI716" s="76"/>
      <c r="AJ716" s="76"/>
    </row>
    <row r="717" spans="29:36" ht="20.85" customHeight="1" x14ac:dyDescent="0.15">
      <c r="AC717" s="76"/>
      <c r="AD717" s="76"/>
      <c r="AE717" s="76"/>
      <c r="AF717" s="76"/>
      <c r="AG717" s="76"/>
      <c r="AH717" s="76"/>
      <c r="AI717" s="76"/>
      <c r="AJ717" s="76"/>
    </row>
    <row r="718" spans="29:36" ht="20.85" customHeight="1" x14ac:dyDescent="0.15">
      <c r="AC718" s="76"/>
      <c r="AD718" s="76"/>
      <c r="AE718" s="76"/>
      <c r="AF718" s="76"/>
      <c r="AG718" s="76"/>
      <c r="AH718" s="76"/>
      <c r="AI718" s="76"/>
      <c r="AJ718" s="76"/>
    </row>
    <row r="719" spans="29:36" ht="20.85" customHeight="1" x14ac:dyDescent="0.15">
      <c r="AC719" s="76"/>
      <c r="AD719" s="76"/>
      <c r="AE719" s="76"/>
      <c r="AF719" s="76"/>
      <c r="AG719" s="76"/>
      <c r="AH719" s="76"/>
      <c r="AI719" s="76"/>
      <c r="AJ719" s="76"/>
    </row>
    <row r="720" spans="29:36" ht="20.85" customHeight="1" x14ac:dyDescent="0.15">
      <c r="AC720" s="76"/>
      <c r="AD720" s="76"/>
      <c r="AE720" s="76"/>
      <c r="AF720" s="76"/>
      <c r="AG720" s="76"/>
      <c r="AH720" s="76"/>
      <c r="AI720" s="76"/>
      <c r="AJ720" s="76"/>
    </row>
    <row r="721" spans="29:36" ht="20.85" customHeight="1" x14ac:dyDescent="0.15">
      <c r="AC721" s="76"/>
      <c r="AD721" s="76"/>
      <c r="AE721" s="76"/>
      <c r="AF721" s="76"/>
      <c r="AG721" s="76"/>
      <c r="AH721" s="76"/>
      <c r="AI721" s="76"/>
      <c r="AJ721" s="76"/>
    </row>
    <row r="722" spans="29:36" ht="20.85" customHeight="1" x14ac:dyDescent="0.15">
      <c r="AC722" s="76"/>
      <c r="AD722" s="76"/>
      <c r="AE722" s="76"/>
      <c r="AF722" s="76"/>
      <c r="AG722" s="76"/>
      <c r="AH722" s="76"/>
      <c r="AI722" s="76"/>
      <c r="AJ722" s="76"/>
    </row>
    <row r="723" spans="29:36" ht="20.85" customHeight="1" x14ac:dyDescent="0.15">
      <c r="AC723" s="76"/>
      <c r="AD723" s="76"/>
      <c r="AE723" s="76"/>
      <c r="AF723" s="76"/>
      <c r="AG723" s="76"/>
      <c r="AH723" s="76"/>
      <c r="AI723" s="76"/>
      <c r="AJ723" s="76"/>
    </row>
    <row r="724" spans="29:36" ht="20.85" customHeight="1" x14ac:dyDescent="0.15">
      <c r="AC724" s="76"/>
      <c r="AD724" s="76"/>
      <c r="AE724" s="76"/>
      <c r="AF724" s="76"/>
      <c r="AG724" s="76"/>
      <c r="AH724" s="76"/>
      <c r="AI724" s="76"/>
      <c r="AJ724" s="76"/>
    </row>
    <row r="725" spans="29:36" ht="20.85" customHeight="1" x14ac:dyDescent="0.15">
      <c r="AC725" s="76"/>
      <c r="AD725" s="76"/>
      <c r="AE725" s="76"/>
      <c r="AF725" s="76"/>
      <c r="AG725" s="76"/>
      <c r="AH725" s="76"/>
      <c r="AI725" s="76"/>
      <c r="AJ725" s="76"/>
    </row>
    <row r="726" spans="29:36" ht="20.85" customHeight="1" x14ac:dyDescent="0.15">
      <c r="AC726" s="76"/>
      <c r="AD726" s="76"/>
      <c r="AE726" s="76"/>
      <c r="AF726" s="76"/>
      <c r="AG726" s="76"/>
      <c r="AH726" s="76"/>
      <c r="AI726" s="76"/>
      <c r="AJ726" s="76"/>
    </row>
    <row r="727" spans="29:36" ht="20.85" customHeight="1" x14ac:dyDescent="0.15">
      <c r="AC727" s="76"/>
      <c r="AD727" s="76"/>
      <c r="AE727" s="76"/>
      <c r="AF727" s="76"/>
      <c r="AG727" s="76"/>
      <c r="AH727" s="76"/>
      <c r="AI727" s="76"/>
      <c r="AJ727" s="76"/>
    </row>
    <row r="728" spans="29:36" ht="20.85" customHeight="1" x14ac:dyDescent="0.15">
      <c r="AC728" s="76"/>
      <c r="AD728" s="76"/>
      <c r="AE728" s="76"/>
      <c r="AF728" s="76"/>
      <c r="AG728" s="76"/>
      <c r="AH728" s="76"/>
      <c r="AI728" s="76"/>
      <c r="AJ728" s="76"/>
    </row>
    <row r="729" spans="29:36" ht="20.85" customHeight="1" x14ac:dyDescent="0.15">
      <c r="AC729" s="76"/>
      <c r="AD729" s="76"/>
      <c r="AE729" s="76"/>
      <c r="AF729" s="76"/>
      <c r="AG729" s="76"/>
      <c r="AH729" s="76"/>
      <c r="AI729" s="76"/>
      <c r="AJ729" s="76"/>
    </row>
    <row r="730" spans="29:36" ht="20.85" customHeight="1" x14ac:dyDescent="0.15">
      <c r="AC730" s="76"/>
      <c r="AD730" s="76"/>
      <c r="AE730" s="76"/>
      <c r="AF730" s="76"/>
      <c r="AG730" s="76"/>
      <c r="AH730" s="76"/>
      <c r="AI730" s="76"/>
      <c r="AJ730" s="76"/>
    </row>
    <row r="731" spans="29:36" ht="20.85" customHeight="1" x14ac:dyDescent="0.15">
      <c r="AC731" s="76"/>
      <c r="AD731" s="76"/>
      <c r="AE731" s="76"/>
      <c r="AF731" s="76"/>
      <c r="AG731" s="76"/>
      <c r="AH731" s="76"/>
      <c r="AI731" s="76"/>
      <c r="AJ731" s="76"/>
    </row>
    <row r="732" spans="29:36" ht="20.85" customHeight="1" x14ac:dyDescent="0.15">
      <c r="AC732" s="76"/>
      <c r="AD732" s="76"/>
      <c r="AE732" s="76"/>
      <c r="AF732" s="76"/>
      <c r="AG732" s="76"/>
      <c r="AH732" s="76"/>
      <c r="AI732" s="76"/>
      <c r="AJ732" s="76"/>
    </row>
    <row r="733" spans="29:36" ht="20.85" customHeight="1" x14ac:dyDescent="0.15">
      <c r="AC733" s="76"/>
      <c r="AD733" s="76"/>
      <c r="AE733" s="76"/>
      <c r="AF733" s="76"/>
      <c r="AG733" s="76"/>
      <c r="AH733" s="76"/>
      <c r="AI733" s="76"/>
      <c r="AJ733" s="76"/>
    </row>
    <row r="734" spans="29:36" ht="20.85" customHeight="1" x14ac:dyDescent="0.15">
      <c r="AC734" s="76"/>
      <c r="AD734" s="76"/>
      <c r="AE734" s="76"/>
      <c r="AF734" s="76"/>
      <c r="AG734" s="76"/>
      <c r="AH734" s="76"/>
      <c r="AI734" s="76"/>
      <c r="AJ734" s="76"/>
    </row>
    <row r="735" spans="29:36" ht="20.85" customHeight="1" x14ac:dyDescent="0.15">
      <c r="AC735" s="76"/>
      <c r="AD735" s="76"/>
      <c r="AE735" s="76"/>
      <c r="AF735" s="76"/>
      <c r="AG735" s="76"/>
      <c r="AH735" s="76"/>
      <c r="AI735" s="76"/>
      <c r="AJ735" s="76"/>
    </row>
    <row r="736" spans="29:36" ht="20.85" customHeight="1" x14ac:dyDescent="0.15">
      <c r="AC736" s="76"/>
      <c r="AD736" s="76"/>
      <c r="AE736" s="76"/>
      <c r="AF736" s="76"/>
      <c r="AG736" s="76"/>
      <c r="AH736" s="76"/>
      <c r="AI736" s="76"/>
      <c r="AJ736" s="76"/>
    </row>
    <row r="737" spans="29:36" ht="20.85" customHeight="1" x14ac:dyDescent="0.15">
      <c r="AC737" s="76"/>
      <c r="AD737" s="76"/>
      <c r="AE737" s="76"/>
      <c r="AF737" s="76"/>
      <c r="AG737" s="76"/>
      <c r="AH737" s="76"/>
      <c r="AI737" s="76"/>
      <c r="AJ737" s="76"/>
    </row>
    <row r="738" spans="29:36" ht="20.85" customHeight="1" x14ac:dyDescent="0.15">
      <c r="AC738" s="76"/>
      <c r="AD738" s="76"/>
      <c r="AE738" s="76"/>
      <c r="AF738" s="76"/>
      <c r="AG738" s="76"/>
      <c r="AH738" s="76"/>
      <c r="AI738" s="76"/>
      <c r="AJ738" s="76"/>
    </row>
    <row r="739" spans="29:36" ht="20.85" customHeight="1" x14ac:dyDescent="0.15">
      <c r="AC739" s="76"/>
      <c r="AD739" s="76"/>
      <c r="AE739" s="76"/>
      <c r="AF739" s="76"/>
      <c r="AG739" s="76"/>
      <c r="AH739" s="76"/>
      <c r="AI739" s="76"/>
      <c r="AJ739" s="76"/>
    </row>
    <row r="740" spans="29:36" ht="20.85" customHeight="1" x14ac:dyDescent="0.15">
      <c r="AC740" s="76"/>
      <c r="AD740" s="76"/>
      <c r="AE740" s="76"/>
      <c r="AF740" s="76"/>
      <c r="AG740" s="76"/>
      <c r="AH740" s="76"/>
      <c r="AI740" s="76"/>
      <c r="AJ740" s="76"/>
    </row>
    <row r="741" spans="29:36" ht="20.85" customHeight="1" x14ac:dyDescent="0.15">
      <c r="AC741" s="75"/>
      <c r="AD741" s="75"/>
      <c r="AE741" s="75"/>
      <c r="AF741" s="75"/>
      <c r="AG741" s="75"/>
      <c r="AH741" s="75"/>
      <c r="AI741" s="75"/>
      <c r="AJ741" s="75"/>
    </row>
    <row r="742" spans="29:36" ht="20.85" customHeight="1" x14ac:dyDescent="0.15">
      <c r="AC742" s="75"/>
      <c r="AD742" s="75"/>
      <c r="AE742" s="76"/>
      <c r="AF742" s="76"/>
      <c r="AG742" s="76"/>
      <c r="AH742" s="76"/>
      <c r="AI742" s="76"/>
      <c r="AJ742" s="76"/>
    </row>
    <row r="743" spans="29:36" ht="20.85" customHeight="1" x14ac:dyDescent="0.15">
      <c r="AC743" s="76"/>
      <c r="AD743" s="76"/>
      <c r="AE743" s="76"/>
      <c r="AF743" s="76"/>
      <c r="AG743" s="76"/>
      <c r="AH743" s="76"/>
      <c r="AI743" s="76"/>
      <c r="AJ743" s="76"/>
    </row>
    <row r="744" spans="29:36" ht="20.85" customHeight="1" x14ac:dyDescent="0.15">
      <c r="AC744" s="75"/>
      <c r="AD744" s="75"/>
      <c r="AE744" s="76"/>
      <c r="AF744" s="76"/>
      <c r="AG744" s="76"/>
      <c r="AH744" s="76"/>
      <c r="AI744" s="76"/>
      <c r="AJ744" s="75"/>
    </row>
    <row r="745" spans="29:36" ht="20.85" customHeight="1" x14ac:dyDescent="0.15">
      <c r="AC745" s="76"/>
      <c r="AD745" s="76"/>
      <c r="AE745" s="76"/>
      <c r="AF745" s="76"/>
      <c r="AG745" s="76"/>
      <c r="AH745" s="76"/>
      <c r="AI745" s="76"/>
      <c r="AJ745" s="76"/>
    </row>
    <row r="746" spans="29:36" ht="20.85" customHeight="1" x14ac:dyDescent="0.15">
      <c r="AC746" s="76"/>
      <c r="AD746" s="76"/>
      <c r="AE746" s="76"/>
      <c r="AF746" s="76"/>
      <c r="AG746" s="76"/>
      <c r="AH746" s="76"/>
      <c r="AI746" s="76"/>
      <c r="AJ746" s="76"/>
    </row>
    <row r="747" spans="29:36" ht="20.85" customHeight="1" x14ac:dyDescent="0.15">
      <c r="AC747" s="76"/>
      <c r="AD747" s="76"/>
      <c r="AE747" s="76"/>
      <c r="AF747" s="76"/>
      <c r="AG747" s="76"/>
      <c r="AH747" s="76"/>
      <c r="AI747" s="76"/>
      <c r="AJ747" s="76"/>
    </row>
    <row r="748" spans="29:36" ht="20.85" customHeight="1" x14ac:dyDescent="0.15">
      <c r="AC748" s="76"/>
      <c r="AD748" s="76"/>
      <c r="AE748" s="76"/>
      <c r="AF748" s="76"/>
      <c r="AG748" s="76"/>
      <c r="AH748" s="76"/>
      <c r="AI748" s="76"/>
      <c r="AJ748" s="76"/>
    </row>
    <row r="749" spans="29:36" ht="20.85" customHeight="1" x14ac:dyDescent="0.15">
      <c r="AC749" s="76"/>
      <c r="AD749" s="76"/>
      <c r="AE749" s="76"/>
      <c r="AF749" s="76"/>
      <c r="AG749" s="76"/>
      <c r="AH749" s="76"/>
      <c r="AI749" s="76"/>
      <c r="AJ749" s="76"/>
    </row>
    <row r="750" spans="29:36" ht="20.85" customHeight="1" x14ac:dyDescent="0.15">
      <c r="AC750" s="76"/>
      <c r="AD750" s="76"/>
      <c r="AE750" s="76"/>
      <c r="AF750" s="76"/>
      <c r="AG750" s="76"/>
      <c r="AH750" s="76"/>
      <c r="AI750" s="76"/>
      <c r="AJ750" s="76"/>
    </row>
    <row r="751" spans="29:36" ht="20.85" customHeight="1" x14ac:dyDescent="0.15">
      <c r="AC751" s="76"/>
      <c r="AD751" s="76"/>
      <c r="AE751" s="76"/>
      <c r="AF751" s="76"/>
      <c r="AG751" s="76"/>
      <c r="AH751" s="76"/>
      <c r="AI751" s="76"/>
      <c r="AJ751" s="76"/>
    </row>
    <row r="752" spans="29:36" ht="20.85" customHeight="1" x14ac:dyDescent="0.15">
      <c r="AC752" s="76"/>
      <c r="AD752" s="76"/>
      <c r="AE752" s="76"/>
      <c r="AF752" s="76"/>
      <c r="AG752" s="76"/>
      <c r="AH752" s="76"/>
      <c r="AI752" s="76"/>
      <c r="AJ752" s="76"/>
    </row>
    <row r="753" spans="29:36" ht="20.85" customHeight="1" x14ac:dyDescent="0.15">
      <c r="AC753" s="76"/>
      <c r="AD753" s="76"/>
      <c r="AE753" s="76"/>
      <c r="AF753" s="76"/>
      <c r="AG753" s="76"/>
      <c r="AH753" s="76"/>
      <c r="AI753" s="76"/>
      <c r="AJ753" s="76"/>
    </row>
    <row r="754" spans="29:36" ht="20.85" customHeight="1" x14ac:dyDescent="0.15">
      <c r="AC754" s="76"/>
      <c r="AD754" s="76"/>
      <c r="AE754" s="76"/>
      <c r="AF754" s="76"/>
      <c r="AG754" s="76"/>
      <c r="AH754" s="76"/>
      <c r="AI754" s="76"/>
      <c r="AJ754" s="76"/>
    </row>
    <row r="755" spans="29:36" ht="20.85" customHeight="1" x14ac:dyDescent="0.15">
      <c r="AC755" s="76"/>
      <c r="AD755" s="76"/>
      <c r="AE755" s="76"/>
      <c r="AF755" s="76"/>
      <c r="AG755" s="76"/>
      <c r="AH755" s="76"/>
      <c r="AI755" s="76"/>
      <c r="AJ755" s="76"/>
    </row>
    <row r="756" spans="29:36" ht="20.85" customHeight="1" x14ac:dyDescent="0.15">
      <c r="AC756" s="76"/>
      <c r="AD756" s="76"/>
      <c r="AE756" s="76"/>
      <c r="AF756" s="76"/>
      <c r="AG756" s="76"/>
      <c r="AH756" s="76"/>
      <c r="AI756" s="76"/>
      <c r="AJ756" s="76"/>
    </row>
    <row r="757" spans="29:36" ht="20.85" customHeight="1" x14ac:dyDescent="0.15">
      <c r="AC757" s="76"/>
      <c r="AD757" s="76"/>
      <c r="AE757" s="76"/>
      <c r="AF757" s="76"/>
      <c r="AG757" s="76"/>
      <c r="AH757" s="76"/>
      <c r="AI757" s="76"/>
      <c r="AJ757" s="76"/>
    </row>
    <row r="758" spans="29:36" ht="20.85" customHeight="1" x14ac:dyDescent="0.15">
      <c r="AC758" s="76"/>
      <c r="AD758" s="76"/>
      <c r="AE758" s="76"/>
      <c r="AF758" s="76"/>
      <c r="AG758" s="76"/>
      <c r="AH758" s="76"/>
      <c r="AI758" s="76"/>
      <c r="AJ758" s="76"/>
    </row>
    <row r="759" spans="29:36" ht="20.85" customHeight="1" x14ac:dyDescent="0.15">
      <c r="AC759" s="76"/>
      <c r="AD759" s="76"/>
      <c r="AE759" s="76"/>
      <c r="AF759" s="76"/>
      <c r="AG759" s="76"/>
      <c r="AH759" s="76"/>
      <c r="AI759" s="76"/>
      <c r="AJ759" s="76"/>
    </row>
    <row r="760" spans="29:36" ht="20.85" customHeight="1" x14ac:dyDescent="0.15">
      <c r="AC760" s="76"/>
      <c r="AD760" s="76"/>
      <c r="AE760" s="76"/>
      <c r="AF760" s="76"/>
      <c r="AG760" s="76"/>
      <c r="AH760" s="76"/>
      <c r="AI760" s="76"/>
      <c r="AJ760" s="76"/>
    </row>
    <row r="761" spans="29:36" ht="20.85" customHeight="1" x14ac:dyDescent="0.15">
      <c r="AC761" s="76"/>
      <c r="AD761" s="76"/>
      <c r="AE761" s="76"/>
      <c r="AF761" s="76"/>
      <c r="AG761" s="76"/>
      <c r="AH761" s="76"/>
      <c r="AI761" s="76"/>
      <c r="AJ761" s="76"/>
    </row>
    <row r="762" spans="29:36" ht="20.85" customHeight="1" x14ac:dyDescent="0.15">
      <c r="AC762" s="76"/>
      <c r="AD762" s="76"/>
      <c r="AE762" s="76"/>
      <c r="AF762" s="76"/>
      <c r="AG762" s="76"/>
      <c r="AH762" s="76"/>
      <c r="AI762" s="76"/>
      <c r="AJ762" s="76"/>
    </row>
    <row r="763" spans="29:36" ht="20.85" customHeight="1" x14ac:dyDescent="0.15">
      <c r="AC763" s="76"/>
      <c r="AD763" s="76"/>
      <c r="AE763" s="76"/>
      <c r="AF763" s="76"/>
      <c r="AG763" s="76"/>
      <c r="AH763" s="76"/>
      <c r="AI763" s="76"/>
      <c r="AJ763" s="76"/>
    </row>
    <row r="764" spans="29:36" ht="20.85" customHeight="1" x14ac:dyDescent="0.15">
      <c r="AC764" s="76"/>
      <c r="AD764" s="76"/>
      <c r="AE764" s="76"/>
      <c r="AF764" s="76"/>
      <c r="AG764" s="76"/>
      <c r="AH764" s="76"/>
      <c r="AI764" s="76"/>
      <c r="AJ764" s="76"/>
    </row>
    <row r="765" spans="29:36" ht="20.85" customHeight="1" x14ac:dyDescent="0.15">
      <c r="AC765" s="76"/>
      <c r="AD765" s="76"/>
      <c r="AE765" s="76"/>
      <c r="AF765" s="76"/>
      <c r="AG765" s="76"/>
      <c r="AH765" s="76"/>
      <c r="AI765" s="76"/>
      <c r="AJ765" s="76"/>
    </row>
    <row r="766" spans="29:36" ht="20.85" customHeight="1" x14ac:dyDescent="0.15">
      <c r="AC766" s="76"/>
      <c r="AD766" s="76"/>
      <c r="AE766" s="76"/>
      <c r="AF766" s="76"/>
      <c r="AG766" s="76"/>
      <c r="AH766" s="76"/>
      <c r="AI766" s="76"/>
      <c r="AJ766" s="76"/>
    </row>
    <row r="767" spans="29:36" ht="20.85" customHeight="1" x14ac:dyDescent="0.15">
      <c r="AC767" s="76"/>
      <c r="AD767" s="76"/>
      <c r="AE767" s="76"/>
      <c r="AF767" s="76"/>
      <c r="AG767" s="76"/>
      <c r="AH767" s="76"/>
      <c r="AI767" s="76"/>
      <c r="AJ767" s="76"/>
    </row>
    <row r="768" spans="29:36" ht="20.85" customHeight="1" x14ac:dyDescent="0.15">
      <c r="AC768" s="76"/>
      <c r="AD768" s="76"/>
      <c r="AE768" s="76"/>
      <c r="AF768" s="76"/>
      <c r="AG768" s="76"/>
      <c r="AH768" s="76"/>
      <c r="AI768" s="76"/>
      <c r="AJ768" s="76"/>
    </row>
    <row r="769" spans="29:36" ht="20.85" customHeight="1" x14ac:dyDescent="0.15">
      <c r="AC769" s="76"/>
      <c r="AD769" s="76"/>
      <c r="AE769" s="76"/>
      <c r="AF769" s="76"/>
      <c r="AG769" s="76"/>
      <c r="AH769" s="76"/>
      <c r="AI769" s="76"/>
      <c r="AJ769" s="76"/>
    </row>
    <row r="770" spans="29:36" ht="20.85" customHeight="1" x14ac:dyDescent="0.15">
      <c r="AC770" s="76"/>
      <c r="AD770" s="76"/>
      <c r="AE770" s="76"/>
      <c r="AF770" s="76"/>
      <c r="AG770" s="76"/>
      <c r="AH770" s="76"/>
      <c r="AI770" s="76"/>
      <c r="AJ770" s="76"/>
    </row>
    <row r="771" spans="29:36" ht="20.85" customHeight="1" x14ac:dyDescent="0.15">
      <c r="AC771" s="76"/>
      <c r="AD771" s="76"/>
      <c r="AE771" s="76"/>
      <c r="AF771" s="76"/>
      <c r="AG771" s="76"/>
      <c r="AH771" s="76"/>
      <c r="AI771" s="76"/>
      <c r="AJ771" s="76"/>
    </row>
    <row r="772" spans="29:36" ht="20.85" customHeight="1" x14ac:dyDescent="0.15">
      <c r="AC772" s="76"/>
      <c r="AD772" s="76"/>
      <c r="AE772" s="76"/>
      <c r="AF772" s="76"/>
      <c r="AG772" s="76"/>
      <c r="AH772" s="76"/>
      <c r="AI772" s="76"/>
      <c r="AJ772" s="76"/>
    </row>
    <row r="773" spans="29:36" ht="20.85" customHeight="1" x14ac:dyDescent="0.15">
      <c r="AC773" s="76"/>
      <c r="AD773" s="76"/>
      <c r="AE773" s="76"/>
      <c r="AF773" s="76"/>
      <c r="AG773" s="76"/>
      <c r="AH773" s="76"/>
      <c r="AI773" s="76"/>
      <c r="AJ773" s="76"/>
    </row>
    <row r="774" spans="29:36" ht="20.85" customHeight="1" x14ac:dyDescent="0.15">
      <c r="AC774" s="76"/>
      <c r="AD774" s="76"/>
      <c r="AE774" s="76"/>
      <c r="AF774" s="76"/>
      <c r="AG774" s="76"/>
      <c r="AH774" s="76"/>
      <c r="AI774" s="76"/>
      <c r="AJ774" s="76"/>
    </row>
    <row r="775" spans="29:36" ht="20.85" customHeight="1" x14ac:dyDescent="0.15">
      <c r="AC775" s="76"/>
      <c r="AD775" s="76"/>
      <c r="AE775" s="76"/>
      <c r="AF775" s="76"/>
      <c r="AG775" s="76"/>
      <c r="AH775" s="76"/>
      <c r="AI775" s="76"/>
      <c r="AJ775" s="76"/>
    </row>
    <row r="776" spans="29:36" ht="20.85" customHeight="1" x14ac:dyDescent="0.15">
      <c r="AC776" s="76"/>
      <c r="AD776" s="76"/>
      <c r="AE776" s="76"/>
      <c r="AF776" s="76"/>
      <c r="AG776" s="76"/>
      <c r="AH776" s="76"/>
      <c r="AI776" s="76"/>
      <c r="AJ776" s="76"/>
    </row>
    <row r="777" spans="29:36" ht="20.85" customHeight="1" x14ac:dyDescent="0.15">
      <c r="AC777" s="76"/>
      <c r="AD777" s="76"/>
      <c r="AE777" s="76"/>
      <c r="AF777" s="76"/>
      <c r="AG777" s="76"/>
      <c r="AH777" s="76"/>
      <c r="AI777" s="76"/>
      <c r="AJ777" s="76"/>
    </row>
    <row r="778" spans="29:36" ht="20.85" customHeight="1" x14ac:dyDescent="0.15">
      <c r="AC778" s="76"/>
      <c r="AD778" s="76"/>
      <c r="AE778" s="76"/>
      <c r="AF778" s="76"/>
      <c r="AG778" s="76"/>
      <c r="AH778" s="76"/>
      <c r="AI778" s="76"/>
      <c r="AJ778" s="76"/>
    </row>
    <row r="779" spans="29:36" ht="20.85" customHeight="1" x14ac:dyDescent="0.15">
      <c r="AC779" s="76"/>
      <c r="AD779" s="76"/>
      <c r="AE779" s="76"/>
      <c r="AF779" s="76"/>
      <c r="AG779" s="76"/>
      <c r="AH779" s="76"/>
      <c r="AI779" s="76"/>
      <c r="AJ779" s="76"/>
    </row>
    <row r="780" spans="29:36" ht="20.85" customHeight="1" x14ac:dyDescent="0.15">
      <c r="AC780" s="76"/>
      <c r="AD780" s="76"/>
      <c r="AE780" s="76"/>
      <c r="AF780" s="76"/>
      <c r="AG780" s="76"/>
      <c r="AH780" s="76"/>
      <c r="AI780" s="76"/>
      <c r="AJ780" s="76"/>
    </row>
    <row r="781" spans="29:36" ht="20.85" customHeight="1" x14ac:dyDescent="0.15">
      <c r="AC781" s="76"/>
      <c r="AD781" s="76"/>
      <c r="AE781" s="76"/>
      <c r="AF781" s="76"/>
      <c r="AG781" s="76"/>
      <c r="AH781" s="76"/>
      <c r="AI781" s="76"/>
      <c r="AJ781" s="76"/>
    </row>
    <row r="782" spans="29:36" ht="20.85" customHeight="1" x14ac:dyDescent="0.15">
      <c r="AC782" s="76"/>
      <c r="AD782" s="76"/>
      <c r="AE782" s="76"/>
      <c r="AF782" s="76"/>
      <c r="AG782" s="76"/>
      <c r="AH782" s="76"/>
      <c r="AI782" s="76"/>
      <c r="AJ782" s="76"/>
    </row>
    <row r="783" spans="29:36" ht="20.85" customHeight="1" x14ac:dyDescent="0.15">
      <c r="AC783" s="76"/>
      <c r="AD783" s="76"/>
      <c r="AE783" s="76"/>
      <c r="AF783" s="76"/>
      <c r="AG783" s="76"/>
      <c r="AH783" s="76"/>
      <c r="AI783" s="76"/>
      <c r="AJ783" s="76"/>
    </row>
    <row r="784" spans="29:36" ht="20.85" customHeight="1" x14ac:dyDescent="0.15">
      <c r="AC784" s="76"/>
      <c r="AD784" s="76"/>
      <c r="AE784" s="76"/>
      <c r="AF784" s="76"/>
      <c r="AG784" s="76"/>
      <c r="AH784" s="76"/>
      <c r="AI784" s="76"/>
      <c r="AJ784" s="76"/>
    </row>
    <row r="785" spans="29:36" ht="20.85" customHeight="1" x14ac:dyDescent="0.15">
      <c r="AC785" s="76"/>
      <c r="AD785" s="76"/>
      <c r="AE785" s="76"/>
      <c r="AF785" s="76"/>
      <c r="AG785" s="76"/>
      <c r="AH785" s="76"/>
      <c r="AI785" s="76"/>
      <c r="AJ785" s="76"/>
    </row>
    <row r="786" spans="29:36" ht="20.85" customHeight="1" x14ac:dyDescent="0.15">
      <c r="AC786" s="75"/>
      <c r="AD786" s="75"/>
      <c r="AE786" s="75"/>
      <c r="AF786" s="75"/>
      <c r="AG786" s="75"/>
      <c r="AH786" s="75"/>
      <c r="AI786" s="75"/>
      <c r="AJ786" s="75"/>
    </row>
    <row r="787" spans="29:36" ht="20.85" customHeight="1" x14ac:dyDescent="0.15">
      <c r="AC787" s="75"/>
      <c r="AD787" s="75"/>
      <c r="AE787" s="76"/>
      <c r="AF787" s="76"/>
      <c r="AG787" s="76"/>
      <c r="AH787" s="76"/>
      <c r="AI787" s="76"/>
      <c r="AJ787" s="76"/>
    </row>
    <row r="788" spans="29:36" ht="20.85" customHeight="1" x14ac:dyDescent="0.15">
      <c r="AC788" s="76"/>
      <c r="AD788" s="76"/>
      <c r="AE788" s="76"/>
      <c r="AF788" s="76"/>
      <c r="AG788" s="76"/>
      <c r="AH788" s="76"/>
      <c r="AI788" s="76"/>
      <c r="AJ788" s="76"/>
    </row>
    <row r="789" spans="29:36" ht="20.85" customHeight="1" x14ac:dyDescent="0.15">
      <c r="AC789" s="75"/>
      <c r="AD789" s="75"/>
      <c r="AE789" s="76"/>
      <c r="AF789" s="76"/>
      <c r="AG789" s="76"/>
      <c r="AH789" s="76"/>
      <c r="AI789" s="76"/>
      <c r="AJ789" s="75"/>
    </row>
    <row r="790" spans="29:36" ht="20.85" customHeight="1" x14ac:dyDescent="0.15">
      <c r="AC790" s="76"/>
      <c r="AD790" s="76"/>
      <c r="AE790" s="76"/>
      <c r="AF790" s="76"/>
      <c r="AG790" s="76"/>
      <c r="AH790" s="76"/>
      <c r="AI790" s="76"/>
      <c r="AJ790" s="76"/>
    </row>
    <row r="791" spans="29:36" ht="20.85" customHeight="1" x14ac:dyDescent="0.15">
      <c r="AC791" s="76"/>
      <c r="AD791" s="76"/>
      <c r="AE791" s="76"/>
      <c r="AF791" s="76"/>
      <c r="AG791" s="76"/>
      <c r="AH791" s="76"/>
      <c r="AI791" s="76"/>
      <c r="AJ791" s="76"/>
    </row>
    <row r="792" spans="29:36" ht="20.85" customHeight="1" x14ac:dyDescent="0.15">
      <c r="AC792" s="76"/>
      <c r="AD792" s="76"/>
      <c r="AE792" s="76"/>
      <c r="AF792" s="76"/>
      <c r="AG792" s="76"/>
      <c r="AH792" s="76"/>
      <c r="AI792" s="76"/>
      <c r="AJ792" s="76"/>
    </row>
    <row r="793" spans="29:36" ht="20.85" customHeight="1" x14ac:dyDescent="0.15">
      <c r="AC793" s="76"/>
      <c r="AD793" s="76"/>
      <c r="AE793" s="76"/>
      <c r="AF793" s="76"/>
      <c r="AG793" s="76"/>
      <c r="AH793" s="76"/>
      <c r="AI793" s="76"/>
      <c r="AJ793" s="76"/>
    </row>
    <row r="794" spans="29:36" ht="20.85" customHeight="1" x14ac:dyDescent="0.15">
      <c r="AC794" s="76"/>
      <c r="AD794" s="76"/>
      <c r="AE794" s="76"/>
      <c r="AF794" s="76"/>
      <c r="AG794" s="76"/>
      <c r="AH794" s="76"/>
      <c r="AI794" s="76"/>
      <c r="AJ794" s="76"/>
    </row>
    <row r="795" spans="29:36" ht="20.85" customHeight="1" x14ac:dyDescent="0.15">
      <c r="AC795" s="76"/>
      <c r="AD795" s="76"/>
      <c r="AE795" s="76"/>
      <c r="AF795" s="76"/>
      <c r="AG795" s="76"/>
      <c r="AH795" s="76"/>
      <c r="AI795" s="76"/>
      <c r="AJ795" s="76"/>
    </row>
    <row r="796" spans="29:36" ht="20.85" customHeight="1" x14ac:dyDescent="0.15">
      <c r="AC796" s="76"/>
      <c r="AD796" s="76"/>
      <c r="AE796" s="76"/>
      <c r="AF796" s="76"/>
      <c r="AG796" s="76"/>
      <c r="AH796" s="76"/>
      <c r="AI796" s="76"/>
      <c r="AJ796" s="76"/>
    </row>
    <row r="797" spans="29:36" ht="20.85" customHeight="1" x14ac:dyDescent="0.15">
      <c r="AC797" s="76"/>
      <c r="AD797" s="76"/>
      <c r="AE797" s="76"/>
      <c r="AF797" s="76"/>
      <c r="AG797" s="76"/>
      <c r="AH797" s="76"/>
      <c r="AI797" s="76"/>
      <c r="AJ797" s="76"/>
    </row>
    <row r="798" spans="29:36" ht="20.85" customHeight="1" x14ac:dyDescent="0.15">
      <c r="AC798" s="76"/>
      <c r="AD798" s="76"/>
      <c r="AE798" s="76"/>
      <c r="AF798" s="76"/>
      <c r="AG798" s="76"/>
      <c r="AH798" s="76"/>
      <c r="AI798" s="76"/>
      <c r="AJ798" s="76"/>
    </row>
    <row r="799" spans="29:36" ht="20.85" customHeight="1" x14ac:dyDescent="0.15">
      <c r="AC799" s="76"/>
      <c r="AD799" s="76"/>
      <c r="AE799" s="76"/>
      <c r="AF799" s="76"/>
      <c r="AG799" s="76"/>
      <c r="AH799" s="76"/>
      <c r="AI799" s="76"/>
      <c r="AJ799" s="76"/>
    </row>
    <row r="800" spans="29:36" ht="20.85" customHeight="1" x14ac:dyDescent="0.15">
      <c r="AC800" s="76"/>
      <c r="AD800" s="76"/>
      <c r="AE800" s="76"/>
      <c r="AF800" s="76"/>
      <c r="AG800" s="76"/>
      <c r="AH800" s="76"/>
      <c r="AI800" s="76"/>
      <c r="AJ800" s="76"/>
    </row>
    <row r="801" spans="29:36" ht="20.85" customHeight="1" x14ac:dyDescent="0.15">
      <c r="AC801" s="76"/>
      <c r="AD801" s="76"/>
      <c r="AE801" s="76"/>
      <c r="AF801" s="76"/>
      <c r="AG801" s="76"/>
      <c r="AH801" s="76"/>
      <c r="AI801" s="76"/>
      <c r="AJ801" s="76"/>
    </row>
    <row r="802" spans="29:36" ht="20.85" customHeight="1" x14ac:dyDescent="0.15">
      <c r="AC802" s="76"/>
      <c r="AD802" s="76"/>
      <c r="AE802" s="76"/>
      <c r="AF802" s="76"/>
      <c r="AG802" s="76"/>
      <c r="AH802" s="76"/>
      <c r="AI802" s="76"/>
      <c r="AJ802" s="76"/>
    </row>
    <row r="803" spans="29:36" ht="20.85" customHeight="1" x14ac:dyDescent="0.15">
      <c r="AC803" s="76"/>
      <c r="AD803" s="76"/>
      <c r="AE803" s="76"/>
      <c r="AF803" s="76"/>
      <c r="AG803" s="76"/>
      <c r="AH803" s="76"/>
      <c r="AI803" s="76"/>
      <c r="AJ803" s="76"/>
    </row>
    <row r="804" spans="29:36" ht="20.85" customHeight="1" x14ac:dyDescent="0.15">
      <c r="AC804" s="76"/>
      <c r="AD804" s="76"/>
      <c r="AE804" s="76"/>
      <c r="AF804" s="76"/>
      <c r="AG804" s="76"/>
      <c r="AH804" s="76"/>
      <c r="AI804" s="76"/>
      <c r="AJ804" s="76"/>
    </row>
    <row r="805" spans="29:36" ht="20.85" customHeight="1" x14ac:dyDescent="0.15">
      <c r="AC805" s="76"/>
      <c r="AD805" s="76"/>
      <c r="AE805" s="76"/>
      <c r="AF805" s="76"/>
      <c r="AG805" s="76"/>
      <c r="AH805" s="76"/>
      <c r="AI805" s="76"/>
      <c r="AJ805" s="76"/>
    </row>
    <row r="806" spans="29:36" ht="20.85" customHeight="1" x14ac:dyDescent="0.15">
      <c r="AC806" s="76"/>
      <c r="AD806" s="76"/>
      <c r="AE806" s="76"/>
      <c r="AF806" s="76"/>
      <c r="AG806" s="76"/>
      <c r="AH806" s="76"/>
      <c r="AI806" s="76"/>
      <c r="AJ806" s="76"/>
    </row>
    <row r="807" spans="29:36" ht="20.85" customHeight="1" x14ac:dyDescent="0.15">
      <c r="AC807" s="76"/>
      <c r="AD807" s="76"/>
      <c r="AE807" s="76"/>
      <c r="AF807" s="76"/>
      <c r="AG807" s="76"/>
      <c r="AH807" s="76"/>
      <c r="AI807" s="76"/>
      <c r="AJ807" s="76"/>
    </row>
    <row r="808" spans="29:36" ht="20.85" customHeight="1" x14ac:dyDescent="0.15">
      <c r="AC808" s="76"/>
      <c r="AD808" s="76"/>
      <c r="AE808" s="76"/>
      <c r="AF808" s="76"/>
      <c r="AG808" s="76"/>
      <c r="AH808" s="76"/>
      <c r="AI808" s="76"/>
      <c r="AJ808" s="76"/>
    </row>
    <row r="809" spans="29:36" ht="20.85" customHeight="1" x14ac:dyDescent="0.15">
      <c r="AC809" s="76"/>
      <c r="AD809" s="76"/>
      <c r="AE809" s="76"/>
      <c r="AF809" s="76"/>
      <c r="AG809" s="76"/>
      <c r="AH809" s="76"/>
      <c r="AI809" s="76"/>
      <c r="AJ809" s="76"/>
    </row>
    <row r="810" spans="29:36" ht="20.85" customHeight="1" x14ac:dyDescent="0.15">
      <c r="AC810" s="76"/>
      <c r="AD810" s="76"/>
      <c r="AE810" s="76"/>
      <c r="AF810" s="76"/>
      <c r="AG810" s="76"/>
      <c r="AH810" s="76"/>
      <c r="AI810" s="76"/>
      <c r="AJ810" s="76"/>
    </row>
    <row r="811" spans="29:36" ht="20.85" customHeight="1" x14ac:dyDescent="0.15">
      <c r="AC811" s="76"/>
      <c r="AD811" s="76"/>
      <c r="AE811" s="76"/>
      <c r="AF811" s="76"/>
      <c r="AG811" s="76"/>
      <c r="AH811" s="76"/>
      <c r="AI811" s="76"/>
      <c r="AJ811" s="76"/>
    </row>
    <row r="812" spans="29:36" ht="20.85" customHeight="1" x14ac:dyDescent="0.15">
      <c r="AC812" s="76"/>
      <c r="AD812" s="76"/>
      <c r="AE812" s="76"/>
      <c r="AF812" s="76"/>
      <c r="AG812" s="76"/>
      <c r="AH812" s="76"/>
      <c r="AI812" s="76"/>
      <c r="AJ812" s="76"/>
    </row>
    <row r="813" spans="29:36" ht="20.85" customHeight="1" x14ac:dyDescent="0.15">
      <c r="AC813" s="76"/>
      <c r="AD813" s="76"/>
      <c r="AE813" s="76"/>
      <c r="AF813" s="76"/>
      <c r="AG813" s="76"/>
      <c r="AH813" s="76"/>
      <c r="AI813" s="76"/>
      <c r="AJ813" s="76"/>
    </row>
    <row r="814" spans="29:36" ht="20.85" customHeight="1" x14ac:dyDescent="0.15">
      <c r="AC814" s="76"/>
      <c r="AD814" s="76"/>
      <c r="AE814" s="76"/>
      <c r="AF814" s="76"/>
      <c r="AG814" s="76"/>
      <c r="AH814" s="76"/>
      <c r="AI814" s="76"/>
      <c r="AJ814" s="76"/>
    </row>
    <row r="815" spans="29:36" ht="20.85" customHeight="1" x14ac:dyDescent="0.15">
      <c r="AC815" s="76"/>
      <c r="AD815" s="76"/>
      <c r="AE815" s="76"/>
      <c r="AF815" s="76"/>
      <c r="AG815" s="76"/>
      <c r="AH815" s="76"/>
      <c r="AI815" s="76"/>
      <c r="AJ815" s="76"/>
    </row>
    <row r="816" spans="29:36" ht="20.85" customHeight="1" x14ac:dyDescent="0.15">
      <c r="AC816" s="76"/>
      <c r="AD816" s="76"/>
      <c r="AE816" s="76"/>
      <c r="AF816" s="76"/>
      <c r="AG816" s="76"/>
      <c r="AH816" s="76"/>
      <c r="AI816" s="76"/>
      <c r="AJ816" s="76"/>
    </row>
    <row r="817" spans="29:36" ht="20.85" customHeight="1" x14ac:dyDescent="0.15">
      <c r="AC817" s="76"/>
      <c r="AD817" s="76"/>
      <c r="AE817" s="76"/>
      <c r="AF817" s="76"/>
      <c r="AG817" s="76"/>
      <c r="AH817" s="76"/>
      <c r="AI817" s="76"/>
      <c r="AJ817" s="76"/>
    </row>
    <row r="818" spans="29:36" ht="20.85" customHeight="1" x14ac:dyDescent="0.15">
      <c r="AC818" s="76"/>
      <c r="AD818" s="76"/>
      <c r="AE818" s="76"/>
      <c r="AF818" s="76"/>
      <c r="AG818" s="76"/>
      <c r="AH818" s="76"/>
      <c r="AI818" s="76"/>
      <c r="AJ818" s="76"/>
    </row>
    <row r="819" spans="29:36" ht="20.85" customHeight="1" x14ac:dyDescent="0.15">
      <c r="AC819" s="76"/>
      <c r="AD819" s="76"/>
      <c r="AE819" s="76"/>
      <c r="AF819" s="76"/>
      <c r="AG819" s="76"/>
      <c r="AH819" s="76"/>
      <c r="AI819" s="76"/>
      <c r="AJ819" s="76"/>
    </row>
    <row r="820" spans="29:36" ht="20.85" customHeight="1" x14ac:dyDescent="0.15">
      <c r="AC820" s="76"/>
      <c r="AD820" s="76"/>
      <c r="AE820" s="76"/>
      <c r="AF820" s="76"/>
      <c r="AG820" s="76"/>
      <c r="AH820" s="76"/>
      <c r="AI820" s="76"/>
      <c r="AJ820" s="76"/>
    </row>
    <row r="821" spans="29:36" ht="20.85" customHeight="1" x14ac:dyDescent="0.15">
      <c r="AC821" s="76"/>
      <c r="AD821" s="76"/>
      <c r="AE821" s="76"/>
      <c r="AF821" s="76"/>
      <c r="AG821" s="76"/>
      <c r="AH821" s="76"/>
      <c r="AI821" s="76"/>
      <c r="AJ821" s="76"/>
    </row>
    <row r="822" spans="29:36" ht="20.85" customHeight="1" x14ac:dyDescent="0.15">
      <c r="AC822" s="76"/>
      <c r="AD822" s="76"/>
      <c r="AE822" s="76"/>
      <c r="AF822" s="76"/>
      <c r="AG822" s="76"/>
      <c r="AH822" s="76"/>
      <c r="AI822" s="76"/>
      <c r="AJ822" s="76"/>
    </row>
    <row r="823" spans="29:36" ht="20.85" customHeight="1" x14ac:dyDescent="0.15">
      <c r="AC823" s="76"/>
      <c r="AD823" s="76"/>
      <c r="AE823" s="76"/>
      <c r="AF823" s="76"/>
      <c r="AG823" s="76"/>
      <c r="AH823" s="76"/>
      <c r="AI823" s="76"/>
      <c r="AJ823" s="76"/>
    </row>
    <row r="824" spans="29:36" ht="20.85" customHeight="1" x14ac:dyDescent="0.15">
      <c r="AC824" s="76"/>
      <c r="AD824" s="76"/>
      <c r="AE824" s="76"/>
      <c r="AF824" s="76"/>
      <c r="AG824" s="76"/>
      <c r="AH824" s="76"/>
      <c r="AI824" s="76"/>
      <c r="AJ824" s="76"/>
    </row>
    <row r="825" spans="29:36" ht="20.85" customHeight="1" x14ac:dyDescent="0.15">
      <c r="AC825" s="76"/>
      <c r="AD825" s="76"/>
      <c r="AE825" s="76"/>
      <c r="AF825" s="76"/>
      <c r="AG825" s="76"/>
      <c r="AH825" s="76"/>
      <c r="AI825" s="76"/>
      <c r="AJ825" s="76"/>
    </row>
    <row r="826" spans="29:36" ht="20.85" customHeight="1" x14ac:dyDescent="0.15">
      <c r="AC826" s="76"/>
      <c r="AD826" s="76"/>
      <c r="AE826" s="76"/>
      <c r="AF826" s="76"/>
      <c r="AG826" s="76"/>
      <c r="AH826" s="76"/>
      <c r="AI826" s="76"/>
      <c r="AJ826" s="76"/>
    </row>
    <row r="827" spans="29:36" ht="20.85" customHeight="1" x14ac:dyDescent="0.15">
      <c r="AC827" s="76"/>
      <c r="AD827" s="76"/>
      <c r="AE827" s="76"/>
      <c r="AF827" s="76"/>
      <c r="AG827" s="76"/>
      <c r="AH827" s="76"/>
      <c r="AI827" s="76"/>
      <c r="AJ827" s="76"/>
    </row>
    <row r="828" spans="29:36" ht="20.85" customHeight="1" x14ac:dyDescent="0.15">
      <c r="AC828" s="76"/>
      <c r="AD828" s="76"/>
      <c r="AE828" s="76"/>
      <c r="AF828" s="76"/>
      <c r="AG828" s="76"/>
      <c r="AH828" s="76"/>
      <c r="AI828" s="76"/>
      <c r="AJ828" s="76"/>
    </row>
    <row r="829" spans="29:36" ht="20.85" customHeight="1" x14ac:dyDescent="0.15">
      <c r="AC829" s="76"/>
      <c r="AD829" s="76"/>
      <c r="AE829" s="76"/>
      <c r="AF829" s="76"/>
      <c r="AG829" s="76"/>
      <c r="AH829" s="76"/>
      <c r="AI829" s="76"/>
      <c r="AJ829" s="76"/>
    </row>
    <row r="830" spans="29:36" ht="20.85" customHeight="1" x14ac:dyDescent="0.15">
      <c r="AC830" s="76"/>
      <c r="AD830" s="76"/>
      <c r="AE830" s="76"/>
      <c r="AF830" s="76"/>
      <c r="AG830" s="76"/>
      <c r="AH830" s="76"/>
      <c r="AI830" s="76"/>
      <c r="AJ830" s="76"/>
    </row>
    <row r="831" spans="29:36" ht="20.85" customHeight="1" x14ac:dyDescent="0.15">
      <c r="AC831" s="75"/>
      <c r="AD831" s="75"/>
      <c r="AE831" s="75"/>
      <c r="AF831" s="75"/>
      <c r="AG831" s="75"/>
      <c r="AH831" s="75"/>
      <c r="AI831" s="75"/>
      <c r="AJ831" s="75"/>
    </row>
    <row r="832" spans="29:36" ht="20.85" customHeight="1" x14ac:dyDescent="0.15">
      <c r="AC832" s="75"/>
      <c r="AD832" s="75"/>
      <c r="AE832" s="76"/>
      <c r="AF832" s="76"/>
      <c r="AG832" s="76"/>
      <c r="AH832" s="76"/>
      <c r="AI832" s="76"/>
      <c r="AJ832" s="76"/>
    </row>
    <row r="833" spans="29:36" ht="20.85" customHeight="1" x14ac:dyDescent="0.15">
      <c r="AC833" s="76"/>
      <c r="AD833" s="76"/>
      <c r="AE833" s="76"/>
      <c r="AF833" s="76"/>
      <c r="AG833" s="76"/>
      <c r="AH833" s="76"/>
      <c r="AI833" s="76"/>
      <c r="AJ833" s="76"/>
    </row>
    <row r="834" spans="29:36" ht="20.85" customHeight="1" x14ac:dyDescent="0.15">
      <c r="AC834" s="75"/>
      <c r="AD834" s="75"/>
      <c r="AE834" s="76"/>
      <c r="AF834" s="76"/>
      <c r="AG834" s="76"/>
      <c r="AH834" s="76"/>
      <c r="AI834" s="76"/>
      <c r="AJ834" s="75"/>
    </row>
    <row r="835" spans="29:36" ht="20.85" customHeight="1" x14ac:dyDescent="0.15">
      <c r="AC835" s="76"/>
      <c r="AD835" s="76"/>
      <c r="AE835" s="76"/>
      <c r="AF835" s="76"/>
      <c r="AG835" s="76"/>
      <c r="AH835" s="76"/>
      <c r="AI835" s="76"/>
      <c r="AJ835" s="76"/>
    </row>
    <row r="836" spans="29:36" ht="20.85" customHeight="1" x14ac:dyDescent="0.15">
      <c r="AC836" s="76"/>
      <c r="AD836" s="76"/>
      <c r="AE836" s="76"/>
      <c r="AF836" s="76"/>
      <c r="AG836" s="76"/>
      <c r="AH836" s="76"/>
      <c r="AI836" s="76"/>
      <c r="AJ836" s="76"/>
    </row>
    <row r="837" spans="29:36" ht="20.85" customHeight="1" x14ac:dyDescent="0.15">
      <c r="AC837" s="76"/>
      <c r="AD837" s="76"/>
      <c r="AE837" s="76"/>
      <c r="AF837" s="76"/>
      <c r="AG837" s="76"/>
      <c r="AH837" s="76"/>
      <c r="AI837" s="76"/>
      <c r="AJ837" s="76"/>
    </row>
    <row r="838" spans="29:36" ht="20.85" customHeight="1" x14ac:dyDescent="0.15">
      <c r="AC838" s="76"/>
      <c r="AD838" s="76"/>
      <c r="AE838" s="76"/>
      <c r="AF838" s="76"/>
      <c r="AG838" s="76"/>
      <c r="AH838" s="76"/>
      <c r="AI838" s="76"/>
      <c r="AJ838" s="76"/>
    </row>
    <row r="839" spans="29:36" ht="20.85" customHeight="1" x14ac:dyDescent="0.15">
      <c r="AC839" s="76"/>
      <c r="AD839" s="76"/>
      <c r="AE839" s="76"/>
      <c r="AF839" s="76"/>
      <c r="AG839" s="76"/>
      <c r="AH839" s="76"/>
      <c r="AI839" s="76"/>
      <c r="AJ839" s="76"/>
    </row>
    <row r="840" spans="29:36" ht="20.85" customHeight="1" x14ac:dyDescent="0.15">
      <c r="AC840" s="76"/>
      <c r="AD840" s="76"/>
      <c r="AE840" s="76"/>
      <c r="AF840" s="76"/>
      <c r="AG840" s="76"/>
      <c r="AH840" s="76"/>
      <c r="AI840" s="76"/>
      <c r="AJ840" s="76"/>
    </row>
    <row r="841" spans="29:36" ht="20.85" customHeight="1" x14ac:dyDescent="0.15">
      <c r="AC841" s="76"/>
      <c r="AD841" s="76"/>
      <c r="AE841" s="76"/>
      <c r="AF841" s="76"/>
      <c r="AG841" s="76"/>
      <c r="AH841" s="76"/>
      <c r="AI841" s="76"/>
      <c r="AJ841" s="76"/>
    </row>
    <row r="842" spans="29:36" ht="20.85" customHeight="1" x14ac:dyDescent="0.15">
      <c r="AC842" s="76"/>
      <c r="AD842" s="76"/>
      <c r="AE842" s="76"/>
      <c r="AF842" s="76"/>
      <c r="AG842" s="76"/>
      <c r="AH842" s="76"/>
      <c r="AI842" s="76"/>
      <c r="AJ842" s="76"/>
    </row>
    <row r="843" spans="29:36" ht="20.85" customHeight="1" x14ac:dyDescent="0.15">
      <c r="AC843" s="76"/>
      <c r="AD843" s="76"/>
      <c r="AE843" s="76"/>
      <c r="AF843" s="76"/>
      <c r="AG843" s="76"/>
      <c r="AH843" s="76"/>
      <c r="AI843" s="76"/>
      <c r="AJ843" s="76"/>
    </row>
    <row r="844" spans="29:36" ht="20.85" customHeight="1" x14ac:dyDescent="0.15">
      <c r="AC844" s="76"/>
      <c r="AD844" s="76"/>
      <c r="AE844" s="76"/>
      <c r="AF844" s="76"/>
      <c r="AG844" s="76"/>
      <c r="AH844" s="76"/>
      <c r="AI844" s="76"/>
      <c r="AJ844" s="76"/>
    </row>
    <row r="845" spans="29:36" ht="20.85" customHeight="1" x14ac:dyDescent="0.15">
      <c r="AC845" s="76"/>
      <c r="AD845" s="76"/>
      <c r="AE845" s="76"/>
      <c r="AF845" s="76"/>
      <c r="AG845" s="76"/>
      <c r="AH845" s="76"/>
      <c r="AI845" s="76"/>
      <c r="AJ845" s="76"/>
    </row>
    <row r="846" spans="29:36" ht="20.85" customHeight="1" x14ac:dyDescent="0.15">
      <c r="AC846" s="76"/>
      <c r="AD846" s="76"/>
      <c r="AE846" s="76"/>
      <c r="AF846" s="76"/>
      <c r="AG846" s="76"/>
      <c r="AH846" s="76"/>
      <c r="AI846" s="76"/>
      <c r="AJ846" s="76"/>
    </row>
    <row r="847" spans="29:36" ht="20.85" customHeight="1" x14ac:dyDescent="0.15">
      <c r="AC847" s="76"/>
      <c r="AD847" s="76"/>
      <c r="AE847" s="76"/>
      <c r="AF847" s="76"/>
      <c r="AG847" s="76"/>
      <c r="AH847" s="76"/>
      <c r="AI847" s="76"/>
      <c r="AJ847" s="76"/>
    </row>
    <row r="848" spans="29:36" ht="20.85" customHeight="1" x14ac:dyDescent="0.15">
      <c r="AC848" s="76"/>
      <c r="AD848" s="76"/>
      <c r="AE848" s="76"/>
      <c r="AF848" s="76"/>
      <c r="AG848" s="76"/>
      <c r="AH848" s="76"/>
      <c r="AI848" s="76"/>
      <c r="AJ848" s="76"/>
    </row>
    <row r="849" spans="29:36" ht="20.85" customHeight="1" x14ac:dyDescent="0.15">
      <c r="AC849" s="76"/>
      <c r="AD849" s="76"/>
      <c r="AE849" s="76"/>
      <c r="AF849" s="76"/>
      <c r="AG849" s="76"/>
      <c r="AH849" s="76"/>
      <c r="AI849" s="76"/>
      <c r="AJ849" s="76"/>
    </row>
    <row r="850" spans="29:36" ht="20.85" customHeight="1" x14ac:dyDescent="0.15">
      <c r="AC850" s="76"/>
      <c r="AD850" s="76"/>
      <c r="AE850" s="76"/>
      <c r="AF850" s="76"/>
      <c r="AG850" s="76"/>
      <c r="AH850" s="76"/>
      <c r="AI850" s="76"/>
      <c r="AJ850" s="76"/>
    </row>
    <row r="851" spans="29:36" ht="20.85" customHeight="1" x14ac:dyDescent="0.15">
      <c r="AC851" s="76"/>
      <c r="AD851" s="76"/>
      <c r="AE851" s="76"/>
      <c r="AF851" s="76"/>
      <c r="AG851" s="76"/>
      <c r="AH851" s="76"/>
      <c r="AI851" s="76"/>
      <c r="AJ851" s="76"/>
    </row>
    <row r="852" spans="29:36" ht="20.85" customHeight="1" x14ac:dyDescent="0.15">
      <c r="AC852" s="76"/>
      <c r="AD852" s="76"/>
      <c r="AE852" s="76"/>
      <c r="AF852" s="76"/>
      <c r="AG852" s="76"/>
      <c r="AH852" s="76"/>
      <c r="AI852" s="76"/>
      <c r="AJ852" s="76"/>
    </row>
    <row r="853" spans="29:36" ht="20.85" customHeight="1" x14ac:dyDescent="0.15">
      <c r="AC853" s="76"/>
      <c r="AD853" s="76"/>
      <c r="AE853" s="76"/>
      <c r="AF853" s="76"/>
      <c r="AG853" s="76"/>
      <c r="AH853" s="76"/>
      <c r="AI853" s="76"/>
      <c r="AJ853" s="76"/>
    </row>
    <row r="854" spans="29:36" ht="20.85" customHeight="1" x14ac:dyDescent="0.15">
      <c r="AC854" s="76"/>
      <c r="AD854" s="76"/>
      <c r="AE854" s="76"/>
      <c r="AF854" s="76"/>
      <c r="AG854" s="76"/>
      <c r="AH854" s="76"/>
      <c r="AI854" s="76"/>
      <c r="AJ854" s="76"/>
    </row>
    <row r="855" spans="29:36" ht="20.85" customHeight="1" x14ac:dyDescent="0.15">
      <c r="AC855" s="76"/>
      <c r="AD855" s="76"/>
      <c r="AE855" s="76"/>
      <c r="AF855" s="76"/>
      <c r="AG855" s="76"/>
      <c r="AH855" s="76"/>
      <c r="AI855" s="76"/>
      <c r="AJ855" s="76"/>
    </row>
    <row r="856" spans="29:36" ht="20.85" customHeight="1" x14ac:dyDescent="0.15">
      <c r="AC856" s="76"/>
      <c r="AD856" s="76"/>
      <c r="AE856" s="76"/>
      <c r="AF856" s="76"/>
      <c r="AG856" s="76"/>
      <c r="AH856" s="76"/>
      <c r="AI856" s="76"/>
      <c r="AJ856" s="76"/>
    </row>
    <row r="857" spans="29:36" ht="20.85" customHeight="1" x14ac:dyDescent="0.15">
      <c r="AC857" s="76"/>
      <c r="AD857" s="76"/>
      <c r="AE857" s="76"/>
      <c r="AF857" s="76"/>
      <c r="AG857" s="76"/>
      <c r="AH857" s="76"/>
      <c r="AI857" s="76"/>
      <c r="AJ857" s="76"/>
    </row>
    <row r="858" spans="29:36" ht="20.85" customHeight="1" x14ac:dyDescent="0.15">
      <c r="AC858" s="76"/>
      <c r="AD858" s="76"/>
      <c r="AE858" s="76"/>
      <c r="AF858" s="76"/>
      <c r="AG858" s="76"/>
      <c r="AH858" s="76"/>
      <c r="AI858" s="76"/>
      <c r="AJ858" s="76"/>
    </row>
    <row r="859" spans="29:36" ht="20.85" customHeight="1" x14ac:dyDescent="0.15">
      <c r="AC859" s="76"/>
      <c r="AD859" s="76"/>
      <c r="AE859" s="76"/>
      <c r="AF859" s="76"/>
      <c r="AG859" s="76"/>
      <c r="AH859" s="76"/>
      <c r="AI859" s="76"/>
      <c r="AJ859" s="76"/>
    </row>
    <row r="860" spans="29:36" ht="20.85" customHeight="1" x14ac:dyDescent="0.15">
      <c r="AC860" s="76"/>
      <c r="AD860" s="76"/>
      <c r="AE860" s="76"/>
      <c r="AF860" s="76"/>
      <c r="AG860" s="76"/>
      <c r="AH860" s="76"/>
      <c r="AI860" s="76"/>
      <c r="AJ860" s="76"/>
    </row>
    <row r="861" spans="29:36" ht="20.85" customHeight="1" x14ac:dyDescent="0.15">
      <c r="AC861" s="76"/>
      <c r="AD861" s="76"/>
      <c r="AE861" s="76"/>
      <c r="AF861" s="76"/>
      <c r="AG861" s="76"/>
      <c r="AH861" s="76"/>
      <c r="AI861" s="76"/>
      <c r="AJ861" s="76"/>
    </row>
    <row r="862" spans="29:36" ht="20.85" customHeight="1" x14ac:dyDescent="0.15">
      <c r="AC862" s="76"/>
      <c r="AD862" s="76"/>
      <c r="AE862" s="76"/>
      <c r="AF862" s="76"/>
      <c r="AG862" s="76"/>
      <c r="AH862" s="76"/>
      <c r="AI862" s="76"/>
      <c r="AJ862" s="76"/>
    </row>
    <row r="863" spans="29:36" ht="20.85" customHeight="1" x14ac:dyDescent="0.15">
      <c r="AC863" s="76"/>
      <c r="AD863" s="76"/>
      <c r="AE863" s="76"/>
      <c r="AF863" s="76"/>
      <c r="AG863" s="76"/>
      <c r="AH863" s="76"/>
      <c r="AI863" s="76"/>
      <c r="AJ863" s="76"/>
    </row>
    <row r="864" spans="29:36" ht="20.85" customHeight="1" x14ac:dyDescent="0.15">
      <c r="AC864" s="76"/>
      <c r="AD864" s="76"/>
      <c r="AE864" s="76"/>
      <c r="AF864" s="76"/>
      <c r="AG864" s="76"/>
      <c r="AH864" s="76"/>
      <c r="AI864" s="76"/>
      <c r="AJ864" s="76"/>
    </row>
    <row r="865" spans="29:36" ht="20.85" customHeight="1" x14ac:dyDescent="0.15">
      <c r="AC865" s="76"/>
      <c r="AD865" s="76"/>
      <c r="AE865" s="76"/>
      <c r="AF865" s="76"/>
      <c r="AG865" s="76"/>
      <c r="AH865" s="76"/>
      <c r="AI865" s="76"/>
      <c r="AJ865" s="76"/>
    </row>
    <row r="866" spans="29:36" ht="20.85" customHeight="1" x14ac:dyDescent="0.15">
      <c r="AC866" s="76"/>
      <c r="AD866" s="76"/>
      <c r="AE866" s="76"/>
      <c r="AF866" s="76"/>
      <c r="AG866" s="76"/>
      <c r="AH866" s="76"/>
      <c r="AI866" s="76"/>
      <c r="AJ866" s="76"/>
    </row>
    <row r="867" spans="29:36" ht="20.85" customHeight="1" x14ac:dyDescent="0.15">
      <c r="AC867" s="76"/>
      <c r="AD867" s="76"/>
      <c r="AE867" s="76"/>
      <c r="AF867" s="76"/>
      <c r="AG867" s="76"/>
      <c r="AH867" s="76"/>
      <c r="AI867" s="76"/>
      <c r="AJ867" s="76"/>
    </row>
    <row r="868" spans="29:36" ht="20.85" customHeight="1" x14ac:dyDescent="0.15">
      <c r="AC868" s="76"/>
      <c r="AD868" s="76"/>
      <c r="AE868" s="76"/>
      <c r="AF868" s="76"/>
      <c r="AG868" s="76"/>
      <c r="AH868" s="76"/>
      <c r="AI868" s="76"/>
      <c r="AJ868" s="76"/>
    </row>
    <row r="869" spans="29:36" ht="20.85" customHeight="1" x14ac:dyDescent="0.15">
      <c r="AC869" s="76"/>
      <c r="AD869" s="76"/>
      <c r="AE869" s="76"/>
      <c r="AF869" s="76"/>
      <c r="AG869" s="76"/>
      <c r="AH869" s="76"/>
      <c r="AI869" s="76"/>
      <c r="AJ869" s="76"/>
    </row>
    <row r="870" spans="29:36" ht="20.85" customHeight="1" x14ac:dyDescent="0.15">
      <c r="AC870" s="76"/>
      <c r="AD870" s="76"/>
      <c r="AE870" s="76"/>
      <c r="AF870" s="76"/>
      <c r="AG870" s="76"/>
      <c r="AH870" s="76"/>
      <c r="AI870" s="76"/>
      <c r="AJ870" s="76"/>
    </row>
    <row r="871" spans="29:36" ht="20.85" customHeight="1" x14ac:dyDescent="0.15">
      <c r="AC871" s="76"/>
      <c r="AD871" s="76"/>
      <c r="AE871" s="76"/>
      <c r="AF871" s="76"/>
      <c r="AG871" s="76"/>
      <c r="AH871" s="76"/>
      <c r="AI871" s="76"/>
      <c r="AJ871" s="76"/>
    </row>
    <row r="872" spans="29:36" ht="20.85" customHeight="1" x14ac:dyDescent="0.15">
      <c r="AC872" s="76"/>
      <c r="AD872" s="76"/>
      <c r="AE872" s="76"/>
      <c r="AF872" s="76"/>
      <c r="AG872" s="76"/>
      <c r="AH872" s="76"/>
      <c r="AI872" s="76"/>
      <c r="AJ872" s="76"/>
    </row>
    <row r="873" spans="29:36" ht="20.85" customHeight="1" x14ac:dyDescent="0.15">
      <c r="AC873" s="76"/>
      <c r="AD873" s="76"/>
      <c r="AE873" s="76"/>
      <c r="AF873" s="76"/>
      <c r="AG873" s="76"/>
      <c r="AH873" s="76"/>
      <c r="AI873" s="76"/>
      <c r="AJ873" s="76"/>
    </row>
    <row r="874" spans="29:36" ht="20.85" customHeight="1" x14ac:dyDescent="0.15">
      <c r="AC874" s="76"/>
      <c r="AD874" s="76"/>
      <c r="AE874" s="76"/>
      <c r="AF874" s="76"/>
      <c r="AG874" s="76"/>
      <c r="AH874" s="76"/>
      <c r="AI874" s="76"/>
      <c r="AJ874" s="76"/>
    </row>
    <row r="875" spans="29:36" ht="20.85" customHeight="1" x14ac:dyDescent="0.15">
      <c r="AC875" s="76"/>
      <c r="AD875" s="76"/>
      <c r="AE875" s="76"/>
      <c r="AF875" s="76"/>
      <c r="AG875" s="76"/>
      <c r="AH875" s="76"/>
      <c r="AI875" s="76"/>
      <c r="AJ875" s="76"/>
    </row>
    <row r="876" spans="29:36" ht="20.85" customHeight="1" x14ac:dyDescent="0.15">
      <c r="AC876" s="75"/>
      <c r="AD876" s="75"/>
      <c r="AE876" s="75"/>
      <c r="AF876" s="75"/>
      <c r="AG876" s="75"/>
      <c r="AH876" s="75"/>
      <c r="AI876" s="75"/>
      <c r="AJ876" s="75"/>
    </row>
    <row r="877" spans="29:36" ht="20.85" customHeight="1" x14ac:dyDescent="0.15">
      <c r="AC877" s="75"/>
      <c r="AD877" s="75"/>
      <c r="AE877" s="76"/>
      <c r="AF877" s="76"/>
      <c r="AG877" s="76"/>
      <c r="AH877" s="76"/>
      <c r="AI877" s="76"/>
      <c r="AJ877" s="76"/>
    </row>
    <row r="878" spans="29:36" ht="20.85" customHeight="1" x14ac:dyDescent="0.15">
      <c r="AC878" s="76"/>
      <c r="AD878" s="76"/>
      <c r="AE878" s="76"/>
      <c r="AF878" s="76"/>
      <c r="AG878" s="76"/>
      <c r="AH878" s="76"/>
      <c r="AI878" s="76"/>
      <c r="AJ878" s="76"/>
    </row>
    <row r="879" spans="29:36" ht="20.85" customHeight="1" x14ac:dyDescent="0.15">
      <c r="AC879" s="75"/>
      <c r="AD879" s="75"/>
      <c r="AE879" s="76"/>
      <c r="AF879" s="76"/>
      <c r="AG879" s="76"/>
      <c r="AH879" s="76"/>
      <c r="AI879" s="76"/>
      <c r="AJ879" s="75"/>
    </row>
    <row r="880" spans="29:36" ht="20.85" customHeight="1" x14ac:dyDescent="0.15">
      <c r="AC880" s="76"/>
      <c r="AD880" s="76"/>
      <c r="AE880" s="76"/>
      <c r="AF880" s="76"/>
      <c r="AG880" s="76"/>
      <c r="AH880" s="76"/>
      <c r="AI880" s="76"/>
      <c r="AJ880" s="76"/>
    </row>
    <row r="881" spans="29:36" ht="20.85" customHeight="1" x14ac:dyDescent="0.15">
      <c r="AC881" s="76"/>
      <c r="AD881" s="76"/>
      <c r="AE881" s="76"/>
      <c r="AF881" s="76"/>
      <c r="AG881" s="76"/>
      <c r="AH881" s="76"/>
      <c r="AI881" s="76"/>
      <c r="AJ881" s="76"/>
    </row>
    <row r="882" spans="29:36" ht="20.85" customHeight="1" x14ac:dyDescent="0.15">
      <c r="AC882" s="76"/>
      <c r="AD882" s="76"/>
      <c r="AE882" s="76"/>
      <c r="AF882" s="76"/>
      <c r="AG882" s="76"/>
      <c r="AH882" s="76"/>
      <c r="AI882" s="76"/>
      <c r="AJ882" s="76"/>
    </row>
    <row r="883" spans="29:36" ht="20.85" customHeight="1" x14ac:dyDescent="0.15">
      <c r="AC883" s="76"/>
      <c r="AD883" s="76"/>
      <c r="AE883" s="76"/>
      <c r="AF883" s="76"/>
      <c r="AG883" s="76"/>
      <c r="AH883" s="76"/>
      <c r="AI883" s="76"/>
      <c r="AJ883" s="76"/>
    </row>
    <row r="884" spans="29:36" ht="20.85" customHeight="1" x14ac:dyDescent="0.15">
      <c r="AC884" s="76"/>
      <c r="AD884" s="76"/>
      <c r="AE884" s="76"/>
      <c r="AF884" s="76"/>
      <c r="AG884" s="76"/>
      <c r="AH884" s="76"/>
      <c r="AI884" s="76"/>
      <c r="AJ884" s="76"/>
    </row>
    <row r="885" spans="29:36" ht="20.85" customHeight="1" x14ac:dyDescent="0.15">
      <c r="AC885" s="76"/>
      <c r="AD885" s="76"/>
      <c r="AE885" s="76"/>
      <c r="AF885" s="76"/>
      <c r="AG885" s="76"/>
      <c r="AH885" s="76"/>
      <c r="AI885" s="76"/>
      <c r="AJ885" s="76"/>
    </row>
    <row r="886" spans="29:36" ht="20.85" customHeight="1" x14ac:dyDescent="0.15">
      <c r="AC886" s="76"/>
      <c r="AD886" s="76"/>
      <c r="AE886" s="76"/>
      <c r="AF886" s="76"/>
      <c r="AG886" s="76"/>
      <c r="AH886" s="76"/>
      <c r="AI886" s="76"/>
      <c r="AJ886" s="76"/>
    </row>
    <row r="887" spans="29:36" ht="20.85" customHeight="1" x14ac:dyDescent="0.15">
      <c r="AC887" s="76"/>
      <c r="AD887" s="76"/>
      <c r="AE887" s="76"/>
      <c r="AF887" s="76"/>
      <c r="AG887" s="76"/>
      <c r="AH887" s="76"/>
      <c r="AI887" s="76"/>
      <c r="AJ887" s="76"/>
    </row>
    <row r="888" spans="29:36" ht="20.85" customHeight="1" x14ac:dyDescent="0.15">
      <c r="AC888" s="76"/>
      <c r="AD888" s="76"/>
      <c r="AE888" s="76"/>
      <c r="AF888" s="76"/>
      <c r="AG888" s="76"/>
      <c r="AH888" s="76"/>
      <c r="AI888" s="76"/>
      <c r="AJ888" s="76"/>
    </row>
    <row r="889" spans="29:36" ht="20.85" customHeight="1" x14ac:dyDescent="0.15">
      <c r="AC889" s="76"/>
      <c r="AD889" s="76"/>
      <c r="AE889" s="76"/>
      <c r="AF889" s="76"/>
      <c r="AG889" s="76"/>
      <c r="AH889" s="76"/>
      <c r="AI889" s="76"/>
      <c r="AJ889" s="76"/>
    </row>
    <row r="890" spans="29:36" ht="20.85" customHeight="1" x14ac:dyDescent="0.15">
      <c r="AC890" s="76"/>
      <c r="AD890" s="76"/>
      <c r="AE890" s="76"/>
      <c r="AF890" s="76"/>
      <c r="AG890" s="76"/>
      <c r="AH890" s="76"/>
      <c r="AI890" s="76"/>
      <c r="AJ890" s="76"/>
    </row>
    <row r="891" spans="29:36" ht="20.85" customHeight="1" x14ac:dyDescent="0.15">
      <c r="AC891" s="76"/>
      <c r="AD891" s="76"/>
      <c r="AE891" s="76"/>
      <c r="AF891" s="76"/>
      <c r="AG891" s="76"/>
      <c r="AH891" s="76"/>
      <c r="AI891" s="76"/>
      <c r="AJ891" s="76"/>
    </row>
    <row r="892" spans="29:36" ht="20.85" customHeight="1" x14ac:dyDescent="0.15">
      <c r="AC892" s="76"/>
      <c r="AD892" s="76"/>
      <c r="AE892" s="76"/>
      <c r="AF892" s="76"/>
      <c r="AG892" s="76"/>
      <c r="AH892" s="76"/>
      <c r="AI892" s="76"/>
      <c r="AJ892" s="76"/>
    </row>
    <row r="893" spans="29:36" ht="20.85" customHeight="1" x14ac:dyDescent="0.15">
      <c r="AC893" s="76"/>
      <c r="AD893" s="76"/>
      <c r="AE893" s="76"/>
      <c r="AF893" s="76"/>
      <c r="AG893" s="76"/>
      <c r="AH893" s="76"/>
      <c r="AI893" s="76"/>
      <c r="AJ893" s="76"/>
    </row>
    <row r="894" spans="29:36" ht="20.85" customHeight="1" x14ac:dyDescent="0.15">
      <c r="AC894" s="76"/>
      <c r="AD894" s="76"/>
      <c r="AE894" s="76"/>
      <c r="AF894" s="76"/>
      <c r="AG894" s="76"/>
      <c r="AH894" s="76"/>
      <c r="AI894" s="76"/>
      <c r="AJ894" s="76"/>
    </row>
    <row r="895" spans="29:36" ht="20.85" customHeight="1" x14ac:dyDescent="0.15">
      <c r="AC895" s="76"/>
      <c r="AD895" s="76"/>
      <c r="AE895" s="76"/>
      <c r="AF895" s="76"/>
      <c r="AG895" s="76"/>
      <c r="AH895" s="76"/>
      <c r="AI895" s="76"/>
      <c r="AJ895" s="76"/>
    </row>
    <row r="896" spans="29:36" ht="20.85" customHeight="1" x14ac:dyDescent="0.15">
      <c r="AC896" s="76"/>
      <c r="AD896" s="76"/>
      <c r="AE896" s="76"/>
      <c r="AF896" s="76"/>
      <c r="AG896" s="76"/>
      <c r="AH896" s="76"/>
      <c r="AI896" s="76"/>
      <c r="AJ896" s="76"/>
    </row>
    <row r="897" spans="29:36" ht="20.85" customHeight="1" x14ac:dyDescent="0.15">
      <c r="AC897" s="76"/>
      <c r="AD897" s="76"/>
      <c r="AE897" s="76"/>
      <c r="AF897" s="76"/>
      <c r="AG897" s="76"/>
      <c r="AH897" s="76"/>
      <c r="AI897" s="76"/>
      <c r="AJ897" s="76"/>
    </row>
    <row r="898" spans="29:36" ht="20.85" customHeight="1" x14ac:dyDescent="0.15">
      <c r="AC898" s="76"/>
      <c r="AD898" s="76"/>
      <c r="AE898" s="76"/>
      <c r="AF898" s="76"/>
      <c r="AG898" s="76"/>
      <c r="AH898" s="76"/>
      <c r="AI898" s="76"/>
      <c r="AJ898" s="76"/>
    </row>
    <row r="899" spans="29:36" ht="20.85" customHeight="1" x14ac:dyDescent="0.15">
      <c r="AC899" s="76"/>
      <c r="AD899" s="76"/>
      <c r="AE899" s="76"/>
      <c r="AF899" s="76"/>
      <c r="AG899" s="76"/>
      <c r="AH899" s="76"/>
      <c r="AI899" s="76"/>
      <c r="AJ899" s="76"/>
    </row>
    <row r="900" spans="29:36" ht="20.85" customHeight="1" x14ac:dyDescent="0.15">
      <c r="AC900" s="76"/>
      <c r="AD900" s="76"/>
      <c r="AE900" s="76"/>
      <c r="AF900" s="76"/>
      <c r="AG900" s="76"/>
      <c r="AH900" s="76"/>
      <c r="AI900" s="76"/>
      <c r="AJ900" s="76"/>
    </row>
    <row r="901" spans="29:36" ht="20.85" customHeight="1" x14ac:dyDescent="0.15">
      <c r="AC901" s="76"/>
      <c r="AD901" s="76"/>
      <c r="AE901" s="76"/>
      <c r="AF901" s="76"/>
      <c r="AG901" s="76"/>
      <c r="AH901" s="76"/>
      <c r="AI901" s="76"/>
      <c r="AJ901" s="76"/>
    </row>
    <row r="902" spans="29:36" ht="20.85" customHeight="1" x14ac:dyDescent="0.15">
      <c r="AC902" s="76"/>
      <c r="AD902" s="76"/>
      <c r="AE902" s="76"/>
      <c r="AF902" s="76"/>
      <c r="AG902" s="76"/>
      <c r="AH902" s="76"/>
      <c r="AI902" s="76"/>
      <c r="AJ902" s="76"/>
    </row>
    <row r="903" spans="29:36" ht="20.85" customHeight="1" x14ac:dyDescent="0.15">
      <c r="AC903" s="76"/>
      <c r="AD903" s="76"/>
      <c r="AE903" s="76"/>
      <c r="AF903" s="76"/>
      <c r="AG903" s="76"/>
      <c r="AH903" s="76"/>
      <c r="AI903" s="76"/>
      <c r="AJ903" s="76"/>
    </row>
    <row r="904" spans="29:36" ht="20.85" customHeight="1" x14ac:dyDescent="0.15">
      <c r="AC904" s="76"/>
      <c r="AD904" s="76"/>
      <c r="AE904" s="76"/>
      <c r="AF904" s="76"/>
      <c r="AG904" s="76"/>
      <c r="AH904" s="76"/>
      <c r="AI904" s="76"/>
      <c r="AJ904" s="76"/>
    </row>
    <row r="905" spans="29:36" ht="20.85" customHeight="1" x14ac:dyDescent="0.15">
      <c r="AC905" s="76"/>
      <c r="AD905" s="76"/>
      <c r="AE905" s="76"/>
      <c r="AF905" s="76"/>
      <c r="AG905" s="76"/>
      <c r="AH905" s="76"/>
      <c r="AI905" s="76"/>
      <c r="AJ905" s="76"/>
    </row>
    <row r="906" spans="29:36" ht="20.85" customHeight="1" x14ac:dyDescent="0.15">
      <c r="AC906" s="76"/>
      <c r="AD906" s="76"/>
      <c r="AE906" s="76"/>
      <c r="AF906" s="76"/>
      <c r="AG906" s="76"/>
      <c r="AH906" s="76"/>
      <c r="AI906" s="76"/>
      <c r="AJ906" s="76"/>
    </row>
    <row r="907" spans="29:36" ht="20.85" customHeight="1" x14ac:dyDescent="0.15">
      <c r="AC907" s="76"/>
      <c r="AD907" s="76"/>
      <c r="AE907" s="76"/>
      <c r="AF907" s="76"/>
      <c r="AG907" s="76"/>
      <c r="AH907" s="76"/>
      <c r="AI907" s="76"/>
      <c r="AJ907" s="76"/>
    </row>
    <row r="908" spans="29:36" ht="20.85" customHeight="1" x14ac:dyDescent="0.15">
      <c r="AC908" s="76"/>
      <c r="AD908" s="76"/>
      <c r="AE908" s="76"/>
      <c r="AF908" s="76"/>
      <c r="AG908" s="76"/>
      <c r="AH908" s="76"/>
      <c r="AI908" s="76"/>
      <c r="AJ908" s="76"/>
    </row>
    <row r="909" spans="29:36" ht="20.85" customHeight="1" x14ac:dyDescent="0.15">
      <c r="AC909" s="76"/>
      <c r="AD909" s="76"/>
      <c r="AE909" s="76"/>
      <c r="AF909" s="76"/>
      <c r="AG909" s="76"/>
      <c r="AH909" s="76"/>
      <c r="AI909" s="76"/>
      <c r="AJ909" s="76"/>
    </row>
    <row r="910" spans="29:36" ht="20.85" customHeight="1" x14ac:dyDescent="0.15">
      <c r="AC910" s="76"/>
      <c r="AD910" s="76"/>
      <c r="AE910" s="76"/>
      <c r="AF910" s="76"/>
      <c r="AG910" s="76"/>
      <c r="AH910" s="76"/>
      <c r="AI910" s="76"/>
      <c r="AJ910" s="76"/>
    </row>
    <row r="911" spans="29:36" ht="20.85" customHeight="1" x14ac:dyDescent="0.15">
      <c r="AC911" s="76"/>
      <c r="AD911" s="76"/>
      <c r="AE911" s="76"/>
      <c r="AF911" s="76"/>
      <c r="AG911" s="76"/>
      <c r="AH911" s="76"/>
      <c r="AI911" s="76"/>
      <c r="AJ911" s="76"/>
    </row>
    <row r="912" spans="29:36" ht="20.85" customHeight="1" x14ac:dyDescent="0.15">
      <c r="AC912" s="76"/>
      <c r="AD912" s="76"/>
      <c r="AE912" s="76"/>
      <c r="AF912" s="76"/>
      <c r="AG912" s="76"/>
      <c r="AH912" s="76"/>
      <c r="AI912" s="76"/>
      <c r="AJ912" s="76"/>
    </row>
    <row r="913" spans="29:36" ht="20.85" customHeight="1" x14ac:dyDescent="0.15">
      <c r="AC913" s="76"/>
      <c r="AD913" s="76"/>
      <c r="AE913" s="76"/>
      <c r="AF913" s="76"/>
      <c r="AG913" s="76"/>
      <c r="AH913" s="76"/>
      <c r="AI913" s="76"/>
      <c r="AJ913" s="76"/>
    </row>
    <row r="914" spans="29:36" ht="20.85" customHeight="1" x14ac:dyDescent="0.15">
      <c r="AC914" s="76"/>
      <c r="AD914" s="76"/>
      <c r="AE914" s="76"/>
      <c r="AF914" s="76"/>
      <c r="AG914" s="76"/>
      <c r="AH914" s="76"/>
      <c r="AI914" s="76"/>
      <c r="AJ914" s="76"/>
    </row>
    <row r="915" spans="29:36" ht="20.85" customHeight="1" x14ac:dyDescent="0.15">
      <c r="AC915" s="76"/>
      <c r="AD915" s="76"/>
      <c r="AE915" s="76"/>
      <c r="AF915" s="76"/>
      <c r="AG915" s="76"/>
      <c r="AH915" s="76"/>
      <c r="AI915" s="76"/>
      <c r="AJ915" s="76"/>
    </row>
    <row r="916" spans="29:36" ht="20.85" customHeight="1" x14ac:dyDescent="0.15">
      <c r="AC916" s="76"/>
      <c r="AD916" s="76"/>
      <c r="AE916" s="76"/>
      <c r="AF916" s="76"/>
      <c r="AG916" s="76"/>
      <c r="AH916" s="76"/>
      <c r="AI916" s="76"/>
      <c r="AJ916" s="76"/>
    </row>
    <row r="917" spans="29:36" ht="20.85" customHeight="1" x14ac:dyDescent="0.15">
      <c r="AC917" s="76"/>
      <c r="AD917" s="76"/>
      <c r="AE917" s="76"/>
      <c r="AF917" s="76"/>
      <c r="AG917" s="76"/>
      <c r="AH917" s="76"/>
      <c r="AI917" s="76"/>
      <c r="AJ917" s="76"/>
    </row>
    <row r="918" spans="29:36" ht="20.85" customHeight="1" x14ac:dyDescent="0.15">
      <c r="AC918" s="76"/>
      <c r="AD918" s="76"/>
      <c r="AE918" s="76"/>
      <c r="AF918" s="76"/>
      <c r="AG918" s="76"/>
      <c r="AH918" s="76"/>
      <c r="AI918" s="76"/>
      <c r="AJ918" s="76"/>
    </row>
    <row r="919" spans="29:36" ht="20.85" customHeight="1" x14ac:dyDescent="0.15">
      <c r="AC919" s="76"/>
      <c r="AD919" s="76"/>
      <c r="AE919" s="76"/>
      <c r="AF919" s="76"/>
      <c r="AG919" s="76"/>
      <c r="AH919" s="76"/>
      <c r="AI919" s="76"/>
      <c r="AJ919" s="76"/>
    </row>
    <row r="920" spans="29:36" ht="20.85" customHeight="1" x14ac:dyDescent="0.15">
      <c r="AC920" s="76"/>
      <c r="AD920" s="76"/>
      <c r="AE920" s="76"/>
      <c r="AF920" s="76"/>
      <c r="AG920" s="76"/>
      <c r="AH920" s="76"/>
      <c r="AI920" s="76"/>
      <c r="AJ920" s="76"/>
    </row>
    <row r="921" spans="29:36" ht="20.85" customHeight="1" x14ac:dyDescent="0.15">
      <c r="AC921" s="75"/>
      <c r="AD921" s="75"/>
      <c r="AE921" s="75"/>
      <c r="AF921" s="75"/>
      <c r="AG921" s="75"/>
      <c r="AH921" s="75"/>
      <c r="AI921" s="75"/>
      <c r="AJ921" s="75"/>
    </row>
    <row r="922" spans="29:36" ht="20.85" customHeight="1" x14ac:dyDescent="0.15">
      <c r="AC922" s="75"/>
      <c r="AD922" s="75"/>
      <c r="AE922" s="76"/>
      <c r="AF922" s="76"/>
      <c r="AG922" s="76"/>
      <c r="AH922" s="76"/>
      <c r="AI922" s="76"/>
      <c r="AJ922" s="76"/>
    </row>
    <row r="923" spans="29:36" ht="20.85" customHeight="1" x14ac:dyDescent="0.15">
      <c r="AC923" s="76"/>
      <c r="AD923" s="76"/>
      <c r="AE923" s="76"/>
      <c r="AF923" s="76"/>
      <c r="AG923" s="76"/>
      <c r="AH923" s="76"/>
      <c r="AI923" s="76"/>
      <c r="AJ923" s="76"/>
    </row>
    <row r="924" spans="29:36" ht="20.85" customHeight="1" x14ac:dyDescent="0.15">
      <c r="AC924" s="75"/>
      <c r="AD924" s="75"/>
      <c r="AE924" s="76"/>
      <c r="AF924" s="76"/>
      <c r="AG924" s="76"/>
      <c r="AH924" s="76"/>
      <c r="AI924" s="76"/>
      <c r="AJ924" s="75"/>
    </row>
    <row r="925" spans="29:36" ht="20.85" customHeight="1" x14ac:dyDescent="0.15">
      <c r="AC925" s="76"/>
      <c r="AD925" s="76"/>
      <c r="AE925" s="76"/>
      <c r="AF925" s="76"/>
      <c r="AG925" s="76"/>
      <c r="AH925" s="76"/>
      <c r="AI925" s="76"/>
      <c r="AJ925" s="76"/>
    </row>
    <row r="926" spans="29:36" ht="20.85" customHeight="1" x14ac:dyDescent="0.15">
      <c r="AC926" s="76"/>
      <c r="AD926" s="76"/>
      <c r="AE926" s="76"/>
      <c r="AF926" s="76"/>
      <c r="AG926" s="76"/>
      <c r="AH926" s="76"/>
      <c r="AI926" s="76"/>
      <c r="AJ926" s="76"/>
    </row>
    <row r="927" spans="29:36" ht="20.85" customHeight="1" x14ac:dyDescent="0.15">
      <c r="AC927" s="76"/>
      <c r="AD927" s="76"/>
      <c r="AE927" s="76"/>
      <c r="AF927" s="76"/>
      <c r="AG927" s="76"/>
      <c r="AH927" s="76"/>
      <c r="AI927" s="76"/>
      <c r="AJ927" s="76"/>
    </row>
    <row r="928" spans="29:36" ht="20.85" customHeight="1" x14ac:dyDescent="0.15">
      <c r="AC928" s="76"/>
      <c r="AD928" s="76"/>
      <c r="AE928" s="76"/>
      <c r="AF928" s="76"/>
      <c r="AG928" s="76"/>
      <c r="AH928" s="76"/>
      <c r="AI928" s="76"/>
      <c r="AJ928" s="76"/>
    </row>
    <row r="929" spans="29:36" ht="20.85" customHeight="1" x14ac:dyDescent="0.15">
      <c r="AC929" s="76"/>
      <c r="AD929" s="76"/>
      <c r="AE929" s="76"/>
      <c r="AF929" s="76"/>
      <c r="AG929" s="76"/>
      <c r="AH929" s="76"/>
      <c r="AI929" s="76"/>
      <c r="AJ929" s="76"/>
    </row>
    <row r="930" spans="29:36" ht="20.85" customHeight="1" x14ac:dyDescent="0.15">
      <c r="AC930" s="76"/>
      <c r="AD930" s="76"/>
      <c r="AE930" s="76"/>
      <c r="AF930" s="76"/>
      <c r="AG930" s="76"/>
      <c r="AH930" s="76"/>
      <c r="AI930" s="76"/>
      <c r="AJ930" s="76"/>
    </row>
    <row r="931" spans="29:36" ht="20.85" customHeight="1" x14ac:dyDescent="0.15">
      <c r="AC931" s="76"/>
      <c r="AD931" s="76"/>
      <c r="AE931" s="76"/>
      <c r="AF931" s="76"/>
      <c r="AG931" s="76"/>
      <c r="AH931" s="76"/>
      <c r="AI931" s="76"/>
      <c r="AJ931" s="76"/>
    </row>
    <row r="932" spans="29:36" ht="20.85" customHeight="1" x14ac:dyDescent="0.15">
      <c r="AC932" s="76"/>
      <c r="AD932" s="76"/>
      <c r="AE932" s="76"/>
      <c r="AF932" s="76"/>
      <c r="AG932" s="76"/>
      <c r="AH932" s="76"/>
      <c r="AI932" s="76"/>
      <c r="AJ932" s="76"/>
    </row>
    <row r="933" spans="29:36" ht="20.85" customHeight="1" x14ac:dyDescent="0.15">
      <c r="AC933" s="76"/>
      <c r="AD933" s="76"/>
      <c r="AE933" s="76"/>
      <c r="AF933" s="76"/>
      <c r="AG933" s="76"/>
      <c r="AH933" s="76"/>
      <c r="AI933" s="76"/>
      <c r="AJ933" s="76"/>
    </row>
    <row r="934" spans="29:36" ht="20.85" customHeight="1" x14ac:dyDescent="0.15">
      <c r="AC934" s="76"/>
      <c r="AD934" s="76"/>
      <c r="AE934" s="76"/>
      <c r="AF934" s="76"/>
      <c r="AG934" s="76"/>
      <c r="AH934" s="76"/>
      <c r="AI934" s="76"/>
      <c r="AJ934" s="76"/>
    </row>
    <row r="935" spans="29:36" ht="20.85" customHeight="1" x14ac:dyDescent="0.15">
      <c r="AC935" s="76"/>
      <c r="AD935" s="76"/>
      <c r="AE935" s="76"/>
      <c r="AF935" s="76"/>
      <c r="AG935" s="76"/>
      <c r="AH935" s="76"/>
      <c r="AI935" s="76"/>
      <c r="AJ935" s="76"/>
    </row>
    <row r="936" spans="29:36" ht="20.85" customHeight="1" x14ac:dyDescent="0.15">
      <c r="AC936" s="76"/>
      <c r="AD936" s="76"/>
      <c r="AE936" s="76"/>
      <c r="AF936" s="76"/>
      <c r="AG936" s="76"/>
      <c r="AH936" s="76"/>
      <c r="AI936" s="76"/>
      <c r="AJ936" s="76"/>
    </row>
    <row r="937" spans="29:36" ht="20.85" customHeight="1" x14ac:dyDescent="0.15">
      <c r="AC937" s="76"/>
      <c r="AD937" s="76"/>
      <c r="AE937" s="76"/>
      <c r="AF937" s="76"/>
      <c r="AG937" s="76"/>
      <c r="AH937" s="76"/>
      <c r="AI937" s="76"/>
      <c r="AJ937" s="76"/>
    </row>
    <row r="938" spans="29:36" ht="20.85" customHeight="1" x14ac:dyDescent="0.15">
      <c r="AC938" s="76"/>
      <c r="AD938" s="76"/>
      <c r="AE938" s="76"/>
      <c r="AF938" s="76"/>
      <c r="AG938" s="76"/>
      <c r="AH938" s="76"/>
      <c r="AI938" s="76"/>
      <c r="AJ938" s="76"/>
    </row>
    <row r="939" spans="29:36" ht="20.85" customHeight="1" x14ac:dyDescent="0.15">
      <c r="AC939" s="76"/>
      <c r="AD939" s="76"/>
      <c r="AE939" s="76"/>
      <c r="AF939" s="76"/>
      <c r="AG939" s="76"/>
      <c r="AH939" s="76"/>
      <c r="AI939" s="76"/>
      <c r="AJ939" s="76"/>
    </row>
    <row r="940" spans="29:36" ht="20.85" customHeight="1" x14ac:dyDescent="0.15">
      <c r="AC940" s="76"/>
      <c r="AD940" s="76"/>
      <c r="AE940" s="76"/>
      <c r="AF940" s="76"/>
      <c r="AG940" s="76"/>
      <c r="AH940" s="76"/>
      <c r="AI940" s="76"/>
      <c r="AJ940" s="76"/>
    </row>
    <row r="941" spans="29:36" ht="20.85" customHeight="1" x14ac:dyDescent="0.15">
      <c r="AC941" s="76"/>
      <c r="AD941" s="76"/>
      <c r="AE941" s="76"/>
      <c r="AF941" s="76"/>
      <c r="AG941" s="76"/>
      <c r="AH941" s="76"/>
      <c r="AI941" s="76"/>
      <c r="AJ941" s="76"/>
    </row>
    <row r="942" spans="29:36" ht="20.85" customHeight="1" x14ac:dyDescent="0.15">
      <c r="AC942" s="76"/>
      <c r="AD942" s="76"/>
      <c r="AE942" s="76"/>
      <c r="AF942" s="76"/>
      <c r="AG942" s="76"/>
      <c r="AH942" s="76"/>
      <c r="AI942" s="76"/>
      <c r="AJ942" s="76"/>
    </row>
    <row r="943" spans="29:36" ht="20.85" customHeight="1" x14ac:dyDescent="0.15">
      <c r="AC943" s="76"/>
      <c r="AD943" s="76"/>
      <c r="AE943" s="76"/>
      <c r="AF943" s="76"/>
      <c r="AG943" s="76"/>
      <c r="AH943" s="76"/>
      <c r="AI943" s="76"/>
      <c r="AJ943" s="76"/>
    </row>
    <row r="944" spans="29:36" ht="20.85" customHeight="1" x14ac:dyDescent="0.15">
      <c r="AC944" s="76"/>
      <c r="AD944" s="76"/>
      <c r="AE944" s="76"/>
      <c r="AF944" s="76"/>
      <c r="AG944" s="76"/>
      <c r="AH944" s="76"/>
      <c r="AI944" s="76"/>
      <c r="AJ944" s="76"/>
    </row>
    <row r="945" spans="29:36" ht="20.85" customHeight="1" x14ac:dyDescent="0.15">
      <c r="AC945" s="76"/>
      <c r="AD945" s="76"/>
      <c r="AE945" s="76"/>
      <c r="AF945" s="76"/>
      <c r="AG945" s="76"/>
      <c r="AH945" s="76"/>
      <c r="AI945" s="76"/>
      <c r="AJ945" s="76"/>
    </row>
    <row r="946" spans="29:36" ht="20.85" customHeight="1" x14ac:dyDescent="0.15">
      <c r="AC946" s="76"/>
      <c r="AD946" s="76"/>
      <c r="AE946" s="76"/>
      <c r="AF946" s="76"/>
      <c r="AG946" s="76"/>
      <c r="AH946" s="76"/>
      <c r="AI946" s="76"/>
      <c r="AJ946" s="76"/>
    </row>
    <row r="947" spans="29:36" ht="20.85" customHeight="1" x14ac:dyDescent="0.15">
      <c r="AC947" s="76"/>
      <c r="AD947" s="76"/>
      <c r="AE947" s="76"/>
      <c r="AF947" s="76"/>
      <c r="AG947" s="76"/>
      <c r="AH947" s="76"/>
      <c r="AI947" s="76"/>
      <c r="AJ947" s="76"/>
    </row>
    <row r="948" spans="29:36" ht="20.85" customHeight="1" x14ac:dyDescent="0.15">
      <c r="AC948" s="76"/>
      <c r="AD948" s="76"/>
      <c r="AE948" s="76"/>
      <c r="AF948" s="76"/>
      <c r="AG948" s="76"/>
      <c r="AH948" s="76"/>
      <c r="AI948" s="76"/>
      <c r="AJ948" s="76"/>
    </row>
    <row r="949" spans="29:36" ht="20.85" customHeight="1" x14ac:dyDescent="0.15">
      <c r="AC949" s="76"/>
      <c r="AD949" s="76"/>
      <c r="AE949" s="76"/>
      <c r="AF949" s="76"/>
      <c r="AG949" s="76"/>
      <c r="AH949" s="76"/>
      <c r="AI949" s="76"/>
      <c r="AJ949" s="76"/>
    </row>
    <row r="950" spans="29:36" ht="20.85" customHeight="1" x14ac:dyDescent="0.15">
      <c r="AC950" s="76"/>
      <c r="AD950" s="76"/>
      <c r="AE950" s="76"/>
      <c r="AF950" s="76"/>
      <c r="AG950" s="76"/>
      <c r="AH950" s="76"/>
      <c r="AI950" s="76"/>
      <c r="AJ950" s="76"/>
    </row>
    <row r="951" spans="29:36" ht="20.85" customHeight="1" x14ac:dyDescent="0.15">
      <c r="AC951" s="76"/>
      <c r="AD951" s="76"/>
      <c r="AE951" s="76"/>
      <c r="AF951" s="76"/>
      <c r="AG951" s="76"/>
      <c r="AH951" s="76"/>
      <c r="AI951" s="76"/>
      <c r="AJ951" s="76"/>
    </row>
    <row r="952" spans="29:36" ht="20.85" customHeight="1" x14ac:dyDescent="0.15">
      <c r="AC952" s="76"/>
      <c r="AD952" s="76"/>
      <c r="AE952" s="76"/>
      <c r="AF952" s="76"/>
      <c r="AG952" s="76"/>
      <c r="AH952" s="76"/>
      <c r="AI952" s="76"/>
      <c r="AJ952" s="76"/>
    </row>
    <row r="953" spans="29:36" ht="20.85" customHeight="1" x14ac:dyDescent="0.15">
      <c r="AC953" s="76"/>
      <c r="AD953" s="76"/>
      <c r="AE953" s="76"/>
      <c r="AF953" s="76"/>
      <c r="AG953" s="76"/>
      <c r="AH953" s="76"/>
      <c r="AI953" s="76"/>
      <c r="AJ953" s="76"/>
    </row>
    <row r="954" spans="29:36" ht="20.85" customHeight="1" x14ac:dyDescent="0.15">
      <c r="AC954" s="76"/>
      <c r="AD954" s="76"/>
      <c r="AE954" s="76"/>
      <c r="AF954" s="76"/>
      <c r="AG954" s="76"/>
      <c r="AH954" s="76"/>
      <c r="AI954" s="76"/>
      <c r="AJ954" s="76"/>
    </row>
    <row r="955" spans="29:36" ht="20.85" customHeight="1" x14ac:dyDescent="0.15">
      <c r="AC955" s="76"/>
      <c r="AD955" s="76"/>
      <c r="AE955" s="76"/>
      <c r="AF955" s="76"/>
      <c r="AG955" s="76"/>
      <c r="AH955" s="76"/>
      <c r="AI955" s="76"/>
      <c r="AJ955" s="76"/>
    </row>
    <row r="956" spans="29:36" ht="20.85" customHeight="1" x14ac:dyDescent="0.15">
      <c r="AC956" s="76"/>
      <c r="AD956" s="76"/>
      <c r="AE956" s="76"/>
      <c r="AF956" s="76"/>
      <c r="AG956" s="76"/>
      <c r="AH956" s="76"/>
      <c r="AI956" s="76"/>
      <c r="AJ956" s="76"/>
    </row>
    <row r="957" spans="29:36" ht="20.85" customHeight="1" x14ac:dyDescent="0.15">
      <c r="AC957" s="76"/>
      <c r="AD957" s="76"/>
      <c r="AE957" s="76"/>
      <c r="AF957" s="76"/>
      <c r="AG957" s="76"/>
      <c r="AH957" s="76"/>
      <c r="AI957" s="76"/>
      <c r="AJ957" s="76"/>
    </row>
    <row r="958" spans="29:36" ht="20.85" customHeight="1" x14ac:dyDescent="0.15">
      <c r="AC958" s="76"/>
      <c r="AD958" s="76"/>
      <c r="AE958" s="76"/>
      <c r="AF958" s="76"/>
      <c r="AG958" s="76"/>
      <c r="AH958" s="76"/>
      <c r="AI958" s="76"/>
      <c r="AJ958" s="76"/>
    </row>
    <row r="959" spans="29:36" ht="20.85" customHeight="1" x14ac:dyDescent="0.15">
      <c r="AC959" s="76"/>
      <c r="AD959" s="76"/>
      <c r="AE959" s="76"/>
      <c r="AF959" s="76"/>
      <c r="AG959" s="76"/>
      <c r="AH959" s="76"/>
      <c r="AI959" s="76"/>
      <c r="AJ959" s="76"/>
    </row>
    <row r="960" spans="29:36" ht="20.85" customHeight="1" x14ac:dyDescent="0.15">
      <c r="AC960" s="76"/>
      <c r="AD960" s="76"/>
      <c r="AE960" s="76"/>
      <c r="AF960" s="76"/>
      <c r="AG960" s="76"/>
      <c r="AH960" s="76"/>
      <c r="AI960" s="76"/>
      <c r="AJ960" s="76"/>
    </row>
    <row r="961" spans="29:36" ht="20.85" customHeight="1" x14ac:dyDescent="0.15">
      <c r="AC961" s="76"/>
      <c r="AD961" s="76"/>
      <c r="AE961" s="76"/>
      <c r="AF961" s="76"/>
      <c r="AG961" s="76"/>
      <c r="AH961" s="76"/>
      <c r="AI961" s="76"/>
      <c r="AJ961" s="76"/>
    </row>
    <row r="962" spans="29:36" ht="20.85" customHeight="1" x14ac:dyDescent="0.15">
      <c r="AC962" s="76"/>
      <c r="AD962" s="76"/>
      <c r="AE962" s="76"/>
      <c r="AF962" s="76"/>
      <c r="AG962" s="76"/>
      <c r="AH962" s="76"/>
      <c r="AI962" s="76"/>
      <c r="AJ962" s="76"/>
    </row>
    <row r="963" spans="29:36" ht="20.85" customHeight="1" x14ac:dyDescent="0.15">
      <c r="AC963" s="76"/>
      <c r="AD963" s="76"/>
      <c r="AE963" s="76"/>
      <c r="AF963" s="76"/>
      <c r="AG963" s="76"/>
      <c r="AH963" s="76"/>
      <c r="AI963" s="76"/>
      <c r="AJ963" s="76"/>
    </row>
    <row r="964" spans="29:36" ht="20.85" customHeight="1" x14ac:dyDescent="0.15">
      <c r="AC964" s="76"/>
      <c r="AD964" s="76"/>
      <c r="AE964" s="76"/>
      <c r="AF964" s="76"/>
      <c r="AG964" s="76"/>
      <c r="AH964" s="76"/>
      <c r="AI964" s="76"/>
      <c r="AJ964" s="76"/>
    </row>
    <row r="965" spans="29:36" ht="20.85" customHeight="1" x14ac:dyDescent="0.15">
      <c r="AC965" s="76"/>
      <c r="AD965" s="76"/>
      <c r="AE965" s="76"/>
      <c r="AF965" s="76"/>
      <c r="AG965" s="76"/>
      <c r="AH965" s="76"/>
      <c r="AI965" s="76"/>
      <c r="AJ965" s="76"/>
    </row>
    <row r="966" spans="29:36" ht="20.85" customHeight="1" x14ac:dyDescent="0.15">
      <c r="AC966" s="75"/>
      <c r="AD966" s="75"/>
      <c r="AE966" s="75"/>
      <c r="AF966" s="75"/>
      <c r="AG966" s="75"/>
      <c r="AH966" s="75"/>
      <c r="AI966" s="75"/>
      <c r="AJ966" s="75"/>
    </row>
    <row r="967" spans="29:36" ht="20.85" customHeight="1" x14ac:dyDescent="0.15">
      <c r="AC967" s="75"/>
      <c r="AD967" s="75"/>
      <c r="AE967" s="76"/>
      <c r="AF967" s="76"/>
      <c r="AG967" s="76"/>
      <c r="AH967" s="76"/>
      <c r="AI967" s="76"/>
      <c r="AJ967" s="76"/>
    </row>
    <row r="968" spans="29:36" ht="20.85" customHeight="1" x14ac:dyDescent="0.15">
      <c r="AC968" s="76"/>
      <c r="AD968" s="76"/>
      <c r="AE968" s="76"/>
      <c r="AF968" s="76"/>
      <c r="AG968" s="76"/>
      <c r="AH968" s="76"/>
      <c r="AI968" s="76"/>
      <c r="AJ968" s="76"/>
    </row>
    <row r="969" spans="29:36" ht="20.85" customHeight="1" x14ac:dyDescent="0.15">
      <c r="AC969" s="75"/>
      <c r="AD969" s="75"/>
      <c r="AE969" s="76"/>
      <c r="AF969" s="76"/>
      <c r="AG969" s="76"/>
      <c r="AH969" s="76"/>
      <c r="AI969" s="76"/>
      <c r="AJ969" s="75"/>
    </row>
    <row r="970" spans="29:36" ht="20.85" customHeight="1" x14ac:dyDescent="0.15">
      <c r="AC970" s="76"/>
      <c r="AD970" s="76"/>
      <c r="AE970" s="76"/>
      <c r="AF970" s="76"/>
      <c r="AG970" s="76"/>
      <c r="AH970" s="76"/>
      <c r="AI970" s="76"/>
      <c r="AJ970" s="76"/>
    </row>
    <row r="971" spans="29:36" ht="20.85" customHeight="1" x14ac:dyDescent="0.15">
      <c r="AC971" s="76"/>
      <c r="AD971" s="76"/>
      <c r="AE971" s="76"/>
      <c r="AF971" s="76"/>
      <c r="AG971" s="76"/>
      <c r="AH971" s="76"/>
      <c r="AI971" s="76"/>
      <c r="AJ971" s="76"/>
    </row>
    <row r="972" spans="29:36" ht="20.85" customHeight="1" x14ac:dyDescent="0.15">
      <c r="AC972" s="76"/>
      <c r="AD972" s="76"/>
      <c r="AE972" s="76"/>
      <c r="AF972" s="76"/>
      <c r="AG972" s="76"/>
      <c r="AH972" s="76"/>
      <c r="AI972" s="76"/>
      <c r="AJ972" s="76"/>
    </row>
    <row r="973" spans="29:36" ht="20.85" customHeight="1" x14ac:dyDescent="0.15">
      <c r="AC973" s="76"/>
      <c r="AD973" s="76"/>
      <c r="AE973" s="76"/>
      <c r="AF973" s="76"/>
      <c r="AG973" s="76"/>
      <c r="AH973" s="76"/>
      <c r="AI973" s="76"/>
      <c r="AJ973" s="76"/>
    </row>
    <row r="974" spans="29:36" ht="20.85" customHeight="1" x14ac:dyDescent="0.15">
      <c r="AC974" s="76"/>
      <c r="AD974" s="76"/>
      <c r="AE974" s="76"/>
      <c r="AF974" s="76"/>
      <c r="AG974" s="76"/>
      <c r="AH974" s="76"/>
      <c r="AI974" s="76"/>
      <c r="AJ974" s="76"/>
    </row>
    <row r="975" spans="29:36" ht="20.85" customHeight="1" x14ac:dyDescent="0.15">
      <c r="AC975" s="76"/>
      <c r="AD975" s="76"/>
      <c r="AE975" s="76"/>
      <c r="AF975" s="76"/>
      <c r="AG975" s="76"/>
      <c r="AH975" s="76"/>
      <c r="AI975" s="76"/>
      <c r="AJ975" s="76"/>
    </row>
    <row r="976" spans="29:36" ht="20.85" customHeight="1" x14ac:dyDescent="0.15">
      <c r="AC976" s="76"/>
      <c r="AD976" s="76"/>
      <c r="AE976" s="76"/>
      <c r="AF976" s="76"/>
      <c r="AG976" s="76"/>
      <c r="AH976" s="76"/>
      <c r="AI976" s="76"/>
      <c r="AJ976" s="76"/>
    </row>
    <row r="977" spans="29:36" ht="20.85" customHeight="1" x14ac:dyDescent="0.15">
      <c r="AC977" s="76"/>
      <c r="AD977" s="76"/>
      <c r="AE977" s="76"/>
      <c r="AF977" s="76"/>
      <c r="AG977" s="76"/>
      <c r="AH977" s="76"/>
      <c r="AI977" s="76"/>
      <c r="AJ977" s="76"/>
    </row>
    <row r="978" spans="29:36" ht="20.85" customHeight="1" x14ac:dyDescent="0.15">
      <c r="AC978" s="76"/>
      <c r="AD978" s="76"/>
      <c r="AE978" s="76"/>
      <c r="AF978" s="76"/>
      <c r="AG978" s="76"/>
      <c r="AH978" s="76"/>
      <c r="AI978" s="76"/>
      <c r="AJ978" s="76"/>
    </row>
    <row r="979" spans="29:36" ht="20.85" customHeight="1" x14ac:dyDescent="0.15">
      <c r="AC979" s="76"/>
      <c r="AD979" s="76"/>
      <c r="AE979" s="76"/>
      <c r="AF979" s="76"/>
      <c r="AG979" s="76"/>
      <c r="AH979" s="76"/>
      <c r="AI979" s="76"/>
      <c r="AJ979" s="76"/>
    </row>
    <row r="980" spans="29:36" ht="20.85" customHeight="1" x14ac:dyDescent="0.15">
      <c r="AC980" s="76"/>
      <c r="AD980" s="76"/>
      <c r="AE980" s="76"/>
      <c r="AF980" s="76"/>
      <c r="AG980" s="76"/>
      <c r="AH980" s="76"/>
      <c r="AI980" s="76"/>
      <c r="AJ980" s="76"/>
    </row>
    <row r="981" spans="29:36" ht="20.85" customHeight="1" x14ac:dyDescent="0.15">
      <c r="AC981" s="76"/>
      <c r="AD981" s="76"/>
      <c r="AE981" s="76"/>
      <c r="AF981" s="76"/>
      <c r="AG981" s="76"/>
      <c r="AH981" s="76"/>
      <c r="AI981" s="76"/>
      <c r="AJ981" s="76"/>
    </row>
    <row r="982" spans="29:36" ht="20.85" customHeight="1" x14ac:dyDescent="0.15">
      <c r="AC982" s="76"/>
      <c r="AD982" s="76"/>
      <c r="AE982" s="76"/>
      <c r="AF982" s="76"/>
      <c r="AG982" s="76"/>
      <c r="AH982" s="76"/>
      <c r="AI982" s="76"/>
      <c r="AJ982" s="76"/>
    </row>
    <row r="983" spans="29:36" ht="20.85" customHeight="1" x14ac:dyDescent="0.15">
      <c r="AC983" s="76"/>
      <c r="AD983" s="76"/>
      <c r="AE983" s="76"/>
      <c r="AF983" s="76"/>
      <c r="AG983" s="76"/>
      <c r="AH983" s="76"/>
      <c r="AI983" s="76"/>
      <c r="AJ983" s="76"/>
    </row>
    <row r="984" spans="29:36" ht="20.85" customHeight="1" x14ac:dyDescent="0.15">
      <c r="AC984" s="76"/>
      <c r="AD984" s="76"/>
      <c r="AE984" s="76"/>
      <c r="AF984" s="76"/>
      <c r="AG984" s="76"/>
      <c r="AH984" s="76"/>
      <c r="AI984" s="76"/>
      <c r="AJ984" s="76"/>
    </row>
    <row r="985" spans="29:36" ht="20.85" customHeight="1" x14ac:dyDescent="0.15">
      <c r="AC985" s="76"/>
      <c r="AD985" s="76"/>
      <c r="AE985" s="76"/>
      <c r="AF985" s="76"/>
      <c r="AG985" s="76"/>
      <c r="AH985" s="76"/>
      <c r="AI985" s="76"/>
      <c r="AJ985" s="76"/>
    </row>
    <row r="986" spans="29:36" ht="20.85" customHeight="1" x14ac:dyDescent="0.15">
      <c r="AC986" s="76"/>
      <c r="AD986" s="76"/>
      <c r="AE986" s="76"/>
      <c r="AF986" s="76"/>
      <c r="AG986" s="76"/>
      <c r="AH986" s="76"/>
      <c r="AI986" s="76"/>
      <c r="AJ986" s="76"/>
    </row>
    <row r="987" spans="29:36" ht="20.85" customHeight="1" x14ac:dyDescent="0.15">
      <c r="AC987" s="76"/>
      <c r="AD987" s="76"/>
      <c r="AE987" s="76"/>
      <c r="AF987" s="76"/>
      <c r="AG987" s="76"/>
      <c r="AH987" s="76"/>
      <c r="AI987" s="76"/>
      <c r="AJ987" s="76"/>
    </row>
    <row r="988" spans="29:36" ht="20.85" customHeight="1" x14ac:dyDescent="0.15">
      <c r="AC988" s="76"/>
      <c r="AD988" s="76"/>
      <c r="AE988" s="76"/>
      <c r="AF988" s="76"/>
      <c r="AG988" s="76"/>
      <c r="AH988" s="76"/>
      <c r="AI988" s="76"/>
      <c r="AJ988" s="76"/>
    </row>
    <row r="989" spans="29:36" ht="20.85" customHeight="1" x14ac:dyDescent="0.15">
      <c r="AC989" s="76"/>
      <c r="AD989" s="76"/>
      <c r="AE989" s="76"/>
      <c r="AF989" s="76"/>
      <c r="AG989" s="76"/>
      <c r="AH989" s="76"/>
      <c r="AI989" s="76"/>
      <c r="AJ989" s="76"/>
    </row>
    <row r="990" spans="29:36" ht="20.85" customHeight="1" x14ac:dyDescent="0.15">
      <c r="AC990" s="76"/>
      <c r="AD990" s="76"/>
      <c r="AE990" s="76"/>
      <c r="AF990" s="76"/>
      <c r="AG990" s="76"/>
      <c r="AH990" s="76"/>
      <c r="AI990" s="76"/>
      <c r="AJ990" s="76"/>
    </row>
    <row r="991" spans="29:36" ht="20.85" customHeight="1" x14ac:dyDescent="0.15">
      <c r="AC991" s="76"/>
      <c r="AD991" s="76"/>
      <c r="AE991" s="76"/>
      <c r="AF991" s="76"/>
      <c r="AG991" s="76"/>
      <c r="AH991" s="76"/>
      <c r="AI991" s="76"/>
      <c r="AJ991" s="76"/>
    </row>
    <row r="992" spans="29:36" ht="20.85" customHeight="1" x14ac:dyDescent="0.15">
      <c r="AC992" s="76"/>
      <c r="AD992" s="76"/>
      <c r="AE992" s="76"/>
      <c r="AF992" s="76"/>
      <c r="AG992" s="76"/>
      <c r="AH992" s="76"/>
      <c r="AI992" s="76"/>
      <c r="AJ992" s="76"/>
    </row>
    <row r="993" spans="29:36" ht="20.85" customHeight="1" x14ac:dyDescent="0.15">
      <c r="AC993" s="76"/>
      <c r="AD993" s="76"/>
      <c r="AE993" s="76"/>
      <c r="AF993" s="76"/>
      <c r="AG993" s="76"/>
      <c r="AH993" s="76"/>
      <c r="AI993" s="76"/>
      <c r="AJ993" s="76"/>
    </row>
    <row r="994" spans="29:36" ht="20.85" customHeight="1" x14ac:dyDescent="0.15">
      <c r="AC994" s="76"/>
      <c r="AD994" s="76"/>
      <c r="AE994" s="76"/>
      <c r="AF994" s="76"/>
      <c r="AG994" s="76"/>
      <c r="AH994" s="76"/>
      <c r="AI994" s="76"/>
      <c r="AJ994" s="76"/>
    </row>
    <row r="995" spans="29:36" ht="20.85" customHeight="1" x14ac:dyDescent="0.15">
      <c r="AC995" s="76"/>
      <c r="AD995" s="76"/>
      <c r="AE995" s="76"/>
      <c r="AF995" s="76"/>
      <c r="AG995" s="76"/>
      <c r="AH995" s="76"/>
      <c r="AI995" s="76"/>
      <c r="AJ995" s="76"/>
    </row>
    <row r="996" spans="29:36" ht="20.85" customHeight="1" x14ac:dyDescent="0.15">
      <c r="AC996" s="76"/>
      <c r="AD996" s="76"/>
      <c r="AE996" s="76"/>
      <c r="AF996" s="76"/>
      <c r="AG996" s="76"/>
      <c r="AH996" s="76"/>
      <c r="AI996" s="76"/>
      <c r="AJ996" s="76"/>
    </row>
    <row r="997" spans="29:36" ht="20.85" customHeight="1" x14ac:dyDescent="0.15">
      <c r="AC997" s="76"/>
      <c r="AD997" s="76"/>
      <c r="AE997" s="76"/>
      <c r="AF997" s="76"/>
      <c r="AG997" s="76"/>
      <c r="AH997" s="76"/>
      <c r="AI997" s="76"/>
      <c r="AJ997" s="76"/>
    </row>
    <row r="998" spans="29:36" ht="20.85" customHeight="1" x14ac:dyDescent="0.15">
      <c r="AC998" s="76"/>
      <c r="AD998" s="76"/>
      <c r="AE998" s="76"/>
      <c r="AF998" s="76"/>
      <c r="AG998" s="76"/>
      <c r="AH998" s="76"/>
      <c r="AI998" s="76"/>
      <c r="AJ998" s="76"/>
    </row>
    <row r="999" spans="29:36" ht="20.85" customHeight="1" x14ac:dyDescent="0.15">
      <c r="AC999" s="76"/>
      <c r="AD999" s="76"/>
      <c r="AE999" s="76"/>
      <c r="AF999" s="76"/>
      <c r="AG999" s="76"/>
      <c r="AH999" s="76"/>
      <c r="AI999" s="76"/>
      <c r="AJ999" s="76"/>
    </row>
    <row r="1000" spans="29:36" ht="20.85" customHeight="1" x14ac:dyDescent="0.15">
      <c r="AC1000" s="76"/>
      <c r="AD1000" s="76"/>
      <c r="AE1000" s="76"/>
      <c r="AF1000" s="76"/>
      <c r="AG1000" s="76"/>
      <c r="AH1000" s="76"/>
      <c r="AI1000" s="76"/>
      <c r="AJ1000" s="76"/>
    </row>
    <row r="1001" spans="29:36" ht="20.85" customHeight="1" x14ac:dyDescent="0.15">
      <c r="AC1001" s="76"/>
      <c r="AD1001" s="76"/>
      <c r="AE1001" s="76"/>
      <c r="AF1001" s="76"/>
      <c r="AG1001" s="76"/>
      <c r="AH1001" s="76"/>
      <c r="AI1001" s="76"/>
      <c r="AJ1001" s="76"/>
    </row>
    <row r="1002" spans="29:36" ht="20.85" customHeight="1" x14ac:dyDescent="0.15">
      <c r="AC1002" s="76"/>
      <c r="AD1002" s="76"/>
      <c r="AE1002" s="76"/>
      <c r="AF1002" s="76"/>
      <c r="AG1002" s="76"/>
      <c r="AH1002" s="76"/>
      <c r="AI1002" s="76"/>
      <c r="AJ1002" s="76"/>
    </row>
    <row r="1003" spans="29:36" ht="20.85" customHeight="1" x14ac:dyDescent="0.15">
      <c r="AC1003" s="76"/>
      <c r="AD1003" s="76"/>
      <c r="AE1003" s="76"/>
      <c r="AF1003" s="76"/>
      <c r="AG1003" s="76"/>
      <c r="AH1003" s="76"/>
      <c r="AI1003" s="76"/>
      <c r="AJ1003" s="76"/>
    </row>
    <row r="1004" spans="29:36" ht="20.85" customHeight="1" x14ac:dyDescent="0.15">
      <c r="AC1004" s="76"/>
      <c r="AD1004" s="76"/>
      <c r="AE1004" s="76"/>
      <c r="AF1004" s="76"/>
      <c r="AG1004" s="76"/>
      <c r="AH1004" s="76"/>
      <c r="AI1004" s="76"/>
      <c r="AJ1004" s="76"/>
    </row>
    <row r="1005" spans="29:36" ht="20.85" customHeight="1" x14ac:dyDescent="0.15">
      <c r="AC1005" s="76"/>
      <c r="AD1005" s="76"/>
      <c r="AE1005" s="76"/>
      <c r="AF1005" s="76"/>
      <c r="AG1005" s="76"/>
      <c r="AH1005" s="76"/>
      <c r="AI1005" s="76"/>
      <c r="AJ1005" s="76"/>
    </row>
    <row r="1006" spans="29:36" ht="20.85" customHeight="1" x14ac:dyDescent="0.15">
      <c r="AC1006" s="76"/>
      <c r="AD1006" s="76"/>
      <c r="AE1006" s="76"/>
      <c r="AF1006" s="76"/>
      <c r="AG1006" s="76"/>
      <c r="AH1006" s="76"/>
      <c r="AI1006" s="76"/>
      <c r="AJ1006" s="76"/>
    </row>
    <row r="1007" spans="29:36" ht="20.85" customHeight="1" x14ac:dyDescent="0.15">
      <c r="AC1007" s="76"/>
      <c r="AD1007" s="76"/>
      <c r="AE1007" s="76"/>
      <c r="AF1007" s="76"/>
      <c r="AG1007" s="76"/>
      <c r="AH1007" s="76"/>
      <c r="AI1007" s="76"/>
      <c r="AJ1007" s="76"/>
    </row>
    <row r="1008" spans="29:36" ht="20.85" customHeight="1" x14ac:dyDescent="0.15">
      <c r="AC1008" s="76"/>
      <c r="AD1008" s="76"/>
      <c r="AE1008" s="76"/>
      <c r="AF1008" s="76"/>
      <c r="AG1008" s="76"/>
      <c r="AH1008" s="76"/>
      <c r="AI1008" s="76"/>
      <c r="AJ1008" s="76"/>
    </row>
    <row r="1009" spans="29:36" ht="20.85" customHeight="1" x14ac:dyDescent="0.15">
      <c r="AC1009" s="76"/>
      <c r="AD1009" s="76"/>
      <c r="AE1009" s="76"/>
      <c r="AF1009" s="76"/>
      <c r="AG1009" s="76"/>
      <c r="AH1009" s="76"/>
      <c r="AI1009" s="76"/>
      <c r="AJ1009" s="76"/>
    </row>
    <row r="1010" spans="29:36" ht="20.85" customHeight="1" x14ac:dyDescent="0.15">
      <c r="AC1010" s="76"/>
      <c r="AD1010" s="76"/>
      <c r="AE1010" s="76"/>
      <c r="AF1010" s="76"/>
      <c r="AG1010" s="76"/>
      <c r="AH1010" s="76"/>
      <c r="AI1010" s="76"/>
      <c r="AJ1010" s="76"/>
    </row>
    <row r="1011" spans="29:36" ht="20.85" customHeight="1" x14ac:dyDescent="0.15">
      <c r="AC1011" s="75"/>
      <c r="AD1011" s="75"/>
      <c r="AE1011" s="75"/>
      <c r="AF1011" s="75"/>
      <c r="AG1011" s="75"/>
      <c r="AH1011" s="75"/>
      <c r="AI1011" s="75"/>
      <c r="AJ1011" s="75"/>
    </row>
    <row r="1012" spans="29:36" ht="20.85" customHeight="1" x14ac:dyDescent="0.15">
      <c r="AC1012" s="75"/>
      <c r="AD1012" s="75"/>
      <c r="AE1012" s="76"/>
      <c r="AF1012" s="76"/>
      <c r="AG1012" s="76"/>
      <c r="AH1012" s="76"/>
      <c r="AI1012" s="76"/>
      <c r="AJ1012" s="76"/>
    </row>
    <row r="1013" spans="29:36" ht="20.85" customHeight="1" x14ac:dyDescent="0.15">
      <c r="AC1013" s="76"/>
      <c r="AD1013" s="76"/>
      <c r="AE1013" s="76"/>
      <c r="AF1013" s="76"/>
      <c r="AG1013" s="76"/>
      <c r="AH1013" s="76"/>
      <c r="AI1013" s="76"/>
      <c r="AJ1013" s="76"/>
    </row>
    <row r="1014" spans="29:36" ht="20.85" customHeight="1" x14ac:dyDescent="0.15">
      <c r="AC1014" s="75"/>
      <c r="AD1014" s="75"/>
      <c r="AE1014" s="76"/>
      <c r="AF1014" s="76"/>
      <c r="AG1014" s="76"/>
      <c r="AH1014" s="76"/>
      <c r="AI1014" s="76"/>
      <c r="AJ1014" s="75"/>
    </row>
    <row r="1015" spans="29:36" ht="20.85" customHeight="1" x14ac:dyDescent="0.15">
      <c r="AC1015" s="76"/>
      <c r="AD1015" s="76"/>
      <c r="AE1015" s="76"/>
      <c r="AF1015" s="76"/>
      <c r="AG1015" s="76"/>
      <c r="AH1015" s="76"/>
      <c r="AI1015" s="76"/>
      <c r="AJ1015" s="76"/>
    </row>
    <row r="1016" spans="29:36" ht="20.85" customHeight="1" x14ac:dyDescent="0.15">
      <c r="AC1016" s="76"/>
      <c r="AD1016" s="76"/>
      <c r="AE1016" s="76"/>
      <c r="AF1016" s="76"/>
      <c r="AG1016" s="76"/>
      <c r="AH1016" s="76"/>
      <c r="AI1016" s="76"/>
      <c r="AJ1016" s="76"/>
    </row>
    <row r="1017" spans="29:36" ht="20.85" customHeight="1" x14ac:dyDescent="0.15">
      <c r="AC1017" s="76"/>
      <c r="AD1017" s="76"/>
      <c r="AE1017" s="76"/>
      <c r="AF1017" s="76"/>
      <c r="AG1017" s="76"/>
      <c r="AH1017" s="76"/>
      <c r="AI1017" s="76"/>
      <c r="AJ1017" s="76"/>
    </row>
    <row r="1018" spans="29:36" ht="20.85" customHeight="1" x14ac:dyDescent="0.15">
      <c r="AC1018" s="76"/>
      <c r="AD1018" s="76"/>
      <c r="AE1018" s="76"/>
      <c r="AF1018" s="76"/>
      <c r="AG1018" s="76"/>
      <c r="AH1018" s="76"/>
      <c r="AI1018" s="76"/>
      <c r="AJ1018" s="76"/>
    </row>
    <row r="1019" spans="29:36" ht="20.85" customHeight="1" x14ac:dyDescent="0.15">
      <c r="AC1019" s="76"/>
      <c r="AD1019" s="76"/>
      <c r="AE1019" s="76"/>
      <c r="AF1019" s="76"/>
      <c r="AG1019" s="76"/>
      <c r="AH1019" s="76"/>
      <c r="AI1019" s="76"/>
      <c r="AJ1019" s="76"/>
    </row>
    <row r="1020" spans="29:36" ht="20.85" customHeight="1" x14ac:dyDescent="0.15">
      <c r="AC1020" s="76"/>
      <c r="AD1020" s="76"/>
      <c r="AE1020" s="76"/>
      <c r="AF1020" s="76"/>
      <c r="AG1020" s="76"/>
      <c r="AH1020" s="76"/>
      <c r="AI1020" s="76"/>
      <c r="AJ1020" s="76"/>
    </row>
    <row r="1021" spans="29:36" ht="20.85" customHeight="1" x14ac:dyDescent="0.15">
      <c r="AC1021" s="76"/>
      <c r="AD1021" s="76"/>
      <c r="AE1021" s="76"/>
      <c r="AF1021" s="76"/>
      <c r="AG1021" s="76"/>
      <c r="AH1021" s="76"/>
      <c r="AI1021" s="76"/>
      <c r="AJ1021" s="76"/>
    </row>
    <row r="1022" spans="29:36" ht="20.85" customHeight="1" x14ac:dyDescent="0.15">
      <c r="AC1022" s="76"/>
      <c r="AD1022" s="76"/>
      <c r="AE1022" s="76"/>
      <c r="AF1022" s="76"/>
      <c r="AG1022" s="76"/>
      <c r="AH1022" s="76"/>
      <c r="AI1022" s="76"/>
      <c r="AJ1022" s="76"/>
    </row>
    <row r="1023" spans="29:36" ht="20.85" customHeight="1" x14ac:dyDescent="0.15">
      <c r="AC1023" s="76"/>
      <c r="AD1023" s="76"/>
      <c r="AE1023" s="76"/>
      <c r="AF1023" s="76"/>
      <c r="AG1023" s="76"/>
      <c r="AH1023" s="76"/>
      <c r="AI1023" s="76"/>
      <c r="AJ1023" s="76"/>
    </row>
    <row r="1024" spans="29:36" ht="20.85" customHeight="1" x14ac:dyDescent="0.15">
      <c r="AC1024" s="76"/>
      <c r="AD1024" s="76"/>
      <c r="AE1024" s="76"/>
      <c r="AF1024" s="76"/>
      <c r="AG1024" s="76"/>
      <c r="AH1024" s="76"/>
      <c r="AI1024" s="76"/>
      <c r="AJ1024" s="76"/>
    </row>
    <row r="1025" spans="29:36" ht="20.85" customHeight="1" x14ac:dyDescent="0.15">
      <c r="AC1025" s="76"/>
      <c r="AD1025" s="76"/>
      <c r="AE1025" s="76"/>
      <c r="AF1025" s="76"/>
      <c r="AG1025" s="76"/>
      <c r="AH1025" s="76"/>
      <c r="AI1025" s="76"/>
      <c r="AJ1025" s="76"/>
    </row>
    <row r="1026" spans="29:36" ht="20.85" customHeight="1" x14ac:dyDescent="0.15">
      <c r="AC1026" s="76"/>
      <c r="AD1026" s="76"/>
      <c r="AE1026" s="76"/>
      <c r="AF1026" s="76"/>
      <c r="AG1026" s="76"/>
      <c r="AH1026" s="76"/>
      <c r="AI1026" s="76"/>
      <c r="AJ1026" s="76"/>
    </row>
    <row r="1027" spans="29:36" ht="20.85" customHeight="1" x14ac:dyDescent="0.15">
      <c r="AC1027" s="76"/>
      <c r="AD1027" s="76"/>
      <c r="AE1027" s="76"/>
      <c r="AF1027" s="76"/>
      <c r="AG1027" s="76"/>
      <c r="AH1027" s="76"/>
      <c r="AI1027" s="76"/>
      <c r="AJ1027" s="76"/>
    </row>
    <row r="1028" spans="29:36" ht="20.85" customHeight="1" x14ac:dyDescent="0.15">
      <c r="AC1028" s="76"/>
      <c r="AD1028" s="76"/>
      <c r="AE1028" s="76"/>
      <c r="AF1028" s="76"/>
      <c r="AG1028" s="76"/>
      <c r="AH1028" s="76"/>
      <c r="AI1028" s="76"/>
      <c r="AJ1028" s="76"/>
    </row>
    <row r="1029" spans="29:36" ht="20.85" customHeight="1" x14ac:dyDescent="0.15">
      <c r="AC1029" s="76"/>
      <c r="AD1029" s="76"/>
      <c r="AE1029" s="76"/>
      <c r="AF1029" s="76"/>
      <c r="AG1029" s="76"/>
      <c r="AH1029" s="76"/>
      <c r="AI1029" s="76"/>
      <c r="AJ1029" s="76"/>
    </row>
    <row r="1030" spans="29:36" ht="20.85" customHeight="1" x14ac:dyDescent="0.15">
      <c r="AC1030" s="76"/>
      <c r="AD1030" s="76"/>
      <c r="AE1030" s="76"/>
      <c r="AF1030" s="76"/>
      <c r="AG1030" s="76"/>
      <c r="AH1030" s="76"/>
      <c r="AI1030" s="76"/>
      <c r="AJ1030" s="76"/>
    </row>
    <row r="1031" spans="29:36" ht="20.85" customHeight="1" x14ac:dyDescent="0.15">
      <c r="AC1031" s="76"/>
      <c r="AD1031" s="76"/>
      <c r="AE1031" s="76"/>
      <c r="AF1031" s="76"/>
      <c r="AG1031" s="76"/>
      <c r="AH1031" s="76"/>
      <c r="AI1031" s="76"/>
      <c r="AJ1031" s="76"/>
    </row>
    <row r="1032" spans="29:36" ht="20.85" customHeight="1" x14ac:dyDescent="0.15">
      <c r="AC1032" s="76"/>
      <c r="AD1032" s="76"/>
      <c r="AE1032" s="76"/>
      <c r="AF1032" s="76"/>
      <c r="AG1032" s="76"/>
      <c r="AH1032" s="76"/>
      <c r="AI1032" s="76"/>
      <c r="AJ1032" s="76"/>
    </row>
    <row r="1033" spans="29:36" ht="20.85" customHeight="1" x14ac:dyDescent="0.15">
      <c r="AC1033" s="76"/>
      <c r="AD1033" s="76"/>
      <c r="AE1033" s="76"/>
      <c r="AF1033" s="76"/>
      <c r="AG1033" s="76"/>
      <c r="AH1033" s="76"/>
      <c r="AI1033" s="76"/>
      <c r="AJ1033" s="76"/>
    </row>
    <row r="1034" spans="29:36" ht="20.85" customHeight="1" x14ac:dyDescent="0.15">
      <c r="AC1034" s="76"/>
      <c r="AD1034" s="76"/>
      <c r="AE1034" s="76"/>
      <c r="AF1034" s="76"/>
      <c r="AG1034" s="76"/>
      <c r="AH1034" s="76"/>
      <c r="AI1034" s="76"/>
      <c r="AJ1034" s="76"/>
    </row>
    <row r="1035" spans="29:36" ht="20.85" customHeight="1" x14ac:dyDescent="0.15">
      <c r="AC1035" s="76"/>
      <c r="AD1035" s="76"/>
      <c r="AE1035" s="76"/>
      <c r="AF1035" s="76"/>
      <c r="AG1035" s="76"/>
      <c r="AH1035" s="76"/>
      <c r="AI1035" s="76"/>
      <c r="AJ1035" s="76"/>
    </row>
    <row r="1036" spans="29:36" ht="20.85" customHeight="1" x14ac:dyDescent="0.15">
      <c r="AC1036" s="76"/>
      <c r="AD1036" s="76"/>
      <c r="AE1036" s="76"/>
      <c r="AF1036" s="76"/>
      <c r="AG1036" s="76"/>
      <c r="AH1036" s="76"/>
      <c r="AI1036" s="76"/>
      <c r="AJ1036" s="76"/>
    </row>
    <row r="1037" spans="29:36" ht="20.85" customHeight="1" x14ac:dyDescent="0.15">
      <c r="AC1037" s="76"/>
      <c r="AD1037" s="76"/>
      <c r="AE1037" s="76"/>
      <c r="AF1037" s="76"/>
      <c r="AG1037" s="76"/>
      <c r="AH1037" s="76"/>
      <c r="AI1037" s="76"/>
      <c r="AJ1037" s="76"/>
    </row>
    <row r="1038" spans="29:36" ht="20.85" customHeight="1" x14ac:dyDescent="0.15">
      <c r="AC1038" s="76"/>
      <c r="AD1038" s="76"/>
      <c r="AE1038" s="76"/>
      <c r="AF1038" s="76"/>
      <c r="AG1038" s="76"/>
      <c r="AH1038" s="76"/>
      <c r="AI1038" s="76"/>
      <c r="AJ1038" s="76"/>
    </row>
    <row r="1039" spans="29:36" ht="20.85" customHeight="1" x14ac:dyDescent="0.15">
      <c r="AC1039" s="76"/>
      <c r="AD1039" s="76"/>
      <c r="AE1039" s="76"/>
      <c r="AF1039" s="76"/>
      <c r="AG1039" s="76"/>
      <c r="AH1039" s="76"/>
      <c r="AI1039" s="76"/>
      <c r="AJ1039" s="76"/>
    </row>
    <row r="1040" spans="29:36" ht="20.85" customHeight="1" x14ac:dyDescent="0.15">
      <c r="AC1040" s="76"/>
      <c r="AD1040" s="76"/>
      <c r="AE1040" s="76"/>
      <c r="AF1040" s="76"/>
      <c r="AG1040" s="76"/>
      <c r="AH1040" s="76"/>
      <c r="AI1040" s="76"/>
      <c r="AJ1040" s="76"/>
    </row>
    <row r="1041" spans="29:36" ht="20.85" customHeight="1" x14ac:dyDescent="0.15">
      <c r="AC1041" s="76"/>
      <c r="AD1041" s="76"/>
      <c r="AE1041" s="76"/>
      <c r="AF1041" s="76"/>
      <c r="AG1041" s="76"/>
      <c r="AH1041" s="76"/>
      <c r="AI1041" s="76"/>
      <c r="AJ1041" s="76"/>
    </row>
    <row r="1042" spans="29:36" ht="20.85" customHeight="1" x14ac:dyDescent="0.15">
      <c r="AC1042" s="76"/>
      <c r="AD1042" s="76"/>
      <c r="AE1042" s="76"/>
      <c r="AF1042" s="76"/>
      <c r="AG1042" s="76"/>
      <c r="AH1042" s="76"/>
      <c r="AI1042" s="76"/>
      <c r="AJ1042" s="76"/>
    </row>
    <row r="1043" spans="29:36" ht="20.85" customHeight="1" x14ac:dyDescent="0.15">
      <c r="AC1043" s="76"/>
      <c r="AD1043" s="76"/>
      <c r="AE1043" s="76"/>
      <c r="AF1043" s="76"/>
      <c r="AG1043" s="76"/>
      <c r="AH1043" s="76"/>
      <c r="AI1043" s="76"/>
      <c r="AJ1043" s="76"/>
    </row>
    <row r="1044" spans="29:36" ht="20.85" customHeight="1" x14ac:dyDescent="0.15">
      <c r="AC1044" s="76"/>
      <c r="AD1044" s="76"/>
      <c r="AE1044" s="76"/>
      <c r="AF1044" s="76"/>
      <c r="AG1044" s="76"/>
      <c r="AH1044" s="76"/>
      <c r="AI1044" s="76"/>
      <c r="AJ1044" s="76"/>
    </row>
    <row r="1045" spans="29:36" ht="20.85" customHeight="1" x14ac:dyDescent="0.15">
      <c r="AC1045" s="76"/>
      <c r="AD1045" s="76"/>
      <c r="AE1045" s="76"/>
      <c r="AF1045" s="76"/>
      <c r="AG1045" s="76"/>
      <c r="AH1045" s="76"/>
      <c r="AI1045" s="76"/>
      <c r="AJ1045" s="76"/>
    </row>
    <row r="1046" spans="29:36" ht="20.85" customHeight="1" x14ac:dyDescent="0.15">
      <c r="AC1046" s="76"/>
      <c r="AD1046" s="76"/>
      <c r="AE1046" s="76"/>
      <c r="AF1046" s="76"/>
      <c r="AG1046" s="76"/>
      <c r="AH1046" s="76"/>
      <c r="AI1046" s="76"/>
      <c r="AJ1046" s="76"/>
    </row>
    <row r="1047" spans="29:36" ht="20.85" customHeight="1" x14ac:dyDescent="0.15">
      <c r="AC1047" s="76"/>
      <c r="AD1047" s="76"/>
      <c r="AE1047" s="76"/>
      <c r="AF1047" s="76"/>
      <c r="AG1047" s="76"/>
      <c r="AH1047" s="76"/>
      <c r="AI1047" s="76"/>
      <c r="AJ1047" s="76"/>
    </row>
    <row r="1048" spans="29:36" ht="20.85" customHeight="1" x14ac:dyDescent="0.15">
      <c r="AC1048" s="76"/>
      <c r="AD1048" s="76"/>
      <c r="AE1048" s="76"/>
      <c r="AF1048" s="76"/>
      <c r="AG1048" s="76"/>
      <c r="AH1048" s="76"/>
      <c r="AI1048" s="76"/>
      <c r="AJ1048" s="76"/>
    </row>
    <row r="1049" spans="29:36" ht="20.85" customHeight="1" x14ac:dyDescent="0.15">
      <c r="AC1049" s="76"/>
      <c r="AD1049" s="76"/>
      <c r="AE1049" s="76"/>
      <c r="AF1049" s="76"/>
      <c r="AG1049" s="76"/>
      <c r="AH1049" s="76"/>
      <c r="AI1049" s="76"/>
      <c r="AJ1049" s="76"/>
    </row>
    <row r="1050" spans="29:36" ht="20.85" customHeight="1" x14ac:dyDescent="0.15">
      <c r="AC1050" s="76"/>
      <c r="AD1050" s="76"/>
      <c r="AE1050" s="76"/>
      <c r="AF1050" s="76"/>
      <c r="AG1050" s="76"/>
      <c r="AH1050" s="76"/>
      <c r="AI1050" s="76"/>
      <c r="AJ1050" s="76"/>
    </row>
    <row r="1051" spans="29:36" ht="20.85" customHeight="1" x14ac:dyDescent="0.15">
      <c r="AC1051" s="76"/>
      <c r="AD1051" s="76"/>
      <c r="AE1051" s="76"/>
      <c r="AF1051" s="76"/>
      <c r="AG1051" s="76"/>
      <c r="AH1051" s="76"/>
      <c r="AI1051" s="76"/>
      <c r="AJ1051" s="76"/>
    </row>
    <row r="1052" spans="29:36" ht="20.85" customHeight="1" x14ac:dyDescent="0.15">
      <c r="AC1052" s="76"/>
      <c r="AD1052" s="76"/>
      <c r="AE1052" s="76"/>
      <c r="AF1052" s="76"/>
      <c r="AG1052" s="76"/>
      <c r="AH1052" s="76"/>
      <c r="AI1052" s="76"/>
      <c r="AJ1052" s="76"/>
    </row>
    <row r="1053" spans="29:36" ht="20.85" customHeight="1" x14ac:dyDescent="0.15">
      <c r="AC1053" s="76"/>
      <c r="AD1053" s="76"/>
      <c r="AE1053" s="76"/>
      <c r="AF1053" s="76"/>
      <c r="AG1053" s="76"/>
      <c r="AH1053" s="76"/>
      <c r="AI1053" s="76"/>
      <c r="AJ1053" s="76"/>
    </row>
    <row r="1054" spans="29:36" ht="20.85" customHeight="1" x14ac:dyDescent="0.15">
      <c r="AC1054" s="76"/>
      <c r="AD1054" s="76"/>
      <c r="AE1054" s="76"/>
      <c r="AF1054" s="76"/>
      <c r="AG1054" s="76"/>
      <c r="AH1054" s="76"/>
      <c r="AI1054" s="76"/>
      <c r="AJ1054" s="76"/>
    </row>
    <row r="1055" spans="29:36" ht="20.85" customHeight="1" x14ac:dyDescent="0.15">
      <c r="AC1055" s="76"/>
      <c r="AD1055" s="76"/>
      <c r="AE1055" s="76"/>
      <c r="AF1055" s="76"/>
      <c r="AG1055" s="76"/>
      <c r="AH1055" s="76"/>
      <c r="AI1055" s="76"/>
      <c r="AJ1055" s="76"/>
    </row>
    <row r="1056" spans="29:36" ht="20.85" customHeight="1" x14ac:dyDescent="0.15">
      <c r="AC1056" s="75"/>
      <c r="AD1056" s="75"/>
      <c r="AE1056" s="75"/>
      <c r="AF1056" s="75"/>
      <c r="AG1056" s="75"/>
      <c r="AH1056" s="75"/>
      <c r="AI1056" s="75"/>
      <c r="AJ1056" s="75"/>
    </row>
    <row r="1057" spans="29:36" ht="20.85" customHeight="1" x14ac:dyDescent="0.15">
      <c r="AC1057" s="75"/>
      <c r="AD1057" s="75"/>
      <c r="AE1057" s="76"/>
      <c r="AF1057" s="76"/>
      <c r="AG1057" s="76"/>
      <c r="AH1057" s="76"/>
      <c r="AI1057" s="76"/>
      <c r="AJ1057" s="76"/>
    </row>
    <row r="1058" spans="29:36" ht="20.85" customHeight="1" x14ac:dyDescent="0.15">
      <c r="AC1058" s="76"/>
      <c r="AD1058" s="76"/>
      <c r="AE1058" s="76"/>
      <c r="AF1058" s="76"/>
      <c r="AG1058" s="76"/>
      <c r="AH1058" s="76"/>
      <c r="AI1058" s="76"/>
      <c r="AJ1058" s="76"/>
    </row>
    <row r="1059" spans="29:36" ht="20.85" customHeight="1" x14ac:dyDescent="0.15">
      <c r="AC1059" s="75"/>
      <c r="AD1059" s="75"/>
      <c r="AE1059" s="76"/>
      <c r="AF1059" s="76"/>
      <c r="AG1059" s="76"/>
      <c r="AH1059" s="76"/>
      <c r="AI1059" s="76"/>
      <c r="AJ1059" s="75"/>
    </row>
    <row r="1060" spans="29:36" ht="20.85" customHeight="1" x14ac:dyDescent="0.15">
      <c r="AC1060" s="76"/>
      <c r="AD1060" s="76"/>
      <c r="AE1060" s="76"/>
      <c r="AF1060" s="76"/>
      <c r="AG1060" s="76"/>
      <c r="AH1060" s="76"/>
      <c r="AI1060" s="76"/>
      <c r="AJ1060" s="76"/>
    </row>
    <row r="1061" spans="29:36" ht="20.85" customHeight="1" x14ac:dyDescent="0.15">
      <c r="AC1061" s="76"/>
      <c r="AD1061" s="76"/>
      <c r="AE1061" s="76"/>
      <c r="AF1061" s="76"/>
      <c r="AG1061" s="76"/>
      <c r="AH1061" s="76"/>
      <c r="AI1061" s="76"/>
      <c r="AJ1061" s="76"/>
    </row>
    <row r="1062" spans="29:36" ht="20.85" customHeight="1" x14ac:dyDescent="0.15">
      <c r="AC1062" s="76"/>
      <c r="AD1062" s="76"/>
      <c r="AE1062" s="76"/>
      <c r="AF1062" s="76"/>
      <c r="AG1062" s="76"/>
      <c r="AH1062" s="76"/>
      <c r="AI1062" s="76"/>
      <c r="AJ1062" s="76"/>
    </row>
    <row r="1063" spans="29:36" ht="20.85" customHeight="1" x14ac:dyDescent="0.15">
      <c r="AC1063" s="76"/>
      <c r="AD1063" s="76"/>
      <c r="AE1063" s="76"/>
      <c r="AF1063" s="76"/>
      <c r="AG1063" s="76"/>
      <c r="AH1063" s="76"/>
      <c r="AI1063" s="76"/>
      <c r="AJ1063" s="76"/>
    </row>
    <row r="1064" spans="29:36" ht="20.85" customHeight="1" x14ac:dyDescent="0.15">
      <c r="AC1064" s="76"/>
      <c r="AD1064" s="76"/>
      <c r="AE1064" s="76"/>
      <c r="AF1064" s="76"/>
      <c r="AG1064" s="76"/>
      <c r="AH1064" s="76"/>
      <c r="AI1064" s="76"/>
      <c r="AJ1064" s="76"/>
    </row>
    <row r="1065" spans="29:36" ht="20.85" customHeight="1" x14ac:dyDescent="0.15">
      <c r="AC1065" s="76"/>
      <c r="AD1065" s="76"/>
      <c r="AE1065" s="76"/>
      <c r="AF1065" s="76"/>
      <c r="AG1065" s="76"/>
      <c r="AH1065" s="76"/>
      <c r="AI1065" s="76"/>
      <c r="AJ1065" s="76"/>
    </row>
    <row r="1066" spans="29:36" ht="20.85" customHeight="1" x14ac:dyDescent="0.15">
      <c r="AC1066" s="76"/>
      <c r="AD1066" s="76"/>
      <c r="AE1066" s="76"/>
      <c r="AF1066" s="76"/>
      <c r="AG1066" s="76"/>
      <c r="AH1066" s="76"/>
      <c r="AI1066" s="76"/>
      <c r="AJ1066" s="76"/>
    </row>
    <row r="1067" spans="29:36" ht="20.85" customHeight="1" x14ac:dyDescent="0.15">
      <c r="AC1067" s="76"/>
      <c r="AD1067" s="76"/>
      <c r="AE1067" s="76"/>
      <c r="AF1067" s="76"/>
      <c r="AG1067" s="76"/>
      <c r="AH1067" s="76"/>
      <c r="AI1067" s="76"/>
      <c r="AJ1067" s="76"/>
    </row>
    <row r="1068" spans="29:36" ht="20.85" customHeight="1" x14ac:dyDescent="0.15">
      <c r="AC1068" s="76"/>
      <c r="AD1068" s="76"/>
      <c r="AE1068" s="76"/>
      <c r="AF1068" s="76"/>
      <c r="AG1068" s="76"/>
      <c r="AH1068" s="76"/>
      <c r="AI1068" s="76"/>
      <c r="AJ1068" s="76"/>
    </row>
    <row r="1069" spans="29:36" ht="20.85" customHeight="1" x14ac:dyDescent="0.15">
      <c r="AC1069" s="76"/>
      <c r="AD1069" s="76"/>
      <c r="AE1069" s="76"/>
      <c r="AF1069" s="76"/>
      <c r="AG1069" s="76"/>
      <c r="AH1069" s="76"/>
      <c r="AI1069" s="76"/>
      <c r="AJ1069" s="76"/>
    </row>
    <row r="1070" spans="29:36" ht="20.85" customHeight="1" x14ac:dyDescent="0.15">
      <c r="AC1070" s="76"/>
      <c r="AD1070" s="76"/>
      <c r="AE1070" s="76"/>
      <c r="AF1070" s="76"/>
      <c r="AG1070" s="76"/>
      <c r="AH1070" s="76"/>
      <c r="AI1070" s="76"/>
      <c r="AJ1070" s="76"/>
    </row>
    <row r="1071" spans="29:36" ht="20.85" customHeight="1" x14ac:dyDescent="0.15">
      <c r="AC1071" s="76"/>
      <c r="AD1071" s="76"/>
      <c r="AE1071" s="76"/>
      <c r="AF1071" s="76"/>
      <c r="AG1071" s="76"/>
      <c r="AH1071" s="76"/>
      <c r="AI1071" s="76"/>
      <c r="AJ1071" s="76"/>
    </row>
    <row r="1072" spans="29:36" ht="20.85" customHeight="1" x14ac:dyDescent="0.15">
      <c r="AC1072" s="76"/>
      <c r="AD1072" s="76"/>
      <c r="AE1072" s="76"/>
      <c r="AF1072" s="76"/>
      <c r="AG1072" s="76"/>
      <c r="AH1072" s="76"/>
      <c r="AI1072" s="76"/>
      <c r="AJ1072" s="76"/>
    </row>
    <row r="1073" spans="29:36" ht="20.85" customHeight="1" x14ac:dyDescent="0.15">
      <c r="AC1073" s="76"/>
      <c r="AD1073" s="76"/>
      <c r="AE1073" s="76"/>
      <c r="AF1073" s="76"/>
      <c r="AG1073" s="76"/>
      <c r="AH1073" s="76"/>
      <c r="AI1073" s="76"/>
      <c r="AJ1073" s="76"/>
    </row>
    <row r="1074" spans="29:36" ht="20.85" customHeight="1" x14ac:dyDescent="0.15">
      <c r="AC1074" s="76"/>
      <c r="AD1074" s="76"/>
      <c r="AE1074" s="76"/>
      <c r="AF1074" s="76"/>
      <c r="AG1074" s="76"/>
      <c r="AH1074" s="76"/>
      <c r="AI1074" s="76"/>
      <c r="AJ1074" s="76"/>
    </row>
    <row r="1075" spans="29:36" ht="20.85" customHeight="1" x14ac:dyDescent="0.15">
      <c r="AC1075" s="76"/>
      <c r="AD1075" s="76"/>
      <c r="AE1075" s="76"/>
      <c r="AF1075" s="76"/>
      <c r="AG1075" s="76"/>
      <c r="AH1075" s="76"/>
      <c r="AI1075" s="76"/>
      <c r="AJ1075" s="76"/>
    </row>
    <row r="1076" spans="29:36" ht="20.85" customHeight="1" x14ac:dyDescent="0.15">
      <c r="AC1076" s="76"/>
      <c r="AD1076" s="76"/>
      <c r="AE1076" s="76"/>
      <c r="AF1076" s="76"/>
      <c r="AG1076" s="76"/>
      <c r="AH1076" s="76"/>
      <c r="AI1076" s="76"/>
      <c r="AJ1076" s="76"/>
    </row>
    <row r="1077" spans="29:36" ht="20.85" customHeight="1" x14ac:dyDescent="0.15">
      <c r="AC1077" s="76"/>
      <c r="AD1077" s="76"/>
      <c r="AE1077" s="76"/>
      <c r="AF1077" s="76"/>
      <c r="AG1077" s="76"/>
      <c r="AH1077" s="76"/>
      <c r="AI1077" s="76"/>
      <c r="AJ1077" s="76"/>
    </row>
    <row r="1078" spans="29:36" ht="20.85" customHeight="1" x14ac:dyDescent="0.15">
      <c r="AC1078" s="76"/>
      <c r="AD1078" s="76"/>
      <c r="AE1078" s="76"/>
      <c r="AF1078" s="76"/>
      <c r="AG1078" s="76"/>
      <c r="AH1078" s="76"/>
      <c r="AI1078" s="76"/>
      <c r="AJ1078" s="76"/>
    </row>
    <row r="1079" spans="29:36" ht="20.85" customHeight="1" x14ac:dyDescent="0.15">
      <c r="AC1079" s="76"/>
      <c r="AD1079" s="76"/>
      <c r="AE1079" s="76"/>
      <c r="AF1079" s="76"/>
      <c r="AG1079" s="76"/>
      <c r="AH1079" s="76"/>
      <c r="AI1079" s="76"/>
      <c r="AJ1079" s="76"/>
    </row>
    <row r="1080" spans="29:36" ht="20.85" customHeight="1" x14ac:dyDescent="0.15">
      <c r="AC1080" s="76"/>
      <c r="AD1080" s="76"/>
      <c r="AE1080" s="76"/>
      <c r="AF1080" s="76"/>
      <c r="AG1080" s="76"/>
      <c r="AH1080" s="76"/>
      <c r="AI1080" s="76"/>
      <c r="AJ1080" s="76"/>
    </row>
    <row r="1081" spans="29:36" ht="20.85" customHeight="1" x14ac:dyDescent="0.15">
      <c r="AC1081" s="76"/>
      <c r="AD1081" s="76"/>
      <c r="AE1081" s="76"/>
      <c r="AF1081" s="76"/>
      <c r="AG1081" s="76"/>
      <c r="AH1081" s="76"/>
      <c r="AI1081" s="76"/>
      <c r="AJ1081" s="76"/>
    </row>
    <row r="1082" spans="29:36" ht="20.85" customHeight="1" x14ac:dyDescent="0.15">
      <c r="AC1082" s="76"/>
      <c r="AD1082" s="76"/>
      <c r="AE1082" s="76"/>
      <c r="AF1082" s="76"/>
      <c r="AG1082" s="76"/>
      <c r="AH1082" s="76"/>
      <c r="AI1082" s="76"/>
      <c r="AJ1082" s="76"/>
    </row>
    <row r="1083" spans="29:36" ht="20.85" customHeight="1" x14ac:dyDescent="0.15">
      <c r="AC1083" s="76"/>
      <c r="AD1083" s="76"/>
      <c r="AE1083" s="76"/>
      <c r="AF1083" s="76"/>
      <c r="AG1083" s="76"/>
      <c r="AH1083" s="76"/>
      <c r="AI1083" s="76"/>
      <c r="AJ1083" s="76"/>
    </row>
    <row r="1084" spans="29:36" ht="20.85" customHeight="1" x14ac:dyDescent="0.15">
      <c r="AC1084" s="76"/>
      <c r="AD1084" s="76"/>
      <c r="AE1084" s="76"/>
      <c r="AF1084" s="76"/>
      <c r="AG1084" s="76"/>
      <c r="AH1084" s="76"/>
      <c r="AI1084" s="76"/>
      <c r="AJ1084" s="76"/>
    </row>
    <row r="1085" spans="29:36" ht="20.85" customHeight="1" x14ac:dyDescent="0.15">
      <c r="AC1085" s="76"/>
      <c r="AD1085" s="76"/>
      <c r="AE1085" s="76"/>
      <c r="AF1085" s="76"/>
      <c r="AG1085" s="76"/>
      <c r="AH1085" s="76"/>
      <c r="AI1085" s="76"/>
      <c r="AJ1085" s="76"/>
    </row>
    <row r="1086" spans="29:36" ht="20.85" customHeight="1" x14ac:dyDescent="0.15">
      <c r="AC1086" s="76"/>
      <c r="AD1086" s="76"/>
      <c r="AE1086" s="76"/>
      <c r="AF1086" s="76"/>
      <c r="AG1086" s="76"/>
      <c r="AH1086" s="76"/>
      <c r="AI1086" s="76"/>
      <c r="AJ1086" s="76"/>
    </row>
    <row r="1087" spans="29:36" ht="20.85" customHeight="1" x14ac:dyDescent="0.15">
      <c r="AC1087" s="76"/>
      <c r="AD1087" s="76"/>
      <c r="AE1087" s="76"/>
      <c r="AF1087" s="76"/>
      <c r="AG1087" s="76"/>
      <c r="AH1087" s="76"/>
      <c r="AI1087" s="76"/>
      <c r="AJ1087" s="76"/>
    </row>
    <row r="1088" spans="29:36" ht="20.85" customHeight="1" x14ac:dyDescent="0.15">
      <c r="AC1088" s="76"/>
      <c r="AD1088" s="76"/>
      <c r="AE1088" s="76"/>
      <c r="AF1088" s="76"/>
      <c r="AG1088" s="76"/>
      <c r="AH1088" s="76"/>
      <c r="AI1088" s="76"/>
      <c r="AJ1088" s="76"/>
    </row>
    <row r="1089" spans="29:36" ht="20.85" customHeight="1" x14ac:dyDescent="0.15">
      <c r="AC1089" s="76"/>
      <c r="AD1089" s="76"/>
      <c r="AE1089" s="76"/>
      <c r="AF1089" s="76"/>
      <c r="AG1089" s="76"/>
      <c r="AH1089" s="76"/>
      <c r="AI1089" s="76"/>
      <c r="AJ1089" s="76"/>
    </row>
    <row r="1090" spans="29:36" ht="20.85" customHeight="1" x14ac:dyDescent="0.15">
      <c r="AC1090" s="76"/>
      <c r="AD1090" s="76"/>
      <c r="AE1090" s="76"/>
      <c r="AF1090" s="76"/>
      <c r="AG1090" s="76"/>
      <c r="AH1090" s="76"/>
      <c r="AI1090" s="76"/>
      <c r="AJ1090" s="76"/>
    </row>
    <row r="1091" spans="29:36" ht="20.85" customHeight="1" x14ac:dyDescent="0.15">
      <c r="AC1091" s="76"/>
      <c r="AD1091" s="76"/>
      <c r="AE1091" s="76"/>
      <c r="AF1091" s="76"/>
      <c r="AG1091" s="76"/>
      <c r="AH1091" s="76"/>
      <c r="AI1091" s="76"/>
      <c r="AJ1091" s="76"/>
    </row>
    <row r="1092" spans="29:36" ht="20.85" customHeight="1" x14ac:dyDescent="0.15">
      <c r="AC1092" s="76"/>
      <c r="AD1092" s="76"/>
      <c r="AE1092" s="76"/>
      <c r="AF1092" s="76"/>
      <c r="AG1092" s="76"/>
      <c r="AH1092" s="76"/>
      <c r="AI1092" s="76"/>
      <c r="AJ1092" s="76"/>
    </row>
    <row r="1093" spans="29:36" ht="20.85" customHeight="1" x14ac:dyDescent="0.15">
      <c r="AC1093" s="76"/>
      <c r="AD1093" s="76"/>
      <c r="AE1093" s="76"/>
      <c r="AF1093" s="76"/>
      <c r="AG1093" s="76"/>
      <c r="AH1093" s="76"/>
      <c r="AI1093" s="76"/>
      <c r="AJ1093" s="76"/>
    </row>
    <row r="1094" spans="29:36" ht="20.85" customHeight="1" x14ac:dyDescent="0.15">
      <c r="AC1094" s="76"/>
      <c r="AD1094" s="76"/>
      <c r="AE1094" s="76"/>
      <c r="AF1094" s="76"/>
      <c r="AG1094" s="76"/>
      <c r="AH1094" s="76"/>
      <c r="AI1094" s="76"/>
      <c r="AJ1094" s="76"/>
    </row>
    <row r="1095" spans="29:36" ht="20.85" customHeight="1" x14ac:dyDescent="0.15">
      <c r="AC1095" s="76"/>
      <c r="AD1095" s="76"/>
      <c r="AE1095" s="76"/>
      <c r="AF1095" s="76"/>
      <c r="AG1095" s="76"/>
      <c r="AH1095" s="76"/>
      <c r="AI1095" s="76"/>
      <c r="AJ1095" s="76"/>
    </row>
    <row r="1096" spans="29:36" ht="20.85" customHeight="1" x14ac:dyDescent="0.15">
      <c r="AC1096" s="76"/>
      <c r="AD1096" s="76"/>
      <c r="AE1096" s="76"/>
      <c r="AF1096" s="76"/>
      <c r="AG1096" s="76"/>
      <c r="AH1096" s="76"/>
      <c r="AI1096" s="76"/>
      <c r="AJ1096" s="76"/>
    </row>
    <row r="1097" spans="29:36" ht="20.85" customHeight="1" x14ac:dyDescent="0.15">
      <c r="AC1097" s="76"/>
      <c r="AD1097" s="76"/>
      <c r="AE1097" s="76"/>
      <c r="AF1097" s="76"/>
      <c r="AG1097" s="76"/>
      <c r="AH1097" s="76"/>
      <c r="AI1097" s="76"/>
      <c r="AJ1097" s="76"/>
    </row>
    <row r="1098" spans="29:36" ht="20.85" customHeight="1" x14ac:dyDescent="0.15">
      <c r="AC1098" s="76"/>
      <c r="AD1098" s="76"/>
      <c r="AE1098" s="76"/>
      <c r="AF1098" s="76"/>
      <c r="AG1098" s="76"/>
      <c r="AH1098" s="76"/>
      <c r="AI1098" s="76"/>
      <c r="AJ1098" s="76"/>
    </row>
    <row r="1099" spans="29:36" ht="20.85" customHeight="1" x14ac:dyDescent="0.15">
      <c r="AC1099" s="76"/>
      <c r="AD1099" s="76"/>
      <c r="AE1099" s="76"/>
      <c r="AF1099" s="76"/>
      <c r="AG1099" s="76"/>
      <c r="AH1099" s="76"/>
      <c r="AI1099" s="76"/>
      <c r="AJ1099" s="76"/>
    </row>
    <row r="1100" spans="29:36" ht="20.85" customHeight="1" x14ac:dyDescent="0.15">
      <c r="AC1100" s="76"/>
      <c r="AD1100" s="76"/>
      <c r="AE1100" s="76"/>
      <c r="AF1100" s="76"/>
      <c r="AG1100" s="76"/>
      <c r="AH1100" s="76"/>
      <c r="AI1100" s="76"/>
      <c r="AJ1100" s="76"/>
    </row>
    <row r="1101" spans="29:36" ht="20.85" customHeight="1" x14ac:dyDescent="0.15">
      <c r="AC1101" s="75"/>
      <c r="AD1101" s="75"/>
      <c r="AE1101" s="75"/>
      <c r="AF1101" s="75"/>
      <c r="AG1101" s="75"/>
      <c r="AH1101" s="75"/>
      <c r="AI1101" s="75"/>
      <c r="AJ1101" s="75"/>
    </row>
    <row r="1102" spans="29:36" ht="20.85" customHeight="1" x14ac:dyDescent="0.15">
      <c r="AC1102" s="75"/>
      <c r="AD1102" s="75"/>
      <c r="AE1102" s="76"/>
      <c r="AF1102" s="76"/>
      <c r="AG1102" s="76"/>
      <c r="AH1102" s="76"/>
      <c r="AI1102" s="76"/>
      <c r="AJ1102" s="76"/>
    </row>
    <row r="1103" spans="29:36" ht="20.85" customHeight="1" x14ac:dyDescent="0.15">
      <c r="AC1103" s="76"/>
      <c r="AD1103" s="76"/>
      <c r="AE1103" s="76"/>
      <c r="AF1103" s="76"/>
      <c r="AG1103" s="76"/>
      <c r="AH1103" s="76"/>
      <c r="AI1103" s="76"/>
      <c r="AJ1103" s="76"/>
    </row>
    <row r="1104" spans="29:36" ht="20.85" customHeight="1" x14ac:dyDescent="0.15">
      <c r="AC1104" s="75"/>
      <c r="AD1104" s="75"/>
      <c r="AE1104" s="76"/>
      <c r="AF1104" s="76"/>
      <c r="AG1104" s="76"/>
      <c r="AH1104" s="76"/>
      <c r="AI1104" s="76"/>
      <c r="AJ1104" s="75"/>
    </row>
    <row r="1105" spans="29:36" ht="20.85" customHeight="1" x14ac:dyDescent="0.15">
      <c r="AC1105" s="76"/>
      <c r="AD1105" s="76"/>
      <c r="AE1105" s="76"/>
      <c r="AF1105" s="76"/>
      <c r="AG1105" s="76"/>
      <c r="AH1105" s="76"/>
      <c r="AI1105" s="76"/>
      <c r="AJ1105" s="76"/>
    </row>
    <row r="1106" spans="29:36" ht="20.85" customHeight="1" x14ac:dyDescent="0.15">
      <c r="AC1106" s="76"/>
      <c r="AD1106" s="76"/>
      <c r="AE1106" s="76"/>
      <c r="AF1106" s="76"/>
      <c r="AG1106" s="76"/>
      <c r="AH1106" s="76"/>
      <c r="AI1106" s="76"/>
      <c r="AJ1106" s="76"/>
    </row>
    <row r="1107" spans="29:36" ht="20.85" customHeight="1" x14ac:dyDescent="0.15">
      <c r="AC1107" s="76"/>
      <c r="AD1107" s="76"/>
      <c r="AE1107" s="76"/>
      <c r="AF1107" s="76"/>
      <c r="AG1107" s="76"/>
      <c r="AH1107" s="76"/>
      <c r="AI1107" s="76"/>
      <c r="AJ1107" s="76"/>
    </row>
    <row r="1108" spans="29:36" ht="20.85" customHeight="1" x14ac:dyDescent="0.15">
      <c r="AC1108" s="76"/>
      <c r="AD1108" s="76"/>
      <c r="AE1108" s="76"/>
      <c r="AF1108" s="76"/>
      <c r="AG1108" s="76"/>
      <c r="AH1108" s="76"/>
      <c r="AI1108" s="76"/>
      <c r="AJ1108" s="76"/>
    </row>
    <row r="1109" spans="29:36" ht="20.85" customHeight="1" x14ac:dyDescent="0.15">
      <c r="AC1109" s="76"/>
      <c r="AD1109" s="76"/>
      <c r="AE1109" s="76"/>
      <c r="AF1109" s="76"/>
      <c r="AG1109" s="76"/>
      <c r="AH1109" s="76"/>
      <c r="AI1109" s="76"/>
      <c r="AJ1109" s="76"/>
    </row>
    <row r="1110" spans="29:36" ht="20.85" customHeight="1" x14ac:dyDescent="0.15">
      <c r="AC1110" s="76"/>
      <c r="AD1110" s="76"/>
      <c r="AE1110" s="76"/>
      <c r="AF1110" s="76"/>
      <c r="AG1110" s="76"/>
      <c r="AH1110" s="76"/>
      <c r="AI1110" s="76"/>
      <c r="AJ1110" s="76"/>
    </row>
    <row r="1111" spans="29:36" ht="20.85" customHeight="1" x14ac:dyDescent="0.15">
      <c r="AC1111" s="76"/>
      <c r="AD1111" s="76"/>
      <c r="AE1111" s="76"/>
      <c r="AF1111" s="76"/>
      <c r="AG1111" s="76"/>
      <c r="AH1111" s="76"/>
      <c r="AI1111" s="76"/>
      <c r="AJ1111" s="76"/>
    </row>
    <row r="1112" spans="29:36" ht="20.85" customHeight="1" x14ac:dyDescent="0.15">
      <c r="AC1112" s="76"/>
      <c r="AD1112" s="76"/>
      <c r="AE1112" s="76"/>
      <c r="AF1112" s="76"/>
      <c r="AG1112" s="76"/>
      <c r="AH1112" s="76"/>
      <c r="AI1112" s="76"/>
      <c r="AJ1112" s="76"/>
    </row>
    <row r="1113" spans="29:36" ht="20.85" customHeight="1" x14ac:dyDescent="0.15">
      <c r="AC1113" s="76"/>
      <c r="AD1113" s="76"/>
      <c r="AE1113" s="76"/>
      <c r="AF1113" s="76"/>
      <c r="AG1113" s="76"/>
      <c r="AH1113" s="76"/>
      <c r="AI1113" s="76"/>
      <c r="AJ1113" s="76"/>
    </row>
    <row r="1114" spans="29:36" ht="20.85" customHeight="1" x14ac:dyDescent="0.15">
      <c r="AC1114" s="76"/>
      <c r="AD1114" s="76"/>
      <c r="AE1114" s="76"/>
      <c r="AF1114" s="76"/>
      <c r="AG1114" s="76"/>
      <c r="AH1114" s="76"/>
      <c r="AI1114" s="76"/>
      <c r="AJ1114" s="76"/>
    </row>
    <row r="1115" spans="29:36" ht="20.85" customHeight="1" x14ac:dyDescent="0.15">
      <c r="AC1115" s="76"/>
      <c r="AD1115" s="76"/>
      <c r="AE1115" s="76"/>
      <c r="AF1115" s="76"/>
      <c r="AG1115" s="76"/>
      <c r="AH1115" s="76"/>
      <c r="AI1115" s="76"/>
      <c r="AJ1115" s="76"/>
    </row>
    <row r="1116" spans="29:36" ht="20.85" customHeight="1" x14ac:dyDescent="0.15">
      <c r="AC1116" s="76"/>
      <c r="AD1116" s="76"/>
      <c r="AE1116" s="76"/>
      <c r="AF1116" s="76"/>
      <c r="AG1116" s="76"/>
      <c r="AH1116" s="76"/>
      <c r="AI1116" s="76"/>
      <c r="AJ1116" s="76"/>
    </row>
    <row r="1117" spans="29:36" ht="20.85" customHeight="1" x14ac:dyDescent="0.15">
      <c r="AC1117" s="76"/>
      <c r="AD1117" s="76"/>
      <c r="AE1117" s="76"/>
      <c r="AF1117" s="76"/>
      <c r="AG1117" s="76"/>
      <c r="AH1117" s="76"/>
      <c r="AI1117" s="76"/>
      <c r="AJ1117" s="76"/>
    </row>
    <row r="1118" spans="29:36" ht="20.85" customHeight="1" x14ac:dyDescent="0.15">
      <c r="AC1118" s="76"/>
      <c r="AD1118" s="76"/>
      <c r="AE1118" s="76"/>
      <c r="AF1118" s="76"/>
      <c r="AG1118" s="76"/>
      <c r="AH1118" s="76"/>
      <c r="AI1118" s="76"/>
      <c r="AJ1118" s="76"/>
    </row>
    <row r="1119" spans="29:36" ht="20.85" customHeight="1" x14ac:dyDescent="0.15">
      <c r="AC1119" s="76"/>
      <c r="AD1119" s="76"/>
      <c r="AE1119" s="76"/>
      <c r="AF1119" s="76"/>
      <c r="AG1119" s="76"/>
      <c r="AH1119" s="76"/>
      <c r="AI1119" s="76"/>
      <c r="AJ1119" s="76"/>
    </row>
    <row r="1120" spans="29:36" ht="20.85" customHeight="1" x14ac:dyDescent="0.15">
      <c r="AC1120" s="76"/>
      <c r="AD1120" s="76"/>
      <c r="AE1120" s="76"/>
      <c r="AF1120" s="76"/>
      <c r="AG1120" s="76"/>
      <c r="AH1120" s="76"/>
      <c r="AI1120" s="76"/>
      <c r="AJ1120" s="76"/>
    </row>
    <row r="1121" spans="29:36" ht="20.85" customHeight="1" x14ac:dyDescent="0.15">
      <c r="AC1121" s="76"/>
      <c r="AD1121" s="76"/>
      <c r="AE1121" s="76"/>
      <c r="AF1121" s="76"/>
      <c r="AG1121" s="76"/>
      <c r="AH1121" s="76"/>
      <c r="AI1121" s="76"/>
      <c r="AJ1121" s="76"/>
    </row>
    <row r="1122" spans="29:36" ht="20.85" customHeight="1" x14ac:dyDescent="0.15">
      <c r="AC1122" s="76"/>
      <c r="AD1122" s="76"/>
      <c r="AE1122" s="76"/>
      <c r="AF1122" s="76"/>
      <c r="AG1122" s="76"/>
      <c r="AH1122" s="76"/>
      <c r="AI1122" s="76"/>
      <c r="AJ1122" s="76"/>
    </row>
    <row r="1123" spans="29:36" ht="20.85" customHeight="1" x14ac:dyDescent="0.15">
      <c r="AC1123" s="76"/>
      <c r="AD1123" s="76"/>
      <c r="AE1123" s="76"/>
      <c r="AF1123" s="76"/>
      <c r="AG1123" s="76"/>
      <c r="AH1123" s="76"/>
      <c r="AI1123" s="76"/>
      <c r="AJ1123" s="76"/>
    </row>
    <row r="1124" spans="29:36" ht="20.85" customHeight="1" x14ac:dyDescent="0.15">
      <c r="AC1124" s="76"/>
      <c r="AD1124" s="76"/>
      <c r="AE1124" s="76"/>
      <c r="AF1124" s="76"/>
      <c r="AG1124" s="76"/>
      <c r="AH1124" s="76"/>
      <c r="AI1124" s="76"/>
      <c r="AJ1124" s="76"/>
    </row>
    <row r="1125" spans="29:36" ht="20.85" customHeight="1" x14ac:dyDescent="0.15">
      <c r="AC1125" s="76"/>
      <c r="AD1125" s="76"/>
      <c r="AE1125" s="76"/>
      <c r="AF1125" s="76"/>
      <c r="AG1125" s="76"/>
      <c r="AH1125" s="76"/>
      <c r="AI1125" s="76"/>
      <c r="AJ1125" s="76"/>
    </row>
    <row r="1126" spans="29:36" ht="20.85" customHeight="1" x14ac:dyDescent="0.15">
      <c r="AC1126" s="76"/>
      <c r="AD1126" s="76"/>
      <c r="AE1126" s="76"/>
      <c r="AF1126" s="76"/>
      <c r="AG1126" s="76"/>
      <c r="AH1126" s="76"/>
      <c r="AI1126" s="76"/>
      <c r="AJ1126" s="76"/>
    </row>
    <row r="1127" spans="29:36" ht="20.85" customHeight="1" x14ac:dyDescent="0.15">
      <c r="AC1127" s="76"/>
      <c r="AD1127" s="76"/>
      <c r="AE1127" s="76"/>
      <c r="AF1127" s="76"/>
      <c r="AG1127" s="76"/>
      <c r="AH1127" s="76"/>
      <c r="AI1127" s="76"/>
      <c r="AJ1127" s="76"/>
    </row>
    <row r="1128" spans="29:36" ht="20.85" customHeight="1" x14ac:dyDescent="0.15">
      <c r="AC1128" s="76"/>
      <c r="AD1128" s="76"/>
      <c r="AE1128" s="76"/>
      <c r="AF1128" s="76"/>
      <c r="AG1128" s="76"/>
      <c r="AH1128" s="76"/>
      <c r="AI1128" s="76"/>
      <c r="AJ1128" s="76"/>
    </row>
    <row r="1129" spans="29:36" ht="20.85" customHeight="1" x14ac:dyDescent="0.15">
      <c r="AC1129" s="76"/>
      <c r="AD1129" s="76"/>
      <c r="AE1129" s="76"/>
      <c r="AF1129" s="76"/>
      <c r="AG1129" s="76"/>
      <c r="AH1129" s="76"/>
      <c r="AI1129" s="76"/>
      <c r="AJ1129" s="76"/>
    </row>
    <row r="1130" spans="29:36" ht="20.85" customHeight="1" x14ac:dyDescent="0.15">
      <c r="AC1130" s="76"/>
      <c r="AD1130" s="76"/>
      <c r="AE1130" s="76"/>
      <c r="AF1130" s="76"/>
      <c r="AG1130" s="76"/>
      <c r="AH1130" s="76"/>
      <c r="AI1130" s="76"/>
      <c r="AJ1130" s="76"/>
    </row>
    <row r="1131" spans="29:36" ht="20.85" customHeight="1" x14ac:dyDescent="0.15">
      <c r="AC1131" s="76"/>
      <c r="AD1131" s="76"/>
      <c r="AE1131" s="76"/>
      <c r="AF1131" s="76"/>
      <c r="AG1131" s="76"/>
      <c r="AH1131" s="76"/>
      <c r="AI1131" s="76"/>
      <c r="AJ1131" s="76"/>
    </row>
    <row r="1132" spans="29:36" ht="20.85" customHeight="1" x14ac:dyDescent="0.15">
      <c r="AC1132" s="76"/>
      <c r="AD1132" s="76"/>
      <c r="AE1132" s="76"/>
      <c r="AF1132" s="76"/>
      <c r="AG1132" s="76"/>
      <c r="AH1132" s="76"/>
      <c r="AI1132" s="76"/>
      <c r="AJ1132" s="76"/>
    </row>
    <row r="1133" spans="29:36" ht="20.85" customHeight="1" x14ac:dyDescent="0.15">
      <c r="AC1133" s="76"/>
      <c r="AD1133" s="76"/>
      <c r="AE1133" s="76"/>
      <c r="AF1133" s="76"/>
      <c r="AG1133" s="76"/>
      <c r="AH1133" s="76"/>
      <c r="AI1133" s="76"/>
      <c r="AJ1133" s="76"/>
    </row>
    <row r="1134" spans="29:36" ht="20.85" customHeight="1" x14ac:dyDescent="0.15">
      <c r="AC1134" s="76"/>
      <c r="AD1134" s="76"/>
      <c r="AE1134" s="76"/>
      <c r="AF1134" s="76"/>
      <c r="AG1134" s="76"/>
      <c r="AH1134" s="76"/>
      <c r="AI1134" s="76"/>
      <c r="AJ1134" s="76"/>
    </row>
    <row r="1135" spans="29:36" ht="20.85" customHeight="1" x14ac:dyDescent="0.15">
      <c r="AC1135" s="76"/>
      <c r="AD1135" s="76"/>
      <c r="AE1135" s="76"/>
      <c r="AF1135" s="76"/>
      <c r="AG1135" s="76"/>
      <c r="AH1135" s="76"/>
      <c r="AI1135" s="76"/>
      <c r="AJ1135" s="76"/>
    </row>
    <row r="1136" spans="29:36" ht="20.85" customHeight="1" x14ac:dyDescent="0.15">
      <c r="AC1136" s="76"/>
      <c r="AD1136" s="76"/>
      <c r="AE1136" s="76"/>
      <c r="AF1136" s="76"/>
      <c r="AG1136" s="76"/>
      <c r="AH1136" s="76"/>
      <c r="AI1136" s="76"/>
      <c r="AJ1136" s="76"/>
    </row>
    <row r="1137" spans="29:36" ht="20.85" customHeight="1" x14ac:dyDescent="0.15">
      <c r="AC1137" s="76"/>
      <c r="AD1137" s="76"/>
      <c r="AE1137" s="76"/>
      <c r="AF1137" s="76"/>
      <c r="AG1137" s="76"/>
      <c r="AH1137" s="76"/>
      <c r="AI1137" s="76"/>
      <c r="AJ1137" s="76"/>
    </row>
    <row r="1138" spans="29:36" ht="20.85" customHeight="1" x14ac:dyDescent="0.15">
      <c r="AC1138" s="76"/>
      <c r="AD1138" s="76"/>
      <c r="AE1138" s="76"/>
      <c r="AF1138" s="76"/>
      <c r="AG1138" s="76"/>
      <c r="AH1138" s="76"/>
      <c r="AI1138" s="76"/>
      <c r="AJ1138" s="76"/>
    </row>
    <row r="1139" spans="29:36" ht="20.85" customHeight="1" x14ac:dyDescent="0.15">
      <c r="AC1139" s="76"/>
      <c r="AD1139" s="76"/>
      <c r="AE1139" s="76"/>
      <c r="AF1139" s="76"/>
      <c r="AG1139" s="76"/>
      <c r="AH1139" s="76"/>
      <c r="AI1139" s="76"/>
      <c r="AJ1139" s="76"/>
    </row>
    <row r="1140" spans="29:36" ht="20.85" customHeight="1" x14ac:dyDescent="0.15">
      <c r="AC1140" s="76"/>
      <c r="AD1140" s="76"/>
      <c r="AE1140" s="76"/>
      <c r="AF1140" s="76"/>
      <c r="AG1140" s="76"/>
      <c r="AH1140" s="76"/>
      <c r="AI1140" s="76"/>
      <c r="AJ1140" s="76"/>
    </row>
    <row r="1141" spans="29:36" ht="20.85" customHeight="1" x14ac:dyDescent="0.15">
      <c r="AC1141" s="76"/>
      <c r="AD1141" s="76"/>
      <c r="AE1141" s="76"/>
      <c r="AF1141" s="76"/>
      <c r="AG1141" s="76"/>
      <c r="AH1141" s="76"/>
      <c r="AI1141" s="76"/>
      <c r="AJ1141" s="76"/>
    </row>
    <row r="1142" spans="29:36" ht="20.85" customHeight="1" x14ac:dyDescent="0.15">
      <c r="AC1142" s="76"/>
      <c r="AD1142" s="76"/>
      <c r="AE1142" s="76"/>
      <c r="AF1142" s="76"/>
      <c r="AG1142" s="76"/>
      <c r="AH1142" s="76"/>
      <c r="AI1142" s="76"/>
      <c r="AJ1142" s="76"/>
    </row>
    <row r="1143" spans="29:36" ht="20.85" customHeight="1" x14ac:dyDescent="0.15">
      <c r="AC1143" s="76"/>
      <c r="AD1143" s="76"/>
      <c r="AE1143" s="76"/>
      <c r="AF1143" s="76"/>
      <c r="AG1143" s="76"/>
      <c r="AH1143" s="76"/>
      <c r="AI1143" s="76"/>
      <c r="AJ1143" s="76"/>
    </row>
    <row r="1144" spans="29:36" ht="20.85" customHeight="1" x14ac:dyDescent="0.15">
      <c r="AC1144" s="76"/>
      <c r="AD1144" s="76"/>
      <c r="AE1144" s="76"/>
      <c r="AF1144" s="76"/>
      <c r="AG1144" s="76"/>
      <c r="AH1144" s="76"/>
      <c r="AI1144" s="76"/>
      <c r="AJ1144" s="76"/>
    </row>
    <row r="1145" spans="29:36" ht="20.85" customHeight="1" x14ac:dyDescent="0.15">
      <c r="AC1145" s="76"/>
      <c r="AD1145" s="76"/>
      <c r="AE1145" s="76"/>
      <c r="AF1145" s="76"/>
      <c r="AG1145" s="76"/>
      <c r="AH1145" s="76"/>
      <c r="AI1145" s="76"/>
      <c r="AJ1145" s="76"/>
    </row>
    <row r="1146" spans="29:36" ht="20.85" customHeight="1" x14ac:dyDescent="0.15">
      <c r="AC1146" s="75"/>
      <c r="AD1146" s="75"/>
      <c r="AE1146" s="75"/>
      <c r="AF1146" s="75"/>
      <c r="AG1146" s="75"/>
      <c r="AH1146" s="75"/>
      <c r="AI1146" s="75"/>
      <c r="AJ1146" s="75"/>
    </row>
    <row r="1147" spans="29:36" ht="20.85" customHeight="1" x14ac:dyDescent="0.15">
      <c r="AC1147" s="75"/>
      <c r="AD1147" s="75"/>
      <c r="AE1147" s="76"/>
      <c r="AF1147" s="76"/>
      <c r="AG1147" s="76"/>
      <c r="AH1147" s="76"/>
      <c r="AI1147" s="76"/>
      <c r="AJ1147" s="76"/>
    </row>
    <row r="1148" spans="29:36" ht="20.85" customHeight="1" x14ac:dyDescent="0.15">
      <c r="AC1148" s="76"/>
      <c r="AD1148" s="76"/>
      <c r="AE1148" s="76"/>
      <c r="AF1148" s="76"/>
      <c r="AG1148" s="76"/>
      <c r="AH1148" s="76"/>
      <c r="AI1148" s="76"/>
      <c r="AJ1148" s="76"/>
    </row>
    <row r="1149" spans="29:36" ht="20.85" customHeight="1" x14ac:dyDescent="0.15">
      <c r="AC1149" s="75"/>
      <c r="AD1149" s="75"/>
      <c r="AE1149" s="76"/>
      <c r="AF1149" s="76"/>
      <c r="AG1149" s="76"/>
      <c r="AH1149" s="76"/>
      <c r="AI1149" s="76"/>
      <c r="AJ1149" s="75"/>
    </row>
    <row r="1150" spans="29:36" ht="20.85" customHeight="1" x14ac:dyDescent="0.15">
      <c r="AC1150" s="76"/>
      <c r="AD1150" s="76"/>
      <c r="AE1150" s="76"/>
      <c r="AF1150" s="76"/>
      <c r="AG1150" s="76"/>
      <c r="AH1150" s="76"/>
      <c r="AI1150" s="76"/>
      <c r="AJ1150" s="76"/>
    </row>
    <row r="1151" spans="29:36" ht="20.85" customHeight="1" x14ac:dyDescent="0.15">
      <c r="AC1151" s="76"/>
      <c r="AD1151" s="76"/>
      <c r="AE1151" s="76"/>
      <c r="AF1151" s="76"/>
      <c r="AG1151" s="76"/>
      <c r="AH1151" s="76"/>
      <c r="AI1151" s="76"/>
      <c r="AJ1151" s="76"/>
    </row>
    <row r="1152" spans="29:36" ht="20.85" customHeight="1" x14ac:dyDescent="0.15">
      <c r="AC1152" s="76"/>
      <c r="AD1152" s="76"/>
      <c r="AE1152" s="76"/>
      <c r="AF1152" s="76"/>
      <c r="AG1152" s="76"/>
      <c r="AH1152" s="76"/>
      <c r="AI1152" s="76"/>
      <c r="AJ1152" s="76"/>
    </row>
    <row r="1153" spans="29:36" ht="20.85" customHeight="1" x14ac:dyDescent="0.15">
      <c r="AC1153" s="76"/>
      <c r="AD1153" s="76"/>
      <c r="AE1153" s="76"/>
      <c r="AF1153" s="76"/>
      <c r="AG1153" s="76"/>
      <c r="AH1153" s="76"/>
      <c r="AI1153" s="76"/>
      <c r="AJ1153" s="76"/>
    </row>
    <row r="1154" spans="29:36" ht="20.85" customHeight="1" x14ac:dyDescent="0.15">
      <c r="AC1154" s="76"/>
      <c r="AD1154" s="76"/>
      <c r="AE1154" s="76"/>
      <c r="AF1154" s="76"/>
      <c r="AG1154" s="76"/>
      <c r="AH1154" s="76"/>
      <c r="AI1154" s="76"/>
      <c r="AJ1154" s="76"/>
    </row>
    <row r="1155" spans="29:36" ht="20.85" customHeight="1" x14ac:dyDescent="0.15">
      <c r="AC1155" s="76"/>
      <c r="AD1155" s="76"/>
      <c r="AE1155" s="76"/>
      <c r="AF1155" s="76"/>
      <c r="AG1155" s="76"/>
      <c r="AH1155" s="76"/>
      <c r="AI1155" s="76"/>
      <c r="AJ1155" s="76"/>
    </row>
    <row r="1156" spans="29:36" ht="20.85" customHeight="1" x14ac:dyDescent="0.15">
      <c r="AC1156" s="76"/>
      <c r="AD1156" s="76"/>
      <c r="AE1156" s="76"/>
      <c r="AF1156" s="76"/>
      <c r="AG1156" s="76"/>
      <c r="AH1156" s="76"/>
      <c r="AI1156" s="76"/>
      <c r="AJ1156" s="76"/>
    </row>
    <row r="1157" spans="29:36" ht="20.85" customHeight="1" x14ac:dyDescent="0.15">
      <c r="AC1157" s="76"/>
      <c r="AD1157" s="76"/>
      <c r="AE1157" s="76"/>
      <c r="AF1157" s="76"/>
      <c r="AG1157" s="76"/>
      <c r="AH1157" s="76"/>
      <c r="AI1157" s="76"/>
      <c r="AJ1157" s="76"/>
    </row>
    <row r="1158" spans="29:36" ht="20.85" customHeight="1" x14ac:dyDescent="0.15">
      <c r="AC1158" s="76"/>
      <c r="AD1158" s="76"/>
      <c r="AE1158" s="76"/>
      <c r="AF1158" s="76"/>
      <c r="AG1158" s="76"/>
      <c r="AH1158" s="76"/>
      <c r="AI1158" s="76"/>
      <c r="AJ1158" s="76"/>
    </row>
    <row r="1159" spans="29:36" ht="20.85" customHeight="1" x14ac:dyDescent="0.15">
      <c r="AC1159" s="76"/>
      <c r="AD1159" s="76"/>
      <c r="AE1159" s="76"/>
      <c r="AF1159" s="76"/>
      <c r="AG1159" s="76"/>
      <c r="AH1159" s="76"/>
      <c r="AI1159" s="76"/>
      <c r="AJ1159" s="76"/>
    </row>
    <row r="1160" spans="29:36" ht="20.85" customHeight="1" x14ac:dyDescent="0.15">
      <c r="AC1160" s="76"/>
      <c r="AD1160" s="76"/>
      <c r="AE1160" s="76"/>
      <c r="AF1160" s="76"/>
      <c r="AG1160" s="76"/>
      <c r="AH1160" s="76"/>
      <c r="AI1160" s="76"/>
      <c r="AJ1160" s="76"/>
    </row>
    <row r="1161" spans="29:36" ht="20.85" customHeight="1" x14ac:dyDescent="0.15">
      <c r="AC1161" s="76"/>
      <c r="AD1161" s="76"/>
      <c r="AE1161" s="76"/>
      <c r="AF1161" s="76"/>
      <c r="AG1161" s="76"/>
      <c r="AH1161" s="76"/>
      <c r="AI1161" s="76"/>
      <c r="AJ1161" s="76"/>
    </row>
    <row r="1162" spans="29:36" ht="20.85" customHeight="1" x14ac:dyDescent="0.15">
      <c r="AC1162" s="76"/>
      <c r="AD1162" s="76"/>
      <c r="AE1162" s="76"/>
      <c r="AF1162" s="76"/>
      <c r="AG1162" s="76"/>
      <c r="AH1162" s="76"/>
      <c r="AI1162" s="76"/>
      <c r="AJ1162" s="76"/>
    </row>
    <row r="1163" spans="29:36" ht="20.85" customHeight="1" x14ac:dyDescent="0.15">
      <c r="AC1163" s="76"/>
      <c r="AD1163" s="76"/>
      <c r="AE1163" s="76"/>
      <c r="AF1163" s="76"/>
      <c r="AG1163" s="76"/>
      <c r="AH1163" s="76"/>
      <c r="AI1163" s="76"/>
      <c r="AJ1163" s="76"/>
    </row>
    <row r="1164" spans="29:36" ht="20.85" customHeight="1" x14ac:dyDescent="0.15">
      <c r="AC1164" s="76"/>
      <c r="AD1164" s="76"/>
      <c r="AE1164" s="76"/>
      <c r="AF1164" s="76"/>
      <c r="AG1164" s="76"/>
      <c r="AH1164" s="76"/>
      <c r="AI1164" s="76"/>
      <c r="AJ1164" s="76"/>
    </row>
    <row r="1165" spans="29:36" ht="20.85" customHeight="1" x14ac:dyDescent="0.15">
      <c r="AC1165" s="76"/>
      <c r="AD1165" s="76"/>
      <c r="AE1165" s="76"/>
      <c r="AF1165" s="76"/>
      <c r="AG1165" s="76"/>
      <c r="AH1165" s="76"/>
      <c r="AI1165" s="76"/>
      <c r="AJ1165" s="76"/>
    </row>
    <row r="1166" spans="29:36" ht="20.85" customHeight="1" x14ac:dyDescent="0.15">
      <c r="AC1166" s="76"/>
      <c r="AD1166" s="76"/>
      <c r="AE1166" s="76"/>
      <c r="AF1166" s="76"/>
      <c r="AG1166" s="76"/>
      <c r="AH1166" s="76"/>
      <c r="AI1166" s="76"/>
      <c r="AJ1166" s="76"/>
    </row>
    <row r="1167" spans="29:36" ht="20.85" customHeight="1" x14ac:dyDescent="0.15">
      <c r="AC1167" s="76"/>
      <c r="AD1167" s="76"/>
      <c r="AE1167" s="76"/>
      <c r="AF1167" s="76"/>
      <c r="AG1167" s="76"/>
      <c r="AH1167" s="76"/>
      <c r="AI1167" s="76"/>
      <c r="AJ1167" s="76"/>
    </row>
    <row r="1168" spans="29:36" ht="20.85" customHeight="1" x14ac:dyDescent="0.15">
      <c r="AC1168" s="76"/>
      <c r="AD1168" s="76"/>
      <c r="AE1168" s="76"/>
      <c r="AF1168" s="76"/>
      <c r="AG1168" s="76"/>
      <c r="AH1168" s="76"/>
      <c r="AI1168" s="76"/>
      <c r="AJ1168" s="76"/>
    </row>
    <row r="1169" spans="29:36" ht="20.85" customHeight="1" x14ac:dyDescent="0.15">
      <c r="AC1169" s="76"/>
      <c r="AD1169" s="76"/>
      <c r="AE1169" s="76"/>
      <c r="AF1169" s="76"/>
      <c r="AG1169" s="76"/>
      <c r="AH1169" s="76"/>
      <c r="AI1169" s="76"/>
      <c r="AJ1169" s="76"/>
    </row>
    <row r="1170" spans="29:36" ht="20.85" customHeight="1" x14ac:dyDescent="0.15">
      <c r="AC1170" s="76"/>
      <c r="AD1170" s="76"/>
      <c r="AE1170" s="76"/>
      <c r="AF1170" s="76"/>
      <c r="AG1170" s="76"/>
      <c r="AH1170" s="76"/>
      <c r="AI1170" s="76"/>
      <c r="AJ1170" s="76"/>
    </row>
    <row r="1171" spans="29:36" ht="20.85" customHeight="1" x14ac:dyDescent="0.15">
      <c r="AC1171" s="76"/>
      <c r="AD1171" s="76"/>
      <c r="AE1171" s="76"/>
      <c r="AF1171" s="76"/>
      <c r="AG1171" s="76"/>
      <c r="AH1171" s="76"/>
      <c r="AI1171" s="76"/>
      <c r="AJ1171" s="76"/>
    </row>
    <row r="1172" spans="29:36" ht="20.85" customHeight="1" x14ac:dyDescent="0.15">
      <c r="AC1172" s="76"/>
      <c r="AD1172" s="76"/>
      <c r="AE1172" s="76"/>
      <c r="AF1172" s="76"/>
      <c r="AG1172" s="76"/>
      <c r="AH1172" s="76"/>
      <c r="AI1172" s="76"/>
      <c r="AJ1172" s="76"/>
    </row>
    <row r="1173" spans="29:36" ht="20.85" customHeight="1" x14ac:dyDescent="0.15">
      <c r="AC1173" s="76"/>
      <c r="AD1173" s="76"/>
      <c r="AE1173" s="76"/>
      <c r="AF1173" s="76"/>
      <c r="AG1173" s="76"/>
      <c r="AH1173" s="76"/>
      <c r="AI1173" s="76"/>
      <c r="AJ1173" s="76"/>
    </row>
    <row r="1174" spans="29:36" ht="20.85" customHeight="1" x14ac:dyDescent="0.15">
      <c r="AC1174" s="76"/>
      <c r="AD1174" s="76"/>
      <c r="AE1174" s="76"/>
      <c r="AF1174" s="76"/>
      <c r="AG1174" s="76"/>
      <c r="AH1174" s="76"/>
      <c r="AI1174" s="76"/>
      <c r="AJ1174" s="76"/>
    </row>
    <row r="1175" spans="29:36" ht="20.85" customHeight="1" x14ac:dyDescent="0.15">
      <c r="AC1175" s="76"/>
      <c r="AD1175" s="76"/>
      <c r="AE1175" s="76"/>
      <c r="AF1175" s="76"/>
      <c r="AG1175" s="76"/>
      <c r="AH1175" s="76"/>
      <c r="AI1175" s="76"/>
      <c r="AJ1175" s="76"/>
    </row>
    <row r="1176" spans="29:36" ht="20.85" customHeight="1" x14ac:dyDescent="0.15">
      <c r="AC1176" s="76"/>
      <c r="AD1176" s="76"/>
      <c r="AE1176" s="76"/>
      <c r="AF1176" s="76"/>
      <c r="AG1176" s="76"/>
      <c r="AH1176" s="76"/>
      <c r="AI1176" s="76"/>
      <c r="AJ1176" s="76"/>
    </row>
    <row r="1177" spans="29:36" ht="20.85" customHeight="1" x14ac:dyDescent="0.15">
      <c r="AC1177" s="76"/>
      <c r="AD1177" s="76"/>
      <c r="AE1177" s="76"/>
      <c r="AF1177" s="76"/>
      <c r="AG1177" s="76"/>
      <c r="AH1177" s="76"/>
      <c r="AI1177" s="76"/>
      <c r="AJ1177" s="76"/>
    </row>
    <row r="1178" spans="29:36" ht="20.85" customHeight="1" x14ac:dyDescent="0.15">
      <c r="AC1178" s="76"/>
      <c r="AD1178" s="76"/>
      <c r="AE1178" s="76"/>
      <c r="AF1178" s="76"/>
      <c r="AG1178" s="76"/>
      <c r="AH1178" s="76"/>
      <c r="AI1178" s="76"/>
      <c r="AJ1178" s="76"/>
    </row>
    <row r="1179" spans="29:36" ht="20.85" customHeight="1" x14ac:dyDescent="0.15">
      <c r="AC1179" s="76"/>
      <c r="AD1179" s="76"/>
      <c r="AE1179" s="76"/>
      <c r="AF1179" s="76"/>
      <c r="AG1179" s="76"/>
      <c r="AH1179" s="76"/>
      <c r="AI1179" s="76"/>
      <c r="AJ1179" s="76"/>
    </row>
    <row r="1180" spans="29:36" ht="20.85" customHeight="1" x14ac:dyDescent="0.15">
      <c r="AC1180" s="76"/>
      <c r="AD1180" s="76"/>
      <c r="AE1180" s="76"/>
      <c r="AF1180" s="76"/>
      <c r="AG1180" s="76"/>
      <c r="AH1180" s="76"/>
      <c r="AI1180" s="76"/>
      <c r="AJ1180" s="76"/>
    </row>
    <row r="1181" spans="29:36" ht="20.85" customHeight="1" x14ac:dyDescent="0.15">
      <c r="AC1181" s="76"/>
      <c r="AD1181" s="76"/>
      <c r="AE1181" s="76"/>
      <c r="AF1181" s="76"/>
      <c r="AG1181" s="76"/>
      <c r="AH1181" s="76"/>
      <c r="AI1181" s="76"/>
      <c r="AJ1181" s="76"/>
    </row>
    <row r="1182" spans="29:36" ht="20.85" customHeight="1" x14ac:dyDescent="0.15">
      <c r="AC1182" s="76"/>
      <c r="AD1182" s="76"/>
      <c r="AE1182" s="76"/>
      <c r="AF1182" s="76"/>
      <c r="AG1182" s="76"/>
      <c r="AH1182" s="76"/>
      <c r="AI1182" s="76"/>
      <c r="AJ1182" s="76"/>
    </row>
    <row r="1183" spans="29:36" ht="20.85" customHeight="1" x14ac:dyDescent="0.15">
      <c r="AC1183" s="76"/>
      <c r="AD1183" s="76"/>
      <c r="AE1183" s="76"/>
      <c r="AF1183" s="76"/>
      <c r="AG1183" s="76"/>
      <c r="AH1183" s="76"/>
      <c r="AI1183" s="76"/>
      <c r="AJ1183" s="76"/>
    </row>
    <row r="1184" spans="29:36" ht="20.85" customHeight="1" x14ac:dyDescent="0.15">
      <c r="AC1184" s="76"/>
      <c r="AD1184" s="76"/>
      <c r="AE1184" s="76"/>
      <c r="AF1184" s="76"/>
      <c r="AG1184" s="76"/>
      <c r="AH1184" s="76"/>
      <c r="AI1184" s="76"/>
      <c r="AJ1184" s="76"/>
    </row>
    <row r="1185" spans="29:36" ht="20.85" customHeight="1" x14ac:dyDescent="0.15">
      <c r="AC1185" s="76"/>
      <c r="AD1185" s="76"/>
      <c r="AE1185" s="76"/>
      <c r="AF1185" s="76"/>
      <c r="AG1185" s="76"/>
      <c r="AH1185" s="76"/>
      <c r="AI1185" s="76"/>
      <c r="AJ1185" s="76"/>
    </row>
    <row r="1186" spans="29:36" ht="20.85" customHeight="1" x14ac:dyDescent="0.15">
      <c r="AC1186" s="76"/>
      <c r="AD1186" s="76"/>
      <c r="AE1186" s="76"/>
      <c r="AF1186" s="76"/>
      <c r="AG1186" s="76"/>
      <c r="AH1186" s="76"/>
      <c r="AI1186" s="76"/>
      <c r="AJ1186" s="76"/>
    </row>
    <row r="1187" spans="29:36" ht="20.85" customHeight="1" x14ac:dyDescent="0.15">
      <c r="AC1187" s="76"/>
      <c r="AD1187" s="76"/>
      <c r="AE1187" s="76"/>
      <c r="AF1187" s="76"/>
      <c r="AG1187" s="76"/>
      <c r="AH1187" s="76"/>
      <c r="AI1187" s="76"/>
      <c r="AJ1187" s="76"/>
    </row>
    <row r="1188" spans="29:36" ht="20.85" customHeight="1" x14ac:dyDescent="0.15">
      <c r="AC1188" s="76"/>
      <c r="AD1188" s="76"/>
      <c r="AE1188" s="76"/>
      <c r="AF1188" s="76"/>
      <c r="AG1188" s="76"/>
      <c r="AH1188" s="76"/>
      <c r="AI1188" s="76"/>
      <c r="AJ1188" s="76"/>
    </row>
    <row r="1189" spans="29:36" ht="20.85" customHeight="1" x14ac:dyDescent="0.15">
      <c r="AC1189" s="76"/>
      <c r="AD1189" s="76"/>
      <c r="AE1189" s="76"/>
      <c r="AF1189" s="76"/>
      <c r="AG1189" s="76"/>
      <c r="AH1189" s="76"/>
      <c r="AI1189" s="76"/>
      <c r="AJ1189" s="76"/>
    </row>
    <row r="1190" spans="29:36" ht="20.85" customHeight="1" x14ac:dyDescent="0.15">
      <c r="AC1190" s="76"/>
      <c r="AD1190" s="76"/>
      <c r="AE1190" s="76"/>
      <c r="AF1190" s="76"/>
      <c r="AG1190" s="76"/>
      <c r="AH1190" s="76"/>
      <c r="AI1190" s="76"/>
      <c r="AJ1190" s="76"/>
    </row>
    <row r="1191" spans="29:36" ht="20.85" customHeight="1" x14ac:dyDescent="0.15">
      <c r="AC1191" s="75"/>
      <c r="AD1191" s="75"/>
      <c r="AE1191" s="75"/>
      <c r="AF1191" s="75"/>
      <c r="AG1191" s="75"/>
      <c r="AH1191" s="75"/>
      <c r="AI1191" s="75"/>
      <c r="AJ1191" s="75"/>
    </row>
    <row r="1192" spans="29:36" ht="20.85" customHeight="1" x14ac:dyDescent="0.15">
      <c r="AC1192" s="75"/>
      <c r="AD1192" s="75"/>
      <c r="AE1192" s="76"/>
      <c r="AF1192" s="76"/>
      <c r="AG1192" s="76"/>
      <c r="AH1192" s="76"/>
      <c r="AI1192" s="76"/>
      <c r="AJ1192" s="76"/>
    </row>
    <row r="1193" spans="29:36" ht="20.85" customHeight="1" x14ac:dyDescent="0.15">
      <c r="AC1193" s="76"/>
      <c r="AD1193" s="76"/>
      <c r="AE1193" s="76"/>
      <c r="AF1193" s="76"/>
      <c r="AG1193" s="76"/>
      <c r="AH1193" s="76"/>
      <c r="AI1193" s="76"/>
      <c r="AJ1193" s="76"/>
    </row>
    <row r="1194" spans="29:36" ht="20.85" customHeight="1" x14ac:dyDescent="0.15">
      <c r="AC1194" s="75"/>
      <c r="AD1194" s="75"/>
      <c r="AE1194" s="76"/>
      <c r="AF1194" s="76"/>
      <c r="AG1194" s="76"/>
      <c r="AH1194" s="76"/>
      <c r="AI1194" s="76"/>
      <c r="AJ1194" s="75"/>
    </row>
    <row r="1195" spans="29:36" ht="20.85" customHeight="1" x14ac:dyDescent="0.15">
      <c r="AC1195" s="76"/>
      <c r="AD1195" s="76"/>
      <c r="AE1195" s="76"/>
      <c r="AF1195" s="76"/>
      <c r="AG1195" s="76"/>
      <c r="AH1195" s="76"/>
      <c r="AI1195" s="76"/>
      <c r="AJ1195" s="76"/>
    </row>
    <row r="1196" spans="29:36" ht="20.85" customHeight="1" x14ac:dyDescent="0.15">
      <c r="AC1196" s="76"/>
      <c r="AD1196" s="76"/>
      <c r="AE1196" s="76"/>
      <c r="AF1196" s="76"/>
      <c r="AG1196" s="76"/>
      <c r="AH1196" s="76"/>
      <c r="AI1196" s="76"/>
      <c r="AJ1196" s="76"/>
    </row>
    <row r="1197" spans="29:36" ht="20.85" customHeight="1" x14ac:dyDescent="0.15">
      <c r="AC1197" s="76"/>
      <c r="AD1197" s="76"/>
      <c r="AE1197" s="76"/>
      <c r="AF1197" s="76"/>
      <c r="AG1197" s="76"/>
      <c r="AH1197" s="76"/>
      <c r="AI1197" s="76"/>
      <c r="AJ1197" s="76"/>
    </row>
    <row r="1198" spans="29:36" ht="20.85" customHeight="1" x14ac:dyDescent="0.15">
      <c r="AC1198" s="76"/>
      <c r="AD1198" s="76"/>
      <c r="AE1198" s="76"/>
      <c r="AF1198" s="76"/>
      <c r="AG1198" s="76"/>
      <c r="AH1198" s="76"/>
      <c r="AI1198" s="76"/>
      <c r="AJ1198" s="76"/>
    </row>
    <row r="1199" spans="29:36" ht="20.85" customHeight="1" x14ac:dyDescent="0.15">
      <c r="AC1199" s="76"/>
      <c r="AD1199" s="76"/>
      <c r="AE1199" s="76"/>
      <c r="AF1199" s="76"/>
      <c r="AG1199" s="76"/>
      <c r="AH1199" s="76"/>
      <c r="AI1199" s="76"/>
      <c r="AJ1199" s="76"/>
    </row>
    <row r="1200" spans="29:36" ht="20.85" customHeight="1" x14ac:dyDescent="0.15">
      <c r="AC1200" s="76"/>
      <c r="AD1200" s="76"/>
      <c r="AE1200" s="76"/>
      <c r="AF1200" s="76"/>
      <c r="AG1200" s="76"/>
      <c r="AH1200" s="76"/>
      <c r="AI1200" s="76"/>
      <c r="AJ1200" s="76"/>
    </row>
    <row r="1201" spans="29:36" ht="20.85" customHeight="1" x14ac:dyDescent="0.15">
      <c r="AC1201" s="76"/>
      <c r="AD1201" s="76"/>
      <c r="AE1201" s="76"/>
      <c r="AF1201" s="76"/>
      <c r="AG1201" s="76"/>
      <c r="AH1201" s="76"/>
      <c r="AI1201" s="76"/>
      <c r="AJ1201" s="76"/>
    </row>
    <row r="1202" spans="29:36" ht="20.85" customHeight="1" x14ac:dyDescent="0.15">
      <c r="AC1202" s="76"/>
      <c r="AD1202" s="76"/>
      <c r="AE1202" s="76"/>
      <c r="AF1202" s="76"/>
      <c r="AG1202" s="76"/>
      <c r="AH1202" s="76"/>
      <c r="AI1202" s="76"/>
      <c r="AJ1202" s="76"/>
    </row>
    <row r="1203" spans="29:36" ht="20.85" customHeight="1" x14ac:dyDescent="0.15">
      <c r="AC1203" s="76"/>
      <c r="AD1203" s="76"/>
      <c r="AE1203" s="76"/>
      <c r="AF1203" s="76"/>
      <c r="AG1203" s="76"/>
      <c r="AH1203" s="76"/>
      <c r="AI1203" s="76"/>
      <c r="AJ1203" s="76"/>
    </row>
    <row r="1204" spans="29:36" ht="20.85" customHeight="1" x14ac:dyDescent="0.15">
      <c r="AC1204" s="76"/>
      <c r="AD1204" s="76"/>
      <c r="AE1204" s="76"/>
      <c r="AF1204" s="76"/>
      <c r="AG1204" s="76"/>
      <c r="AH1204" s="76"/>
      <c r="AI1204" s="76"/>
      <c r="AJ1204" s="76"/>
    </row>
    <row r="1205" spans="29:36" ht="20.85" customHeight="1" x14ac:dyDescent="0.15">
      <c r="AC1205" s="76"/>
      <c r="AD1205" s="76"/>
      <c r="AE1205" s="76"/>
      <c r="AF1205" s="76"/>
      <c r="AG1205" s="76"/>
      <c r="AH1205" s="76"/>
      <c r="AI1205" s="76"/>
      <c r="AJ1205" s="76"/>
    </row>
    <row r="1206" spans="29:36" ht="20.85" customHeight="1" x14ac:dyDescent="0.15">
      <c r="AC1206" s="76"/>
      <c r="AD1206" s="76"/>
      <c r="AE1206" s="76"/>
      <c r="AF1206" s="76"/>
      <c r="AG1206" s="76"/>
      <c r="AH1206" s="76"/>
      <c r="AI1206" s="76"/>
      <c r="AJ1206" s="76"/>
    </row>
    <row r="1207" spans="29:36" ht="20.85" customHeight="1" x14ac:dyDescent="0.15">
      <c r="AC1207" s="76"/>
      <c r="AD1207" s="76"/>
      <c r="AE1207" s="76"/>
      <c r="AF1207" s="76"/>
      <c r="AG1207" s="76"/>
      <c r="AH1207" s="76"/>
      <c r="AI1207" s="76"/>
      <c r="AJ1207" s="76"/>
    </row>
    <row r="1208" spans="29:36" ht="20.85" customHeight="1" x14ac:dyDescent="0.15">
      <c r="AC1208" s="76"/>
      <c r="AD1208" s="76"/>
      <c r="AE1208" s="76"/>
      <c r="AF1208" s="76"/>
      <c r="AG1208" s="76"/>
      <c r="AH1208" s="76"/>
      <c r="AI1208" s="76"/>
      <c r="AJ1208" s="76"/>
    </row>
    <row r="1209" spans="29:36" ht="20.85" customHeight="1" x14ac:dyDescent="0.15">
      <c r="AC1209" s="76"/>
      <c r="AD1209" s="76"/>
      <c r="AE1209" s="76"/>
      <c r="AF1209" s="76"/>
      <c r="AG1209" s="76"/>
      <c r="AH1209" s="76"/>
      <c r="AI1209" s="76"/>
      <c r="AJ1209" s="76"/>
    </row>
    <row r="1210" spans="29:36" ht="20.85" customHeight="1" x14ac:dyDescent="0.15">
      <c r="AC1210" s="76"/>
      <c r="AD1210" s="76"/>
      <c r="AE1210" s="76"/>
      <c r="AF1210" s="76"/>
      <c r="AG1210" s="76"/>
      <c r="AH1210" s="76"/>
      <c r="AI1210" s="76"/>
      <c r="AJ1210" s="76"/>
    </row>
    <row r="1211" spans="29:36" ht="20.85" customHeight="1" x14ac:dyDescent="0.15">
      <c r="AC1211" s="76"/>
      <c r="AD1211" s="76"/>
      <c r="AE1211" s="76"/>
      <c r="AF1211" s="76"/>
      <c r="AG1211" s="76"/>
      <c r="AH1211" s="76"/>
      <c r="AI1211" s="76"/>
      <c r="AJ1211" s="76"/>
    </row>
    <row r="1212" spans="29:36" ht="20.85" customHeight="1" x14ac:dyDescent="0.15">
      <c r="AC1212" s="76"/>
      <c r="AD1212" s="76"/>
      <c r="AE1212" s="76"/>
      <c r="AF1212" s="76"/>
      <c r="AG1212" s="76"/>
      <c r="AH1212" s="76"/>
      <c r="AI1212" s="76"/>
      <c r="AJ1212" s="76"/>
    </row>
    <row r="1213" spans="29:36" ht="20.85" customHeight="1" x14ac:dyDescent="0.15">
      <c r="AC1213" s="76"/>
      <c r="AD1213" s="76"/>
      <c r="AE1213" s="76"/>
      <c r="AF1213" s="76"/>
      <c r="AG1213" s="76"/>
      <c r="AH1213" s="76"/>
      <c r="AI1213" s="76"/>
      <c r="AJ1213" s="76"/>
    </row>
    <row r="1214" spans="29:36" ht="20.85" customHeight="1" x14ac:dyDescent="0.15">
      <c r="AC1214" s="76"/>
      <c r="AD1214" s="76"/>
      <c r="AE1214" s="76"/>
      <c r="AF1214" s="76"/>
      <c r="AG1214" s="76"/>
      <c r="AH1214" s="76"/>
      <c r="AI1214" s="76"/>
      <c r="AJ1214" s="76"/>
    </row>
    <row r="1215" spans="29:36" ht="20.85" customHeight="1" x14ac:dyDescent="0.15">
      <c r="AC1215" s="76"/>
      <c r="AD1215" s="76"/>
      <c r="AE1215" s="76"/>
      <c r="AF1215" s="76"/>
      <c r="AG1215" s="76"/>
      <c r="AH1215" s="76"/>
      <c r="AI1215" s="76"/>
      <c r="AJ1215" s="76"/>
    </row>
    <row r="1216" spans="29:36" ht="20.85" customHeight="1" x14ac:dyDescent="0.15">
      <c r="AC1216" s="76"/>
      <c r="AD1216" s="76"/>
      <c r="AE1216" s="76"/>
      <c r="AF1216" s="76"/>
      <c r="AG1216" s="76"/>
      <c r="AH1216" s="76"/>
      <c r="AI1216" s="76"/>
      <c r="AJ1216" s="76"/>
    </row>
    <row r="1217" spans="29:36" ht="20.85" customHeight="1" x14ac:dyDescent="0.15">
      <c r="AC1217" s="76"/>
      <c r="AD1217" s="76"/>
      <c r="AE1217" s="76"/>
      <c r="AF1217" s="76"/>
      <c r="AG1217" s="76"/>
      <c r="AH1217" s="76"/>
      <c r="AI1217" s="76"/>
      <c r="AJ1217" s="76"/>
    </row>
    <row r="1218" spans="29:36" ht="20.85" customHeight="1" x14ac:dyDescent="0.15">
      <c r="AC1218" s="76"/>
      <c r="AD1218" s="76"/>
      <c r="AE1218" s="76"/>
      <c r="AF1218" s="76"/>
      <c r="AG1218" s="76"/>
      <c r="AH1218" s="76"/>
      <c r="AI1218" s="76"/>
      <c r="AJ1218" s="76"/>
    </row>
    <row r="1219" spans="29:36" ht="20.85" customHeight="1" x14ac:dyDescent="0.15">
      <c r="AC1219" s="76"/>
      <c r="AD1219" s="76"/>
      <c r="AE1219" s="76"/>
      <c r="AF1219" s="76"/>
      <c r="AG1219" s="76"/>
      <c r="AH1219" s="76"/>
      <c r="AI1219" s="76"/>
      <c r="AJ1219" s="76"/>
    </row>
    <row r="1220" spans="29:36" ht="20.85" customHeight="1" x14ac:dyDescent="0.15">
      <c r="AC1220" s="76"/>
      <c r="AD1220" s="76"/>
      <c r="AE1220" s="76"/>
      <c r="AF1220" s="76"/>
      <c r="AG1220" s="76"/>
      <c r="AH1220" s="76"/>
      <c r="AI1220" s="76"/>
      <c r="AJ1220" s="76"/>
    </row>
    <row r="1221" spans="29:36" ht="20.85" customHeight="1" x14ac:dyDescent="0.15">
      <c r="AC1221" s="76"/>
      <c r="AD1221" s="76"/>
      <c r="AE1221" s="76"/>
      <c r="AF1221" s="76"/>
      <c r="AG1221" s="76"/>
      <c r="AH1221" s="76"/>
      <c r="AI1221" s="76"/>
      <c r="AJ1221" s="76"/>
    </row>
    <row r="1222" spans="29:36" ht="20.85" customHeight="1" x14ac:dyDescent="0.15">
      <c r="AC1222" s="76"/>
      <c r="AD1222" s="76"/>
      <c r="AE1222" s="76"/>
      <c r="AF1222" s="76"/>
      <c r="AG1222" s="76"/>
      <c r="AH1222" s="76"/>
      <c r="AI1222" s="76"/>
      <c r="AJ1222" s="76"/>
    </row>
    <row r="1223" spans="29:36" ht="20.85" customHeight="1" x14ac:dyDescent="0.15">
      <c r="AC1223" s="76"/>
      <c r="AD1223" s="76"/>
      <c r="AE1223" s="76"/>
      <c r="AF1223" s="76"/>
      <c r="AG1223" s="76"/>
      <c r="AH1223" s="76"/>
      <c r="AI1223" s="76"/>
      <c r="AJ1223" s="76"/>
    </row>
    <row r="1224" spans="29:36" ht="20.85" customHeight="1" x14ac:dyDescent="0.15">
      <c r="AC1224" s="76"/>
      <c r="AD1224" s="76"/>
      <c r="AE1224" s="76"/>
      <c r="AF1224" s="76"/>
      <c r="AG1224" s="76"/>
      <c r="AH1224" s="76"/>
      <c r="AI1224" s="76"/>
      <c r="AJ1224" s="76"/>
    </row>
    <row r="1225" spans="29:36" ht="20.85" customHeight="1" x14ac:dyDescent="0.15">
      <c r="AC1225" s="76"/>
      <c r="AD1225" s="76"/>
      <c r="AE1225" s="76"/>
      <c r="AF1225" s="76"/>
      <c r="AG1225" s="76"/>
      <c r="AH1225" s="76"/>
      <c r="AI1225" s="76"/>
      <c r="AJ1225" s="76"/>
    </row>
    <row r="1226" spans="29:36" ht="20.85" customHeight="1" x14ac:dyDescent="0.15">
      <c r="AC1226" s="76"/>
      <c r="AD1226" s="76"/>
      <c r="AE1226" s="76"/>
      <c r="AF1226" s="76"/>
      <c r="AG1226" s="76"/>
      <c r="AH1226" s="76"/>
      <c r="AI1226" s="76"/>
      <c r="AJ1226" s="76"/>
    </row>
    <row r="1227" spans="29:36" ht="20.85" customHeight="1" x14ac:dyDescent="0.15">
      <c r="AC1227" s="76"/>
      <c r="AD1227" s="76"/>
      <c r="AE1227" s="76"/>
      <c r="AF1227" s="76"/>
      <c r="AG1227" s="76"/>
      <c r="AH1227" s="76"/>
      <c r="AI1227" s="76"/>
      <c r="AJ1227" s="76"/>
    </row>
    <row r="1228" spans="29:36" ht="20.85" customHeight="1" x14ac:dyDescent="0.15">
      <c r="AC1228" s="76"/>
      <c r="AD1228" s="76"/>
      <c r="AE1228" s="76"/>
      <c r="AF1228" s="76"/>
      <c r="AG1228" s="76"/>
      <c r="AH1228" s="76"/>
      <c r="AI1228" s="76"/>
      <c r="AJ1228" s="76"/>
    </row>
    <row r="1229" spans="29:36" ht="20.85" customHeight="1" x14ac:dyDescent="0.15">
      <c r="AC1229" s="76"/>
      <c r="AD1229" s="76"/>
      <c r="AE1229" s="76"/>
      <c r="AF1229" s="76"/>
      <c r="AG1229" s="76"/>
      <c r="AH1229" s="76"/>
      <c r="AI1229" s="76"/>
      <c r="AJ1229" s="76"/>
    </row>
    <row r="1230" spans="29:36" ht="20.85" customHeight="1" x14ac:dyDescent="0.15">
      <c r="AC1230" s="76"/>
      <c r="AD1230" s="76"/>
      <c r="AE1230" s="76"/>
      <c r="AF1230" s="76"/>
      <c r="AG1230" s="76"/>
      <c r="AH1230" s="76"/>
      <c r="AI1230" s="76"/>
      <c r="AJ1230" s="76"/>
    </row>
    <row r="1231" spans="29:36" ht="20.85" customHeight="1" x14ac:dyDescent="0.15">
      <c r="AC1231" s="76"/>
      <c r="AD1231" s="76"/>
      <c r="AE1231" s="76"/>
      <c r="AF1231" s="76"/>
      <c r="AG1231" s="76"/>
      <c r="AH1231" s="76"/>
      <c r="AI1231" s="76"/>
      <c r="AJ1231" s="76"/>
    </row>
    <row r="1232" spans="29:36" ht="20.85" customHeight="1" x14ac:dyDescent="0.15">
      <c r="AC1232" s="76"/>
      <c r="AD1232" s="76"/>
      <c r="AE1232" s="76"/>
      <c r="AF1232" s="76"/>
      <c r="AG1232" s="76"/>
      <c r="AH1232" s="76"/>
      <c r="AI1232" s="76"/>
      <c r="AJ1232" s="76"/>
    </row>
    <row r="1233" spans="29:36" ht="20.85" customHeight="1" x14ac:dyDescent="0.15">
      <c r="AC1233" s="76"/>
      <c r="AD1233" s="76"/>
      <c r="AE1233" s="76"/>
      <c r="AF1233" s="76"/>
      <c r="AG1233" s="76"/>
      <c r="AH1233" s="76"/>
      <c r="AI1233" s="76"/>
      <c r="AJ1233" s="76"/>
    </row>
    <row r="1234" spans="29:36" ht="20.85" customHeight="1" x14ac:dyDescent="0.15">
      <c r="AC1234" s="76"/>
      <c r="AD1234" s="76"/>
      <c r="AE1234" s="76"/>
      <c r="AF1234" s="76"/>
      <c r="AG1234" s="76"/>
      <c r="AH1234" s="76"/>
      <c r="AI1234" s="76"/>
      <c r="AJ1234" s="76"/>
    </row>
    <row r="1235" spans="29:36" ht="20.85" customHeight="1" x14ac:dyDescent="0.15">
      <c r="AC1235" s="76"/>
      <c r="AD1235" s="76"/>
      <c r="AE1235" s="76"/>
      <c r="AF1235" s="76"/>
      <c r="AG1235" s="76"/>
      <c r="AH1235" s="76"/>
      <c r="AI1235" s="76"/>
      <c r="AJ1235" s="76"/>
    </row>
    <row r="1236" spans="29:36" ht="20.85" customHeight="1" x14ac:dyDescent="0.15">
      <c r="AC1236" s="75"/>
      <c r="AD1236" s="75"/>
      <c r="AE1236" s="75"/>
      <c r="AF1236" s="75"/>
      <c r="AG1236" s="75"/>
      <c r="AH1236" s="75"/>
      <c r="AI1236" s="75"/>
      <c r="AJ1236" s="75"/>
    </row>
    <row r="1237" spans="29:36" ht="20.85" customHeight="1" x14ac:dyDescent="0.15">
      <c r="AC1237" s="75"/>
      <c r="AD1237" s="75"/>
      <c r="AE1237" s="76"/>
      <c r="AF1237" s="76"/>
      <c r="AG1237" s="76"/>
      <c r="AH1237" s="76"/>
      <c r="AI1237" s="76"/>
      <c r="AJ1237" s="76"/>
    </row>
    <row r="1238" spans="29:36" ht="20.85" customHeight="1" x14ac:dyDescent="0.15">
      <c r="AC1238" s="76"/>
      <c r="AD1238" s="76"/>
      <c r="AE1238" s="76"/>
      <c r="AF1238" s="76"/>
      <c r="AG1238" s="76"/>
      <c r="AH1238" s="76"/>
      <c r="AI1238" s="76"/>
      <c r="AJ1238" s="76"/>
    </row>
    <row r="1239" spans="29:36" ht="20.85" customHeight="1" x14ac:dyDescent="0.15">
      <c r="AC1239" s="75"/>
      <c r="AD1239" s="75"/>
      <c r="AE1239" s="76"/>
      <c r="AF1239" s="76"/>
      <c r="AG1239" s="76"/>
      <c r="AH1239" s="76"/>
      <c r="AI1239" s="76"/>
      <c r="AJ1239" s="75"/>
    </row>
    <row r="1240" spans="29:36" ht="20.85" customHeight="1" x14ac:dyDescent="0.15">
      <c r="AC1240" s="76"/>
      <c r="AD1240" s="76"/>
      <c r="AE1240" s="76"/>
      <c r="AF1240" s="76"/>
      <c r="AG1240" s="76"/>
      <c r="AH1240" s="76"/>
      <c r="AI1240" s="76"/>
      <c r="AJ1240" s="76"/>
    </row>
    <row r="1241" spans="29:36" ht="20.85" customHeight="1" x14ac:dyDescent="0.15">
      <c r="AC1241" s="76"/>
      <c r="AD1241" s="76"/>
      <c r="AE1241" s="76"/>
      <c r="AF1241" s="76"/>
      <c r="AG1241" s="76"/>
      <c r="AH1241" s="76"/>
      <c r="AI1241" s="76"/>
      <c r="AJ1241" s="76"/>
    </row>
    <row r="1242" spans="29:36" ht="20.85" customHeight="1" x14ac:dyDescent="0.15">
      <c r="AC1242" s="76"/>
      <c r="AD1242" s="76"/>
      <c r="AE1242" s="76"/>
      <c r="AF1242" s="76"/>
      <c r="AG1242" s="76"/>
      <c r="AH1242" s="76"/>
      <c r="AI1242" s="76"/>
      <c r="AJ1242" s="76"/>
    </row>
    <row r="1243" spans="29:36" ht="20.85" customHeight="1" x14ac:dyDescent="0.15">
      <c r="AC1243" s="76"/>
      <c r="AD1243" s="76"/>
      <c r="AE1243" s="76"/>
      <c r="AF1243" s="76"/>
      <c r="AG1243" s="76"/>
      <c r="AH1243" s="76"/>
      <c r="AI1243" s="76"/>
      <c r="AJ1243" s="76"/>
    </row>
    <row r="1244" spans="29:36" ht="20.85" customHeight="1" x14ac:dyDescent="0.15">
      <c r="AC1244" s="76"/>
      <c r="AD1244" s="76"/>
      <c r="AE1244" s="76"/>
      <c r="AF1244" s="76"/>
      <c r="AG1244" s="76"/>
      <c r="AH1244" s="76"/>
      <c r="AI1244" s="76"/>
      <c r="AJ1244" s="76"/>
    </row>
    <row r="1245" spans="29:36" ht="20.85" customHeight="1" x14ac:dyDescent="0.15">
      <c r="AC1245" s="76"/>
      <c r="AD1245" s="76"/>
      <c r="AE1245" s="76"/>
      <c r="AF1245" s="76"/>
      <c r="AG1245" s="76"/>
      <c r="AH1245" s="76"/>
      <c r="AI1245" s="76"/>
      <c r="AJ1245" s="76"/>
    </row>
    <row r="1246" spans="29:36" ht="20.85" customHeight="1" x14ac:dyDescent="0.15">
      <c r="AC1246" s="76"/>
      <c r="AD1246" s="76"/>
      <c r="AE1246" s="76"/>
      <c r="AF1246" s="76"/>
      <c r="AG1246" s="76"/>
      <c r="AH1246" s="76"/>
      <c r="AI1246" s="76"/>
      <c r="AJ1246" s="76"/>
    </row>
    <row r="1247" spans="29:36" ht="20.85" customHeight="1" x14ac:dyDescent="0.15">
      <c r="AC1247" s="76"/>
      <c r="AD1247" s="76"/>
      <c r="AE1247" s="76"/>
      <c r="AF1247" s="76"/>
      <c r="AG1247" s="76"/>
      <c r="AH1247" s="76"/>
      <c r="AI1247" s="76"/>
      <c r="AJ1247" s="76"/>
    </row>
    <row r="1248" spans="29:36" ht="20.85" customHeight="1" x14ac:dyDescent="0.15">
      <c r="AC1248" s="76"/>
      <c r="AD1248" s="76"/>
      <c r="AE1248" s="76"/>
      <c r="AF1248" s="76"/>
      <c r="AG1248" s="76"/>
      <c r="AH1248" s="76"/>
      <c r="AI1248" s="76"/>
      <c r="AJ1248" s="76"/>
    </row>
    <row r="1249" spans="29:36" ht="20.85" customHeight="1" x14ac:dyDescent="0.15">
      <c r="AC1249" s="76"/>
      <c r="AD1249" s="76"/>
      <c r="AE1249" s="76"/>
      <c r="AF1249" s="76"/>
      <c r="AG1249" s="76"/>
      <c r="AH1249" s="76"/>
      <c r="AI1249" s="76"/>
      <c r="AJ1249" s="76"/>
    </row>
    <row r="1250" spans="29:36" ht="20.85" customHeight="1" x14ac:dyDescent="0.15">
      <c r="AC1250" s="76"/>
      <c r="AD1250" s="76"/>
      <c r="AE1250" s="76"/>
      <c r="AF1250" s="76"/>
      <c r="AG1250" s="76"/>
      <c r="AH1250" s="76"/>
      <c r="AI1250" s="76"/>
      <c r="AJ1250" s="76"/>
    </row>
    <row r="1251" spans="29:36" ht="20.85" customHeight="1" x14ac:dyDescent="0.15">
      <c r="AC1251" s="76"/>
      <c r="AD1251" s="76"/>
      <c r="AE1251" s="76"/>
      <c r="AF1251" s="76"/>
      <c r="AG1251" s="76"/>
      <c r="AH1251" s="76"/>
      <c r="AI1251" s="76"/>
      <c r="AJ1251" s="76"/>
    </row>
    <row r="1252" spans="29:36" ht="20.85" customHeight="1" x14ac:dyDescent="0.15">
      <c r="AC1252" s="76"/>
      <c r="AD1252" s="76"/>
      <c r="AE1252" s="76"/>
      <c r="AF1252" s="76"/>
      <c r="AG1252" s="76"/>
      <c r="AH1252" s="76"/>
      <c r="AI1252" s="76"/>
      <c r="AJ1252" s="76"/>
    </row>
    <row r="1253" spans="29:36" ht="20.85" customHeight="1" x14ac:dyDescent="0.15">
      <c r="AC1253" s="76"/>
      <c r="AD1253" s="76"/>
      <c r="AE1253" s="76"/>
      <c r="AF1253" s="76"/>
      <c r="AG1253" s="76"/>
      <c r="AH1253" s="76"/>
      <c r="AI1253" s="76"/>
      <c r="AJ1253" s="76"/>
    </row>
    <row r="1254" spans="29:36" ht="20.85" customHeight="1" x14ac:dyDescent="0.15">
      <c r="AC1254" s="76"/>
      <c r="AD1254" s="76"/>
      <c r="AE1254" s="76"/>
      <c r="AF1254" s="76"/>
      <c r="AG1254" s="76"/>
      <c r="AH1254" s="76"/>
      <c r="AI1254" s="76"/>
      <c r="AJ1254" s="76"/>
    </row>
    <row r="1255" spans="29:36" ht="20.85" customHeight="1" x14ac:dyDescent="0.15">
      <c r="AC1255" s="76"/>
      <c r="AD1255" s="76"/>
      <c r="AE1255" s="76"/>
      <c r="AF1255" s="76"/>
      <c r="AG1255" s="76"/>
      <c r="AH1255" s="76"/>
      <c r="AI1255" s="76"/>
      <c r="AJ1255" s="76"/>
    </row>
    <row r="1256" spans="29:36" ht="20.85" customHeight="1" x14ac:dyDescent="0.15">
      <c r="AC1256" s="76"/>
      <c r="AD1256" s="76"/>
      <c r="AE1256" s="76"/>
      <c r="AF1256" s="76"/>
      <c r="AG1256" s="76"/>
      <c r="AH1256" s="76"/>
      <c r="AI1256" s="76"/>
      <c r="AJ1256" s="76"/>
    </row>
    <row r="1257" spans="29:36" ht="20.85" customHeight="1" x14ac:dyDescent="0.15">
      <c r="AC1257" s="76"/>
      <c r="AD1257" s="76"/>
      <c r="AE1257" s="76"/>
      <c r="AF1257" s="76"/>
      <c r="AG1257" s="76"/>
      <c r="AH1257" s="76"/>
      <c r="AI1257" s="76"/>
      <c r="AJ1257" s="76"/>
    </row>
    <row r="1258" spans="29:36" ht="20.85" customHeight="1" x14ac:dyDescent="0.15">
      <c r="AC1258" s="76"/>
      <c r="AD1258" s="76"/>
      <c r="AE1258" s="76"/>
      <c r="AF1258" s="76"/>
      <c r="AG1258" s="76"/>
      <c r="AH1258" s="76"/>
      <c r="AI1258" s="76"/>
      <c r="AJ1258" s="76"/>
    </row>
    <row r="1259" spans="29:36" ht="20.85" customHeight="1" x14ac:dyDescent="0.15">
      <c r="AC1259" s="76"/>
      <c r="AD1259" s="76"/>
      <c r="AE1259" s="76"/>
      <c r="AF1259" s="76"/>
      <c r="AG1259" s="76"/>
      <c r="AH1259" s="76"/>
      <c r="AI1259" s="76"/>
      <c r="AJ1259" s="76"/>
    </row>
    <row r="1260" spans="29:36" ht="20.85" customHeight="1" x14ac:dyDescent="0.15">
      <c r="AC1260" s="76"/>
      <c r="AD1260" s="76"/>
      <c r="AE1260" s="76"/>
      <c r="AF1260" s="76"/>
      <c r="AG1260" s="76"/>
      <c r="AH1260" s="76"/>
      <c r="AI1260" s="76"/>
      <c r="AJ1260" s="76"/>
    </row>
    <row r="1261" spans="29:36" ht="20.85" customHeight="1" x14ac:dyDescent="0.15">
      <c r="AC1261" s="76"/>
      <c r="AD1261" s="76"/>
      <c r="AE1261" s="76"/>
      <c r="AF1261" s="76"/>
      <c r="AG1261" s="76"/>
      <c r="AH1261" s="76"/>
      <c r="AI1261" s="76"/>
      <c r="AJ1261" s="76"/>
    </row>
    <row r="1262" spans="29:36" ht="20.85" customHeight="1" x14ac:dyDescent="0.15">
      <c r="AC1262" s="76"/>
      <c r="AD1262" s="76"/>
      <c r="AE1262" s="76"/>
      <c r="AF1262" s="76"/>
      <c r="AG1262" s="76"/>
      <c r="AH1262" s="76"/>
      <c r="AI1262" s="76"/>
      <c r="AJ1262" s="76"/>
    </row>
    <row r="1263" spans="29:36" ht="20.85" customHeight="1" x14ac:dyDescent="0.15">
      <c r="AC1263" s="76"/>
      <c r="AD1263" s="76"/>
      <c r="AE1263" s="76"/>
      <c r="AF1263" s="76"/>
      <c r="AG1263" s="76"/>
      <c r="AH1263" s="76"/>
      <c r="AI1263" s="76"/>
      <c r="AJ1263" s="76"/>
    </row>
    <row r="1264" spans="29:36" ht="20.85" customHeight="1" x14ac:dyDescent="0.15">
      <c r="AC1264" s="76"/>
      <c r="AD1264" s="76"/>
      <c r="AE1264" s="76"/>
      <c r="AF1264" s="76"/>
      <c r="AG1264" s="76"/>
      <c r="AH1264" s="76"/>
      <c r="AI1264" s="76"/>
      <c r="AJ1264" s="76"/>
    </row>
    <row r="1265" spans="29:36" ht="20.85" customHeight="1" x14ac:dyDescent="0.15">
      <c r="AC1265" s="76"/>
      <c r="AD1265" s="76"/>
      <c r="AE1265" s="76"/>
      <c r="AF1265" s="76"/>
      <c r="AG1265" s="76"/>
      <c r="AH1265" s="76"/>
      <c r="AI1265" s="76"/>
      <c r="AJ1265" s="76"/>
    </row>
    <row r="1266" spans="29:36" ht="20.85" customHeight="1" x14ac:dyDescent="0.15">
      <c r="AC1266" s="76"/>
      <c r="AD1266" s="76"/>
      <c r="AE1266" s="76"/>
      <c r="AF1266" s="76"/>
      <c r="AG1266" s="76"/>
      <c r="AH1266" s="76"/>
      <c r="AI1266" s="76"/>
      <c r="AJ1266" s="76"/>
    </row>
    <row r="1267" spans="29:36" ht="20.85" customHeight="1" x14ac:dyDescent="0.15">
      <c r="AC1267" s="76"/>
      <c r="AD1267" s="76"/>
      <c r="AE1267" s="76"/>
      <c r="AF1267" s="76"/>
      <c r="AG1267" s="76"/>
      <c r="AH1267" s="76"/>
      <c r="AI1267" s="76"/>
      <c r="AJ1267" s="76"/>
    </row>
    <row r="1268" spans="29:36" ht="20.85" customHeight="1" x14ac:dyDescent="0.15">
      <c r="AC1268" s="76"/>
      <c r="AD1268" s="76"/>
      <c r="AE1268" s="76"/>
      <c r="AF1268" s="76"/>
      <c r="AG1268" s="76"/>
      <c r="AH1268" s="76"/>
      <c r="AI1268" s="76"/>
      <c r="AJ1268" s="76"/>
    </row>
    <row r="1269" spans="29:36" ht="20.85" customHeight="1" x14ac:dyDescent="0.15">
      <c r="AC1269" s="76"/>
      <c r="AD1269" s="76"/>
      <c r="AE1269" s="76"/>
      <c r="AF1269" s="76"/>
      <c r="AG1269" s="76"/>
      <c r="AH1269" s="76"/>
      <c r="AI1269" s="76"/>
      <c r="AJ1269" s="76"/>
    </row>
    <row r="1270" spans="29:36" ht="20.85" customHeight="1" x14ac:dyDescent="0.15">
      <c r="AC1270" s="76"/>
      <c r="AD1270" s="76"/>
      <c r="AE1270" s="76"/>
      <c r="AF1270" s="76"/>
      <c r="AG1270" s="76"/>
      <c r="AH1270" s="76"/>
      <c r="AI1270" s="76"/>
      <c r="AJ1270" s="76"/>
    </row>
    <row r="1271" spans="29:36" ht="20.85" customHeight="1" x14ac:dyDescent="0.15">
      <c r="AC1271" s="76"/>
      <c r="AD1271" s="76"/>
      <c r="AE1271" s="76"/>
      <c r="AF1271" s="76"/>
      <c r="AG1271" s="76"/>
      <c r="AH1271" s="76"/>
      <c r="AI1271" s="76"/>
      <c r="AJ1271" s="76"/>
    </row>
    <row r="1272" spans="29:36" ht="20.85" customHeight="1" x14ac:dyDescent="0.15">
      <c r="AC1272" s="76"/>
      <c r="AD1272" s="76"/>
      <c r="AE1272" s="76"/>
      <c r="AF1272" s="76"/>
      <c r="AG1272" s="76"/>
      <c r="AH1272" s="76"/>
      <c r="AI1272" s="76"/>
      <c r="AJ1272" s="76"/>
    </row>
    <row r="1273" spans="29:36" ht="20.85" customHeight="1" x14ac:dyDescent="0.15">
      <c r="AC1273" s="76"/>
      <c r="AD1273" s="76"/>
      <c r="AE1273" s="76"/>
      <c r="AF1273" s="76"/>
      <c r="AG1273" s="76"/>
      <c r="AH1273" s="76"/>
      <c r="AI1273" s="76"/>
      <c r="AJ1273" s="76"/>
    </row>
    <row r="1274" spans="29:36" ht="20.85" customHeight="1" x14ac:dyDescent="0.15">
      <c r="AC1274" s="76"/>
      <c r="AD1274" s="76"/>
      <c r="AE1274" s="76"/>
      <c r="AF1274" s="76"/>
      <c r="AG1274" s="76"/>
      <c r="AH1274" s="76"/>
      <c r="AI1274" s="76"/>
      <c r="AJ1274" s="76"/>
    </row>
    <row r="1275" spans="29:36" ht="20.85" customHeight="1" x14ac:dyDescent="0.15">
      <c r="AC1275" s="76"/>
      <c r="AD1275" s="76"/>
      <c r="AE1275" s="76"/>
      <c r="AF1275" s="76"/>
      <c r="AG1275" s="76"/>
      <c r="AH1275" s="76"/>
      <c r="AI1275" s="76"/>
      <c r="AJ1275" s="76"/>
    </row>
    <row r="1276" spans="29:36" ht="20.85" customHeight="1" x14ac:dyDescent="0.15">
      <c r="AC1276" s="76"/>
      <c r="AD1276" s="76"/>
      <c r="AE1276" s="76"/>
      <c r="AF1276" s="76"/>
      <c r="AG1276" s="76"/>
      <c r="AH1276" s="76"/>
      <c r="AI1276" s="76"/>
      <c r="AJ1276" s="76"/>
    </row>
    <row r="1277" spans="29:36" ht="20.85" customHeight="1" x14ac:dyDescent="0.15">
      <c r="AC1277" s="76"/>
      <c r="AD1277" s="76"/>
      <c r="AE1277" s="76"/>
      <c r="AF1277" s="76"/>
      <c r="AG1277" s="76"/>
      <c r="AH1277" s="76"/>
      <c r="AI1277" s="76"/>
      <c r="AJ1277" s="76"/>
    </row>
    <row r="1278" spans="29:36" ht="20.85" customHeight="1" x14ac:dyDescent="0.15">
      <c r="AC1278" s="76"/>
      <c r="AD1278" s="76"/>
      <c r="AE1278" s="76"/>
      <c r="AF1278" s="76"/>
      <c r="AG1278" s="76"/>
      <c r="AH1278" s="76"/>
      <c r="AI1278" s="76"/>
      <c r="AJ1278" s="76"/>
    </row>
    <row r="1279" spans="29:36" ht="20.85" customHeight="1" x14ac:dyDescent="0.15">
      <c r="AC1279" s="76"/>
      <c r="AD1279" s="76"/>
      <c r="AE1279" s="76"/>
      <c r="AF1279" s="76"/>
      <c r="AG1279" s="76"/>
      <c r="AH1279" s="76"/>
      <c r="AI1279" s="76"/>
      <c r="AJ1279" s="76"/>
    </row>
    <row r="1280" spans="29:36" ht="20.85" customHeight="1" x14ac:dyDescent="0.15">
      <c r="AC1280" s="76"/>
      <c r="AD1280" s="76"/>
      <c r="AE1280" s="76"/>
      <c r="AF1280" s="76"/>
      <c r="AG1280" s="76"/>
      <c r="AH1280" s="76"/>
      <c r="AI1280" s="76"/>
      <c r="AJ1280" s="76"/>
    </row>
    <row r="1281" spans="29:36" ht="20.85" customHeight="1" x14ac:dyDescent="0.15">
      <c r="AC1281" s="75"/>
      <c r="AD1281" s="75"/>
      <c r="AE1281" s="75"/>
      <c r="AF1281" s="75"/>
      <c r="AG1281" s="75"/>
      <c r="AH1281" s="75"/>
      <c r="AI1281" s="75"/>
      <c r="AJ1281" s="75"/>
    </row>
    <row r="1282" spans="29:36" ht="20.85" customHeight="1" x14ac:dyDescent="0.15">
      <c r="AC1282" s="75"/>
      <c r="AD1282" s="75"/>
      <c r="AE1282" s="76"/>
      <c r="AF1282" s="76"/>
      <c r="AG1282" s="76"/>
      <c r="AH1282" s="76"/>
      <c r="AI1282" s="76"/>
      <c r="AJ1282" s="76"/>
    </row>
    <row r="1283" spans="29:36" ht="20.85" customHeight="1" x14ac:dyDescent="0.15">
      <c r="AC1283" s="76"/>
      <c r="AD1283" s="76"/>
      <c r="AE1283" s="76"/>
      <c r="AF1283" s="76"/>
      <c r="AG1283" s="76"/>
      <c r="AH1283" s="76"/>
      <c r="AI1283" s="76"/>
      <c r="AJ1283" s="76"/>
    </row>
    <row r="1284" spans="29:36" ht="20.85" customHeight="1" x14ac:dyDescent="0.15">
      <c r="AC1284" s="75"/>
      <c r="AD1284" s="75"/>
      <c r="AE1284" s="76"/>
      <c r="AF1284" s="76"/>
      <c r="AG1284" s="76"/>
      <c r="AH1284" s="76"/>
      <c r="AI1284" s="76"/>
      <c r="AJ1284" s="75"/>
    </row>
    <row r="1285" spans="29:36" ht="20.85" customHeight="1" x14ac:dyDescent="0.15">
      <c r="AC1285" s="76"/>
      <c r="AD1285" s="76"/>
      <c r="AE1285" s="76"/>
      <c r="AF1285" s="76"/>
      <c r="AG1285" s="76"/>
      <c r="AH1285" s="76"/>
      <c r="AI1285" s="76"/>
      <c r="AJ1285" s="76"/>
    </row>
    <row r="1286" spans="29:36" ht="20.85" customHeight="1" x14ac:dyDescent="0.15">
      <c r="AC1286" s="76"/>
      <c r="AD1286" s="76"/>
      <c r="AE1286" s="76"/>
      <c r="AF1286" s="76"/>
      <c r="AG1286" s="76"/>
      <c r="AH1286" s="76"/>
      <c r="AI1286" s="76"/>
      <c r="AJ1286" s="76"/>
    </row>
    <row r="1287" spans="29:36" ht="20.85" customHeight="1" x14ac:dyDescent="0.15">
      <c r="AC1287" s="76"/>
      <c r="AD1287" s="76"/>
      <c r="AE1287" s="76"/>
      <c r="AF1287" s="76"/>
      <c r="AG1287" s="76"/>
      <c r="AH1287" s="76"/>
      <c r="AI1287" s="76"/>
      <c r="AJ1287" s="76"/>
    </row>
    <row r="1288" spans="29:36" ht="20.85" customHeight="1" x14ac:dyDescent="0.15">
      <c r="AC1288" s="76"/>
      <c r="AD1288" s="76"/>
      <c r="AE1288" s="76"/>
      <c r="AF1288" s="76"/>
      <c r="AG1288" s="76"/>
      <c r="AH1288" s="76"/>
      <c r="AI1288" s="76"/>
      <c r="AJ1288" s="76"/>
    </row>
    <row r="1289" spans="29:36" ht="20.85" customHeight="1" x14ac:dyDescent="0.15">
      <c r="AC1289" s="76"/>
      <c r="AD1289" s="76"/>
      <c r="AE1289" s="76"/>
      <c r="AF1289" s="76"/>
      <c r="AG1289" s="76"/>
      <c r="AH1289" s="76"/>
      <c r="AI1289" s="76"/>
      <c r="AJ1289" s="76"/>
    </row>
    <row r="1290" spans="29:36" ht="20.85" customHeight="1" x14ac:dyDescent="0.15">
      <c r="AC1290" s="76"/>
      <c r="AD1290" s="76"/>
      <c r="AE1290" s="76"/>
      <c r="AF1290" s="76"/>
      <c r="AG1290" s="76"/>
      <c r="AH1290" s="76"/>
      <c r="AI1290" s="76"/>
      <c r="AJ1290" s="76"/>
    </row>
    <row r="1291" spans="29:36" ht="20.85" customHeight="1" x14ac:dyDescent="0.15">
      <c r="AC1291" s="76"/>
      <c r="AD1291" s="76"/>
      <c r="AE1291" s="76"/>
      <c r="AF1291" s="76"/>
      <c r="AG1291" s="76"/>
      <c r="AH1291" s="76"/>
      <c r="AI1291" s="76"/>
      <c r="AJ1291" s="76"/>
    </row>
    <row r="1292" spans="29:36" ht="20.85" customHeight="1" x14ac:dyDescent="0.15">
      <c r="AC1292" s="76"/>
      <c r="AD1292" s="76"/>
      <c r="AE1292" s="76"/>
      <c r="AF1292" s="76"/>
      <c r="AG1292" s="76"/>
      <c r="AH1292" s="76"/>
      <c r="AI1292" s="76"/>
      <c r="AJ1292" s="76"/>
    </row>
    <row r="1293" spans="29:36" ht="20.85" customHeight="1" x14ac:dyDescent="0.15">
      <c r="AC1293" s="76"/>
      <c r="AD1293" s="76"/>
      <c r="AE1293" s="76"/>
      <c r="AF1293" s="76"/>
      <c r="AG1293" s="76"/>
      <c r="AH1293" s="76"/>
      <c r="AI1293" s="76"/>
      <c r="AJ1293" s="76"/>
    </row>
    <row r="1294" spans="29:36" ht="20.85" customHeight="1" x14ac:dyDescent="0.15">
      <c r="AC1294" s="76"/>
      <c r="AD1294" s="76"/>
      <c r="AE1294" s="76"/>
      <c r="AF1294" s="76"/>
      <c r="AG1294" s="76"/>
      <c r="AH1294" s="76"/>
      <c r="AI1294" s="76"/>
      <c r="AJ1294" s="76"/>
    </row>
    <row r="1295" spans="29:36" ht="20.85" customHeight="1" x14ac:dyDescent="0.15">
      <c r="AC1295" s="76"/>
      <c r="AD1295" s="76"/>
      <c r="AE1295" s="76"/>
      <c r="AF1295" s="76"/>
      <c r="AG1295" s="76"/>
      <c r="AH1295" s="76"/>
      <c r="AI1295" s="76"/>
      <c r="AJ1295" s="76"/>
    </row>
    <row r="1296" spans="29:36" ht="20.85" customHeight="1" x14ac:dyDescent="0.15">
      <c r="AC1296" s="76"/>
      <c r="AD1296" s="76"/>
      <c r="AE1296" s="76"/>
      <c r="AF1296" s="76"/>
      <c r="AG1296" s="76"/>
      <c r="AH1296" s="76"/>
      <c r="AI1296" s="76"/>
      <c r="AJ1296" s="76"/>
    </row>
    <row r="1297" spans="29:36" ht="20.85" customHeight="1" x14ac:dyDescent="0.15">
      <c r="AC1297" s="76"/>
      <c r="AD1297" s="76"/>
      <c r="AE1297" s="76"/>
      <c r="AF1297" s="76"/>
      <c r="AG1297" s="76"/>
      <c r="AH1297" s="76"/>
      <c r="AI1297" s="76"/>
      <c r="AJ1297" s="76"/>
    </row>
    <row r="1298" spans="29:36" ht="20.85" customHeight="1" x14ac:dyDescent="0.15">
      <c r="AC1298" s="76"/>
      <c r="AD1298" s="76"/>
      <c r="AE1298" s="76"/>
      <c r="AF1298" s="76"/>
      <c r="AG1298" s="76"/>
      <c r="AH1298" s="76"/>
      <c r="AI1298" s="76"/>
      <c r="AJ1298" s="76"/>
    </row>
    <row r="1299" spans="29:36" ht="20.85" customHeight="1" x14ac:dyDescent="0.15">
      <c r="AC1299" s="76"/>
      <c r="AD1299" s="76"/>
      <c r="AE1299" s="76"/>
      <c r="AF1299" s="76"/>
      <c r="AG1299" s="76"/>
      <c r="AH1299" s="76"/>
      <c r="AI1299" s="76"/>
      <c r="AJ1299" s="76"/>
    </row>
    <row r="1300" spans="29:36" ht="20.85" customHeight="1" x14ac:dyDescent="0.15">
      <c r="AC1300" s="76"/>
      <c r="AD1300" s="76"/>
      <c r="AE1300" s="76"/>
      <c r="AF1300" s="76"/>
      <c r="AG1300" s="76"/>
      <c r="AH1300" s="76"/>
      <c r="AI1300" s="76"/>
      <c r="AJ1300" s="76"/>
    </row>
    <row r="1301" spans="29:36" ht="20.85" customHeight="1" x14ac:dyDescent="0.15">
      <c r="AC1301" s="76"/>
      <c r="AD1301" s="76"/>
      <c r="AE1301" s="76"/>
      <c r="AF1301" s="76"/>
      <c r="AG1301" s="76"/>
      <c r="AH1301" s="76"/>
      <c r="AI1301" s="76"/>
      <c r="AJ1301" s="76"/>
    </row>
    <row r="1302" spans="29:36" ht="20.85" customHeight="1" x14ac:dyDescent="0.15">
      <c r="AC1302" s="76"/>
      <c r="AD1302" s="76"/>
      <c r="AE1302" s="76"/>
      <c r="AF1302" s="76"/>
      <c r="AG1302" s="76"/>
      <c r="AH1302" s="76"/>
      <c r="AI1302" s="76"/>
      <c r="AJ1302" s="76"/>
    </row>
    <row r="1303" spans="29:36" ht="20.85" customHeight="1" x14ac:dyDescent="0.15">
      <c r="AC1303" s="76"/>
      <c r="AD1303" s="76"/>
      <c r="AE1303" s="76"/>
      <c r="AF1303" s="76"/>
      <c r="AG1303" s="76"/>
      <c r="AH1303" s="76"/>
      <c r="AI1303" s="76"/>
      <c r="AJ1303" s="76"/>
    </row>
    <row r="1304" spans="29:36" ht="20.85" customHeight="1" x14ac:dyDescent="0.15">
      <c r="AC1304" s="76"/>
      <c r="AD1304" s="76"/>
      <c r="AE1304" s="76"/>
      <c r="AF1304" s="76"/>
      <c r="AG1304" s="76"/>
      <c r="AH1304" s="76"/>
      <c r="AI1304" s="76"/>
      <c r="AJ1304" s="76"/>
    </row>
    <row r="1305" spans="29:36" ht="20.85" customHeight="1" x14ac:dyDescent="0.15">
      <c r="AC1305" s="76"/>
      <c r="AD1305" s="76"/>
      <c r="AE1305" s="76"/>
      <c r="AF1305" s="76"/>
      <c r="AG1305" s="76"/>
      <c r="AH1305" s="76"/>
      <c r="AI1305" s="76"/>
      <c r="AJ1305" s="76"/>
    </row>
    <row r="1306" spans="29:36" ht="20.85" customHeight="1" x14ac:dyDescent="0.15">
      <c r="AC1306" s="76"/>
      <c r="AD1306" s="76"/>
      <c r="AE1306" s="76"/>
      <c r="AF1306" s="76"/>
      <c r="AG1306" s="76"/>
      <c r="AH1306" s="76"/>
      <c r="AI1306" s="76"/>
      <c r="AJ1306" s="76"/>
    </row>
    <row r="1307" spans="29:36" ht="20.85" customHeight="1" x14ac:dyDescent="0.15">
      <c r="AC1307" s="76"/>
      <c r="AD1307" s="76"/>
      <c r="AE1307" s="76"/>
      <c r="AF1307" s="76"/>
      <c r="AG1307" s="76"/>
      <c r="AH1307" s="76"/>
      <c r="AI1307" s="76"/>
      <c r="AJ1307" s="76"/>
    </row>
    <row r="1308" spans="29:36" ht="20.85" customHeight="1" x14ac:dyDescent="0.15">
      <c r="AC1308" s="76"/>
      <c r="AD1308" s="76"/>
      <c r="AE1308" s="76"/>
      <c r="AF1308" s="76"/>
      <c r="AG1308" s="76"/>
      <c r="AH1308" s="76"/>
      <c r="AI1308" s="76"/>
      <c r="AJ1308" s="76"/>
    </row>
    <row r="1309" spans="29:36" ht="20.85" customHeight="1" x14ac:dyDescent="0.15">
      <c r="AC1309" s="76"/>
      <c r="AD1309" s="76"/>
      <c r="AE1309" s="76"/>
      <c r="AF1309" s="76"/>
      <c r="AG1309" s="76"/>
      <c r="AH1309" s="76"/>
      <c r="AI1309" s="76"/>
      <c r="AJ1309" s="76"/>
    </row>
    <row r="1310" spans="29:36" ht="20.85" customHeight="1" x14ac:dyDescent="0.15">
      <c r="AC1310" s="76"/>
      <c r="AD1310" s="76"/>
      <c r="AE1310" s="76"/>
      <c r="AF1310" s="76"/>
      <c r="AG1310" s="76"/>
      <c r="AH1310" s="76"/>
      <c r="AI1310" s="76"/>
      <c r="AJ1310" s="76"/>
    </row>
    <row r="1311" spans="29:36" ht="20.85" customHeight="1" x14ac:dyDescent="0.15">
      <c r="AC1311" s="76"/>
      <c r="AD1311" s="76"/>
      <c r="AE1311" s="76"/>
      <c r="AF1311" s="76"/>
      <c r="AG1311" s="76"/>
      <c r="AH1311" s="76"/>
      <c r="AI1311" s="76"/>
      <c r="AJ1311" s="76"/>
    </row>
    <row r="1312" spans="29:36" ht="20.85" customHeight="1" x14ac:dyDescent="0.15">
      <c r="AC1312" s="76"/>
      <c r="AD1312" s="76"/>
      <c r="AE1312" s="76"/>
      <c r="AF1312" s="76"/>
      <c r="AG1312" s="76"/>
      <c r="AH1312" s="76"/>
      <c r="AI1312" s="76"/>
      <c r="AJ1312" s="76"/>
    </row>
    <row r="1313" spans="29:36" ht="20.85" customHeight="1" x14ac:dyDescent="0.15">
      <c r="AC1313" s="76"/>
      <c r="AD1313" s="76"/>
      <c r="AE1313" s="76"/>
      <c r="AF1313" s="76"/>
      <c r="AG1313" s="76"/>
      <c r="AH1313" s="76"/>
      <c r="AI1313" s="76"/>
      <c r="AJ1313" s="76"/>
    </row>
    <row r="1314" spans="29:36" ht="20.85" customHeight="1" x14ac:dyDescent="0.15">
      <c r="AC1314" s="76"/>
      <c r="AD1314" s="76"/>
      <c r="AE1314" s="76"/>
      <c r="AF1314" s="76"/>
      <c r="AG1314" s="76"/>
      <c r="AH1314" s="76"/>
      <c r="AI1314" s="76"/>
      <c r="AJ1314" s="76"/>
    </row>
    <row r="1315" spans="29:36" ht="20.85" customHeight="1" x14ac:dyDescent="0.15">
      <c r="AC1315" s="76"/>
      <c r="AD1315" s="76"/>
      <c r="AE1315" s="76"/>
      <c r="AF1315" s="76"/>
      <c r="AG1315" s="76"/>
      <c r="AH1315" s="76"/>
      <c r="AI1315" s="76"/>
      <c r="AJ1315" s="76"/>
    </row>
    <row r="1316" spans="29:36" ht="20.85" customHeight="1" x14ac:dyDescent="0.15">
      <c r="AC1316" s="76"/>
      <c r="AD1316" s="76"/>
      <c r="AE1316" s="76"/>
      <c r="AF1316" s="76"/>
      <c r="AG1316" s="76"/>
      <c r="AH1316" s="76"/>
      <c r="AI1316" s="76"/>
      <c r="AJ1316" s="76"/>
    </row>
    <row r="1317" spans="29:36" ht="20.85" customHeight="1" x14ac:dyDescent="0.15">
      <c r="AC1317" s="76"/>
      <c r="AD1317" s="76"/>
      <c r="AE1317" s="76"/>
      <c r="AF1317" s="76"/>
      <c r="AG1317" s="76"/>
      <c r="AH1317" s="76"/>
      <c r="AI1317" s="76"/>
      <c r="AJ1317" s="76"/>
    </row>
    <row r="1318" spans="29:36" ht="20.85" customHeight="1" x14ac:dyDescent="0.15">
      <c r="AC1318" s="76"/>
      <c r="AD1318" s="76"/>
      <c r="AE1318" s="76"/>
      <c r="AF1318" s="76"/>
      <c r="AG1318" s="76"/>
      <c r="AH1318" s="76"/>
      <c r="AI1318" s="76"/>
      <c r="AJ1318" s="76"/>
    </row>
    <row r="1319" spans="29:36" ht="20.85" customHeight="1" x14ac:dyDescent="0.15">
      <c r="AC1319" s="76"/>
      <c r="AD1319" s="76"/>
      <c r="AE1319" s="76"/>
      <c r="AF1319" s="76"/>
      <c r="AG1319" s="76"/>
      <c r="AH1319" s="76"/>
      <c r="AI1319" s="76"/>
      <c r="AJ1319" s="76"/>
    </row>
    <row r="1320" spans="29:36" ht="20.85" customHeight="1" x14ac:dyDescent="0.15">
      <c r="AC1320" s="76"/>
      <c r="AD1320" s="76"/>
      <c r="AE1320" s="76"/>
      <c r="AF1320" s="76"/>
      <c r="AG1320" s="76"/>
      <c r="AH1320" s="76"/>
      <c r="AI1320" s="76"/>
      <c r="AJ1320" s="76"/>
    </row>
    <row r="1321" spans="29:36" ht="20.85" customHeight="1" x14ac:dyDescent="0.15">
      <c r="AC1321" s="76"/>
      <c r="AD1321" s="76"/>
      <c r="AE1321" s="76"/>
      <c r="AF1321" s="76"/>
      <c r="AG1321" s="76"/>
      <c r="AH1321" s="76"/>
      <c r="AI1321" s="76"/>
      <c r="AJ1321" s="76"/>
    </row>
    <row r="1322" spans="29:36" ht="20.85" customHeight="1" x14ac:dyDescent="0.15">
      <c r="AC1322" s="76"/>
      <c r="AD1322" s="76"/>
      <c r="AE1322" s="76"/>
      <c r="AF1322" s="76"/>
      <c r="AG1322" s="76"/>
      <c r="AH1322" s="76"/>
      <c r="AI1322" s="76"/>
      <c r="AJ1322" s="76"/>
    </row>
    <row r="1323" spans="29:36" ht="20.85" customHeight="1" x14ac:dyDescent="0.15">
      <c r="AC1323" s="76"/>
      <c r="AD1323" s="76"/>
      <c r="AE1323" s="76"/>
      <c r="AF1323" s="76"/>
      <c r="AG1323" s="76"/>
      <c r="AH1323" s="76"/>
      <c r="AI1323" s="76"/>
      <c r="AJ1323" s="76"/>
    </row>
    <row r="1324" spans="29:36" ht="20.85" customHeight="1" x14ac:dyDescent="0.15">
      <c r="AC1324" s="76"/>
      <c r="AD1324" s="76"/>
      <c r="AE1324" s="76"/>
      <c r="AF1324" s="76"/>
      <c r="AG1324" s="76"/>
      <c r="AH1324" s="76"/>
      <c r="AI1324" s="76"/>
      <c r="AJ1324" s="76"/>
    </row>
    <row r="1325" spans="29:36" ht="20.85" customHeight="1" x14ac:dyDescent="0.15">
      <c r="AC1325" s="76"/>
      <c r="AD1325" s="76"/>
      <c r="AE1325" s="76"/>
      <c r="AF1325" s="76"/>
      <c r="AG1325" s="76"/>
      <c r="AH1325" s="76"/>
      <c r="AI1325" s="76"/>
      <c r="AJ1325" s="76"/>
    </row>
    <row r="1326" spans="29:36" ht="20.85" customHeight="1" x14ac:dyDescent="0.15">
      <c r="AC1326" s="75"/>
      <c r="AD1326" s="75"/>
      <c r="AE1326" s="75"/>
      <c r="AF1326" s="75"/>
      <c r="AG1326" s="75"/>
      <c r="AH1326" s="75"/>
      <c r="AI1326" s="75"/>
      <c r="AJ1326" s="75"/>
    </row>
    <row r="1327" spans="29:36" ht="20.85" customHeight="1" x14ac:dyDescent="0.15">
      <c r="AC1327" s="75"/>
      <c r="AD1327" s="75"/>
      <c r="AE1327" s="76"/>
      <c r="AF1327" s="76"/>
      <c r="AG1327" s="76"/>
      <c r="AH1327" s="76"/>
      <c r="AI1327" s="76"/>
      <c r="AJ1327" s="76"/>
    </row>
    <row r="1328" spans="29:36" ht="20.85" customHeight="1" x14ac:dyDescent="0.15">
      <c r="AC1328" s="76"/>
      <c r="AD1328" s="76"/>
      <c r="AE1328" s="76"/>
      <c r="AF1328" s="76"/>
      <c r="AG1328" s="76"/>
      <c r="AH1328" s="76"/>
      <c r="AI1328" s="76"/>
      <c r="AJ1328" s="76"/>
    </row>
    <row r="1329" spans="29:36" ht="20.85" customHeight="1" x14ac:dyDescent="0.15">
      <c r="AC1329" s="75"/>
      <c r="AD1329" s="75"/>
      <c r="AE1329" s="76"/>
      <c r="AF1329" s="76"/>
      <c r="AG1329" s="76"/>
      <c r="AH1329" s="76"/>
      <c r="AI1329" s="76"/>
      <c r="AJ1329" s="75"/>
    </row>
    <row r="1330" spans="29:36" ht="20.85" customHeight="1" x14ac:dyDescent="0.15">
      <c r="AC1330" s="76"/>
      <c r="AD1330" s="76"/>
      <c r="AE1330" s="76"/>
      <c r="AF1330" s="76"/>
      <c r="AG1330" s="76"/>
      <c r="AH1330" s="76"/>
      <c r="AI1330" s="76"/>
      <c r="AJ1330" s="76"/>
    </row>
    <row r="1331" spans="29:36" ht="20.85" customHeight="1" x14ac:dyDescent="0.15">
      <c r="AC1331" s="76"/>
      <c r="AD1331" s="76"/>
      <c r="AE1331" s="76"/>
      <c r="AF1331" s="76"/>
      <c r="AG1331" s="76"/>
      <c r="AH1331" s="76"/>
      <c r="AI1331" s="76"/>
      <c r="AJ1331" s="76"/>
    </row>
    <row r="1332" spans="29:36" ht="20.85" customHeight="1" x14ac:dyDescent="0.15">
      <c r="AC1332" s="76"/>
      <c r="AD1332" s="76"/>
      <c r="AE1332" s="76"/>
      <c r="AF1332" s="76"/>
      <c r="AG1332" s="76"/>
      <c r="AH1332" s="76"/>
      <c r="AI1332" s="76"/>
      <c r="AJ1332" s="76"/>
    </row>
    <row r="1333" spans="29:36" ht="20.85" customHeight="1" x14ac:dyDescent="0.15">
      <c r="AC1333" s="76"/>
      <c r="AD1333" s="76"/>
      <c r="AE1333" s="76"/>
      <c r="AF1333" s="76"/>
      <c r="AG1333" s="76"/>
      <c r="AH1333" s="76"/>
      <c r="AI1333" s="76"/>
      <c r="AJ1333" s="76"/>
    </row>
    <row r="1334" spans="29:36" ht="20.85" customHeight="1" x14ac:dyDescent="0.15">
      <c r="AC1334" s="76"/>
      <c r="AD1334" s="76"/>
      <c r="AE1334" s="76"/>
      <c r="AF1334" s="76"/>
      <c r="AG1334" s="76"/>
      <c r="AH1334" s="76"/>
      <c r="AI1334" s="76"/>
      <c r="AJ1334" s="76"/>
    </row>
    <row r="1335" spans="29:36" ht="20.85" customHeight="1" x14ac:dyDescent="0.15">
      <c r="AC1335" s="76"/>
      <c r="AD1335" s="76"/>
      <c r="AE1335" s="76"/>
      <c r="AF1335" s="76"/>
      <c r="AG1335" s="76"/>
      <c r="AH1335" s="76"/>
      <c r="AI1335" s="76"/>
      <c r="AJ1335" s="76"/>
    </row>
    <row r="1336" spans="29:36" ht="20.85" customHeight="1" x14ac:dyDescent="0.15">
      <c r="AC1336" s="76"/>
      <c r="AD1336" s="76"/>
      <c r="AE1336" s="76"/>
      <c r="AF1336" s="76"/>
      <c r="AG1336" s="76"/>
      <c r="AH1336" s="76"/>
      <c r="AI1336" s="76"/>
      <c r="AJ1336" s="76"/>
    </row>
    <row r="1337" spans="29:36" ht="20.85" customHeight="1" x14ac:dyDescent="0.15">
      <c r="AC1337" s="76"/>
      <c r="AD1337" s="76"/>
      <c r="AE1337" s="76"/>
      <c r="AF1337" s="76"/>
      <c r="AG1337" s="76"/>
      <c r="AH1337" s="76"/>
      <c r="AI1337" s="76"/>
      <c r="AJ1337" s="76"/>
    </row>
    <row r="1338" spans="29:36" ht="20.85" customHeight="1" x14ac:dyDescent="0.15">
      <c r="AC1338" s="76"/>
      <c r="AD1338" s="76"/>
      <c r="AE1338" s="76"/>
      <c r="AF1338" s="76"/>
      <c r="AG1338" s="76"/>
      <c r="AH1338" s="76"/>
      <c r="AI1338" s="76"/>
      <c r="AJ1338" s="76"/>
    </row>
    <row r="1339" spans="29:36" ht="20.85" customHeight="1" x14ac:dyDescent="0.15">
      <c r="AC1339" s="76"/>
      <c r="AD1339" s="76"/>
      <c r="AE1339" s="76"/>
      <c r="AF1339" s="76"/>
      <c r="AG1339" s="76"/>
      <c r="AH1339" s="76"/>
      <c r="AI1339" s="76"/>
      <c r="AJ1339" s="76"/>
    </row>
    <row r="1340" spans="29:36" ht="20.85" customHeight="1" x14ac:dyDescent="0.15">
      <c r="AC1340" s="76"/>
      <c r="AD1340" s="76"/>
      <c r="AE1340" s="76"/>
      <c r="AF1340" s="76"/>
      <c r="AG1340" s="76"/>
      <c r="AH1340" s="76"/>
      <c r="AI1340" s="76"/>
      <c r="AJ1340" s="76"/>
    </row>
    <row r="1341" spans="29:36" ht="20.85" customHeight="1" x14ac:dyDescent="0.15">
      <c r="AC1341" s="76"/>
      <c r="AD1341" s="76"/>
      <c r="AE1341" s="76"/>
      <c r="AF1341" s="76"/>
      <c r="AG1341" s="76"/>
      <c r="AH1341" s="76"/>
      <c r="AI1341" s="76"/>
      <c r="AJ1341" s="76"/>
    </row>
    <row r="1342" spans="29:36" ht="20.85" customHeight="1" x14ac:dyDescent="0.15">
      <c r="AC1342" s="76"/>
      <c r="AD1342" s="76"/>
      <c r="AE1342" s="76"/>
      <c r="AF1342" s="76"/>
      <c r="AG1342" s="76"/>
      <c r="AH1342" s="76"/>
      <c r="AI1342" s="76"/>
      <c r="AJ1342" s="76"/>
    </row>
    <row r="1343" spans="29:36" ht="20.85" customHeight="1" x14ac:dyDescent="0.15">
      <c r="AC1343" s="76"/>
      <c r="AD1343" s="76"/>
      <c r="AE1343" s="76"/>
      <c r="AF1343" s="76"/>
      <c r="AG1343" s="76"/>
      <c r="AH1343" s="76"/>
      <c r="AI1343" s="76"/>
      <c r="AJ1343" s="76"/>
    </row>
    <row r="1344" spans="29:36" ht="20.85" customHeight="1" x14ac:dyDescent="0.15">
      <c r="AC1344" s="76"/>
      <c r="AD1344" s="76"/>
      <c r="AE1344" s="76"/>
      <c r="AF1344" s="76"/>
      <c r="AG1344" s="76"/>
      <c r="AH1344" s="76"/>
      <c r="AI1344" s="76"/>
      <c r="AJ1344" s="76"/>
    </row>
    <row r="1345" spans="29:36" ht="20.85" customHeight="1" x14ac:dyDescent="0.15">
      <c r="AC1345" s="76"/>
      <c r="AD1345" s="76"/>
      <c r="AE1345" s="76"/>
      <c r="AF1345" s="76"/>
      <c r="AG1345" s="76"/>
      <c r="AH1345" s="76"/>
      <c r="AI1345" s="76"/>
      <c r="AJ1345" s="76"/>
    </row>
    <row r="1346" spans="29:36" ht="20.85" customHeight="1" x14ac:dyDescent="0.15">
      <c r="AC1346" s="76"/>
      <c r="AD1346" s="76"/>
      <c r="AE1346" s="76"/>
      <c r="AF1346" s="76"/>
      <c r="AG1346" s="76"/>
      <c r="AH1346" s="76"/>
      <c r="AI1346" s="76"/>
      <c r="AJ1346" s="76"/>
    </row>
    <row r="1347" spans="29:36" ht="20.85" customHeight="1" x14ac:dyDescent="0.15">
      <c r="AC1347" s="76"/>
      <c r="AD1347" s="76"/>
      <c r="AE1347" s="76"/>
      <c r="AF1347" s="76"/>
      <c r="AG1347" s="76"/>
      <c r="AH1347" s="76"/>
      <c r="AI1347" s="76"/>
      <c r="AJ1347" s="76"/>
    </row>
    <row r="1348" spans="29:36" ht="20.85" customHeight="1" x14ac:dyDescent="0.15">
      <c r="AC1348" s="76"/>
      <c r="AD1348" s="76"/>
      <c r="AE1348" s="76"/>
      <c r="AF1348" s="76"/>
      <c r="AG1348" s="76"/>
      <c r="AH1348" s="76"/>
      <c r="AI1348" s="76"/>
      <c r="AJ1348" s="76"/>
    </row>
    <row r="1349" spans="29:36" ht="20.85" customHeight="1" x14ac:dyDescent="0.15">
      <c r="AC1349" s="76"/>
      <c r="AD1349" s="76"/>
      <c r="AE1349" s="76"/>
      <c r="AF1349" s="76"/>
      <c r="AG1349" s="76"/>
      <c r="AH1349" s="76"/>
      <c r="AI1349" s="76"/>
      <c r="AJ1349" s="76"/>
    </row>
    <row r="1350" spans="29:36" ht="20.85" customHeight="1" x14ac:dyDescent="0.15">
      <c r="AC1350" s="76"/>
      <c r="AD1350" s="76"/>
      <c r="AE1350" s="76"/>
      <c r="AF1350" s="76"/>
      <c r="AG1350" s="76"/>
      <c r="AH1350" s="76"/>
      <c r="AI1350" s="76"/>
      <c r="AJ1350" s="76"/>
    </row>
    <row r="1351" spans="29:36" ht="20.85" customHeight="1" x14ac:dyDescent="0.15">
      <c r="AC1351" s="76"/>
      <c r="AD1351" s="76"/>
      <c r="AE1351" s="76"/>
      <c r="AF1351" s="76"/>
      <c r="AG1351" s="76"/>
      <c r="AH1351" s="76"/>
      <c r="AI1351" s="76"/>
      <c r="AJ1351" s="76"/>
    </row>
    <row r="1352" spans="29:36" ht="20.85" customHeight="1" x14ac:dyDescent="0.15">
      <c r="AC1352" s="76"/>
      <c r="AD1352" s="76"/>
      <c r="AE1352" s="76"/>
      <c r="AF1352" s="76"/>
      <c r="AG1352" s="76"/>
      <c r="AH1352" s="76"/>
      <c r="AI1352" s="76"/>
      <c r="AJ1352" s="76"/>
    </row>
    <row r="1353" spans="29:36" ht="20.85" customHeight="1" x14ac:dyDescent="0.15">
      <c r="AC1353" s="76"/>
      <c r="AD1353" s="76"/>
      <c r="AE1353" s="76"/>
      <c r="AF1353" s="76"/>
      <c r="AG1353" s="76"/>
      <c r="AH1353" s="76"/>
      <c r="AI1353" s="76"/>
      <c r="AJ1353" s="76"/>
    </row>
    <row r="1354" spans="29:36" ht="20.85" customHeight="1" x14ac:dyDescent="0.15">
      <c r="AC1354" s="76"/>
      <c r="AD1354" s="76"/>
      <c r="AE1354" s="76"/>
      <c r="AF1354" s="76"/>
      <c r="AG1354" s="76"/>
      <c r="AH1354" s="76"/>
      <c r="AI1354" s="76"/>
      <c r="AJ1354" s="76"/>
    </row>
    <row r="1355" spans="29:36" ht="20.85" customHeight="1" x14ac:dyDescent="0.15">
      <c r="AC1355" s="76"/>
      <c r="AD1355" s="76"/>
      <c r="AE1355" s="76"/>
      <c r="AF1355" s="76"/>
      <c r="AG1355" s="76"/>
      <c r="AH1355" s="76"/>
      <c r="AI1355" s="76"/>
      <c r="AJ1355" s="76"/>
    </row>
    <row r="1356" spans="29:36" ht="20.85" customHeight="1" x14ac:dyDescent="0.15">
      <c r="AC1356" s="76"/>
      <c r="AD1356" s="76"/>
      <c r="AE1356" s="76"/>
      <c r="AF1356" s="76"/>
      <c r="AG1356" s="76"/>
      <c r="AH1356" s="76"/>
      <c r="AI1356" s="76"/>
      <c r="AJ1356" s="76"/>
    </row>
    <row r="1357" spans="29:36" ht="20.85" customHeight="1" x14ac:dyDescent="0.15">
      <c r="AC1357" s="76"/>
      <c r="AD1357" s="76"/>
      <c r="AE1357" s="76"/>
      <c r="AF1357" s="76"/>
      <c r="AG1357" s="76"/>
      <c r="AH1357" s="76"/>
      <c r="AI1357" s="76"/>
      <c r="AJ1357" s="76"/>
    </row>
    <row r="1358" spans="29:36" ht="20.85" customHeight="1" x14ac:dyDescent="0.15">
      <c r="AC1358" s="76"/>
      <c r="AD1358" s="76"/>
      <c r="AE1358" s="76"/>
      <c r="AF1358" s="76"/>
      <c r="AG1358" s="76"/>
      <c r="AH1358" s="76"/>
      <c r="AI1358" s="76"/>
      <c r="AJ1358" s="76"/>
    </row>
    <row r="1359" spans="29:36" ht="20.85" customHeight="1" x14ac:dyDescent="0.15">
      <c r="AC1359" s="76"/>
      <c r="AD1359" s="76"/>
      <c r="AE1359" s="76"/>
      <c r="AF1359" s="76"/>
      <c r="AG1359" s="76"/>
      <c r="AH1359" s="76"/>
      <c r="AI1359" s="76"/>
      <c r="AJ1359" s="76"/>
    </row>
    <row r="1360" spans="29:36" ht="20.85" customHeight="1" x14ac:dyDescent="0.15">
      <c r="AC1360" s="76"/>
      <c r="AD1360" s="76"/>
      <c r="AE1360" s="76"/>
      <c r="AF1360" s="76"/>
      <c r="AG1360" s="76"/>
      <c r="AH1360" s="76"/>
      <c r="AI1360" s="76"/>
      <c r="AJ1360" s="76"/>
    </row>
    <row r="1361" spans="29:36" ht="20.85" customHeight="1" x14ac:dyDescent="0.15">
      <c r="AC1361" s="76"/>
      <c r="AD1361" s="76"/>
      <c r="AE1361" s="76"/>
      <c r="AF1361" s="76"/>
      <c r="AG1361" s="76"/>
      <c r="AH1361" s="76"/>
      <c r="AI1361" s="76"/>
      <c r="AJ1361" s="76"/>
    </row>
    <row r="1362" spans="29:36" ht="20.85" customHeight="1" x14ac:dyDescent="0.15">
      <c r="AC1362" s="76"/>
      <c r="AD1362" s="76"/>
      <c r="AE1362" s="76"/>
      <c r="AF1362" s="76"/>
      <c r="AG1362" s="76"/>
      <c r="AH1362" s="76"/>
      <c r="AI1362" s="76"/>
      <c r="AJ1362" s="76"/>
    </row>
    <row r="1363" spans="29:36" ht="20.85" customHeight="1" x14ac:dyDescent="0.15">
      <c r="AC1363" s="76"/>
      <c r="AD1363" s="76"/>
      <c r="AE1363" s="76"/>
      <c r="AF1363" s="76"/>
      <c r="AG1363" s="76"/>
      <c r="AH1363" s="76"/>
      <c r="AI1363" s="76"/>
      <c r="AJ1363" s="76"/>
    </row>
    <row r="1364" spans="29:36" ht="20.85" customHeight="1" x14ac:dyDescent="0.15">
      <c r="AC1364" s="76"/>
      <c r="AD1364" s="76"/>
      <c r="AE1364" s="76"/>
      <c r="AF1364" s="76"/>
      <c r="AG1364" s="76"/>
      <c r="AH1364" s="76"/>
      <c r="AI1364" s="76"/>
      <c r="AJ1364" s="76"/>
    </row>
    <row r="1365" spans="29:36" ht="20.85" customHeight="1" x14ac:dyDescent="0.15">
      <c r="AC1365" s="76"/>
      <c r="AD1365" s="76"/>
      <c r="AE1365" s="76"/>
      <c r="AF1365" s="76"/>
      <c r="AG1365" s="76"/>
      <c r="AH1365" s="76"/>
      <c r="AI1365" s="76"/>
      <c r="AJ1365" s="76"/>
    </row>
    <row r="1366" spans="29:36" ht="20.85" customHeight="1" x14ac:dyDescent="0.15">
      <c r="AC1366" s="76"/>
      <c r="AD1366" s="76"/>
      <c r="AE1366" s="76"/>
      <c r="AF1366" s="76"/>
      <c r="AG1366" s="76"/>
      <c r="AH1366" s="76"/>
      <c r="AI1366" s="76"/>
      <c r="AJ1366" s="76"/>
    </row>
    <row r="1367" spans="29:36" ht="20.85" customHeight="1" x14ac:dyDescent="0.15">
      <c r="AC1367" s="76"/>
      <c r="AD1367" s="76"/>
      <c r="AE1367" s="76"/>
      <c r="AF1367" s="76"/>
      <c r="AG1367" s="76"/>
      <c r="AH1367" s="76"/>
      <c r="AI1367" s="76"/>
      <c r="AJ1367" s="76"/>
    </row>
    <row r="1368" spans="29:36" ht="20.85" customHeight="1" x14ac:dyDescent="0.15">
      <c r="AC1368" s="76"/>
      <c r="AD1368" s="76"/>
      <c r="AE1368" s="76"/>
      <c r="AF1368" s="76"/>
      <c r="AG1368" s="76"/>
      <c r="AH1368" s="76"/>
      <c r="AI1368" s="76"/>
      <c r="AJ1368" s="76"/>
    </row>
    <row r="1369" spans="29:36" ht="20.85" customHeight="1" x14ac:dyDescent="0.15">
      <c r="AC1369" s="76"/>
      <c r="AD1369" s="76"/>
      <c r="AE1369" s="76"/>
      <c r="AF1369" s="76"/>
      <c r="AG1369" s="76"/>
      <c r="AH1369" s="76"/>
      <c r="AI1369" s="76"/>
      <c r="AJ1369" s="76"/>
    </row>
    <row r="1370" spans="29:36" ht="20.85" customHeight="1" x14ac:dyDescent="0.15">
      <c r="AC1370" s="76"/>
      <c r="AD1370" s="76"/>
      <c r="AE1370" s="76"/>
      <c r="AF1370" s="76"/>
      <c r="AG1370" s="76"/>
      <c r="AH1370" s="76"/>
      <c r="AI1370" s="76"/>
      <c r="AJ1370" s="76"/>
    </row>
    <row r="1371" spans="29:36" ht="20.85" customHeight="1" x14ac:dyDescent="0.15">
      <c r="AC1371" s="75"/>
      <c r="AD1371" s="75"/>
      <c r="AE1371" s="75"/>
      <c r="AF1371" s="75"/>
      <c r="AG1371" s="75"/>
      <c r="AH1371" s="75"/>
      <c r="AI1371" s="75"/>
      <c r="AJ1371" s="75"/>
    </row>
    <row r="1372" spans="29:36" ht="20.85" customHeight="1" x14ac:dyDescent="0.15">
      <c r="AC1372" s="75"/>
      <c r="AD1372" s="75"/>
      <c r="AE1372" s="76"/>
      <c r="AF1372" s="76"/>
      <c r="AG1372" s="76"/>
      <c r="AH1372" s="76"/>
      <c r="AI1372" s="76"/>
      <c r="AJ1372" s="76"/>
    </row>
    <row r="1373" spans="29:36" ht="20.85" customHeight="1" x14ac:dyDescent="0.15">
      <c r="AC1373" s="76"/>
      <c r="AD1373" s="76"/>
      <c r="AE1373" s="76"/>
      <c r="AF1373" s="76"/>
      <c r="AG1373" s="76"/>
      <c r="AH1373" s="76"/>
      <c r="AI1373" s="76"/>
      <c r="AJ1373" s="76"/>
    </row>
    <row r="1374" spans="29:36" ht="20.85" customHeight="1" x14ac:dyDescent="0.15">
      <c r="AC1374" s="75"/>
      <c r="AD1374" s="75"/>
      <c r="AE1374" s="76"/>
      <c r="AF1374" s="76"/>
      <c r="AG1374" s="76"/>
      <c r="AH1374" s="76"/>
      <c r="AI1374" s="76"/>
      <c r="AJ1374" s="75"/>
    </row>
    <row r="1375" spans="29:36" ht="20.85" customHeight="1" x14ac:dyDescent="0.15">
      <c r="AC1375" s="76"/>
      <c r="AD1375" s="76"/>
      <c r="AE1375" s="76"/>
      <c r="AF1375" s="76"/>
      <c r="AG1375" s="76"/>
      <c r="AH1375" s="76"/>
      <c r="AI1375" s="76"/>
      <c r="AJ1375" s="76"/>
    </row>
    <row r="1376" spans="29:36" ht="20.85" customHeight="1" x14ac:dyDescent="0.15">
      <c r="AC1376" s="76"/>
      <c r="AD1376" s="76"/>
      <c r="AE1376" s="76"/>
      <c r="AF1376" s="76"/>
      <c r="AG1376" s="76"/>
      <c r="AH1376" s="76"/>
      <c r="AI1376" s="76"/>
      <c r="AJ1376" s="76"/>
    </row>
    <row r="1377" spans="29:36" ht="20.85" customHeight="1" x14ac:dyDescent="0.15">
      <c r="AC1377" s="76"/>
      <c r="AD1377" s="76"/>
      <c r="AE1377" s="76"/>
      <c r="AF1377" s="76"/>
      <c r="AG1377" s="76"/>
      <c r="AH1377" s="76"/>
      <c r="AI1377" s="76"/>
      <c r="AJ1377" s="76"/>
    </row>
    <row r="1378" spans="29:36" ht="20.85" customHeight="1" x14ac:dyDescent="0.15">
      <c r="AC1378" s="76"/>
      <c r="AD1378" s="76"/>
      <c r="AE1378" s="76"/>
      <c r="AF1378" s="76"/>
      <c r="AG1378" s="76"/>
      <c r="AH1378" s="76"/>
      <c r="AI1378" s="76"/>
      <c r="AJ1378" s="76"/>
    </row>
    <row r="1379" spans="29:36" ht="20.85" customHeight="1" x14ac:dyDescent="0.15">
      <c r="AC1379" s="76"/>
      <c r="AD1379" s="76"/>
      <c r="AE1379" s="76"/>
      <c r="AF1379" s="76"/>
      <c r="AG1379" s="76"/>
      <c r="AH1379" s="76"/>
      <c r="AI1379" s="76"/>
      <c r="AJ1379" s="76"/>
    </row>
    <row r="1380" spans="29:36" ht="20.85" customHeight="1" x14ac:dyDescent="0.15">
      <c r="AC1380" s="76"/>
      <c r="AD1380" s="76"/>
      <c r="AE1380" s="76"/>
      <c r="AF1380" s="76"/>
      <c r="AG1380" s="76"/>
      <c r="AH1380" s="76"/>
      <c r="AI1380" s="76"/>
      <c r="AJ1380" s="76"/>
    </row>
    <row r="1381" spans="29:36" ht="20.85" customHeight="1" x14ac:dyDescent="0.15">
      <c r="AC1381" s="76"/>
      <c r="AD1381" s="76"/>
      <c r="AE1381" s="76"/>
      <c r="AF1381" s="76"/>
      <c r="AG1381" s="76"/>
      <c r="AH1381" s="76"/>
      <c r="AI1381" s="76"/>
      <c r="AJ1381" s="76"/>
    </row>
    <row r="1382" spans="29:36" ht="20.85" customHeight="1" x14ac:dyDescent="0.15">
      <c r="AC1382" s="76"/>
      <c r="AD1382" s="76"/>
      <c r="AE1382" s="76"/>
      <c r="AF1382" s="76"/>
      <c r="AG1382" s="76"/>
      <c r="AH1382" s="76"/>
      <c r="AI1382" s="76"/>
      <c r="AJ1382" s="76"/>
    </row>
    <row r="1383" spans="29:36" ht="20.85" customHeight="1" x14ac:dyDescent="0.15">
      <c r="AC1383" s="76"/>
      <c r="AD1383" s="76"/>
      <c r="AE1383" s="76"/>
      <c r="AF1383" s="76"/>
      <c r="AG1383" s="76"/>
      <c r="AH1383" s="76"/>
      <c r="AI1383" s="76"/>
      <c r="AJ1383" s="76"/>
    </row>
    <row r="1384" spans="29:36" ht="20.85" customHeight="1" x14ac:dyDescent="0.15">
      <c r="AC1384" s="76"/>
      <c r="AD1384" s="76"/>
      <c r="AE1384" s="76"/>
      <c r="AF1384" s="76"/>
      <c r="AG1384" s="76"/>
      <c r="AH1384" s="76"/>
      <c r="AI1384" s="76"/>
      <c r="AJ1384" s="76"/>
    </row>
    <row r="1385" spans="29:36" ht="20.85" customHeight="1" x14ac:dyDescent="0.15">
      <c r="AC1385" s="76"/>
      <c r="AD1385" s="76"/>
      <c r="AE1385" s="76"/>
      <c r="AF1385" s="76"/>
      <c r="AG1385" s="76"/>
      <c r="AH1385" s="76"/>
      <c r="AI1385" s="76"/>
      <c r="AJ1385" s="76"/>
    </row>
    <row r="1386" spans="29:36" ht="20.85" customHeight="1" x14ac:dyDescent="0.15">
      <c r="AC1386" s="76"/>
      <c r="AD1386" s="76"/>
      <c r="AE1386" s="76"/>
      <c r="AF1386" s="76"/>
      <c r="AG1386" s="76"/>
      <c r="AH1386" s="76"/>
      <c r="AI1386" s="76"/>
      <c r="AJ1386" s="76"/>
    </row>
    <row r="1387" spans="29:36" ht="20.85" customHeight="1" x14ac:dyDescent="0.15">
      <c r="AC1387" s="76"/>
      <c r="AD1387" s="76"/>
      <c r="AE1387" s="76"/>
      <c r="AF1387" s="76"/>
      <c r="AG1387" s="76"/>
      <c r="AH1387" s="76"/>
      <c r="AI1387" s="76"/>
      <c r="AJ1387" s="76"/>
    </row>
    <row r="1388" spans="29:36" ht="20.85" customHeight="1" x14ac:dyDescent="0.15">
      <c r="AC1388" s="76"/>
      <c r="AD1388" s="76"/>
      <c r="AE1388" s="76"/>
      <c r="AF1388" s="76"/>
      <c r="AG1388" s="76"/>
      <c r="AH1388" s="76"/>
      <c r="AI1388" s="76"/>
      <c r="AJ1388" s="76"/>
    </row>
    <row r="1389" spans="29:36" ht="20.85" customHeight="1" x14ac:dyDescent="0.15">
      <c r="AC1389" s="76"/>
      <c r="AD1389" s="76"/>
      <c r="AE1389" s="76"/>
      <c r="AF1389" s="76"/>
      <c r="AG1389" s="76"/>
      <c r="AH1389" s="76"/>
      <c r="AI1389" s="76"/>
      <c r="AJ1389" s="76"/>
    </row>
    <row r="1390" spans="29:36" ht="20.85" customHeight="1" x14ac:dyDescent="0.15">
      <c r="AC1390" s="76"/>
      <c r="AD1390" s="76"/>
      <c r="AE1390" s="76"/>
      <c r="AF1390" s="76"/>
      <c r="AG1390" s="76"/>
      <c r="AH1390" s="76"/>
      <c r="AI1390" s="76"/>
      <c r="AJ1390" s="76"/>
    </row>
    <row r="1391" spans="29:36" ht="20.85" customHeight="1" x14ac:dyDescent="0.15">
      <c r="AC1391" s="76"/>
      <c r="AD1391" s="76"/>
      <c r="AE1391" s="76"/>
      <c r="AF1391" s="76"/>
      <c r="AG1391" s="76"/>
      <c r="AH1391" s="76"/>
      <c r="AI1391" s="76"/>
      <c r="AJ1391" s="76"/>
    </row>
    <row r="1392" spans="29:36" ht="20.85" customHeight="1" x14ac:dyDescent="0.15">
      <c r="AC1392" s="76"/>
      <c r="AD1392" s="76"/>
      <c r="AE1392" s="76"/>
      <c r="AF1392" s="76"/>
      <c r="AG1392" s="76"/>
      <c r="AH1392" s="76"/>
      <c r="AI1392" s="76"/>
      <c r="AJ1392" s="76"/>
    </row>
    <row r="1393" spans="29:36" ht="20.85" customHeight="1" x14ac:dyDescent="0.15">
      <c r="AC1393" s="76"/>
      <c r="AD1393" s="76"/>
      <c r="AE1393" s="76"/>
      <c r="AF1393" s="76"/>
      <c r="AG1393" s="76"/>
      <c r="AH1393" s="76"/>
      <c r="AI1393" s="76"/>
      <c r="AJ1393" s="76"/>
    </row>
    <row r="1394" spans="29:36" ht="20.85" customHeight="1" x14ac:dyDescent="0.15">
      <c r="AC1394" s="76"/>
      <c r="AD1394" s="76"/>
      <c r="AE1394" s="76"/>
      <c r="AF1394" s="76"/>
      <c r="AG1394" s="76"/>
      <c r="AH1394" s="76"/>
      <c r="AI1394" s="76"/>
      <c r="AJ1394" s="76"/>
    </row>
    <row r="1395" spans="29:36" ht="20.85" customHeight="1" x14ac:dyDescent="0.15">
      <c r="AC1395" s="76"/>
      <c r="AD1395" s="76"/>
      <c r="AE1395" s="76"/>
      <c r="AF1395" s="76"/>
      <c r="AG1395" s="76"/>
      <c r="AH1395" s="76"/>
      <c r="AI1395" s="76"/>
      <c r="AJ1395" s="76"/>
    </row>
    <row r="1396" spans="29:36" ht="20.85" customHeight="1" x14ac:dyDescent="0.15">
      <c r="AC1396" s="76"/>
      <c r="AD1396" s="76"/>
      <c r="AE1396" s="76"/>
      <c r="AF1396" s="76"/>
      <c r="AG1396" s="76"/>
      <c r="AH1396" s="76"/>
      <c r="AI1396" s="76"/>
      <c r="AJ1396" s="76"/>
    </row>
    <row r="1397" spans="29:36" ht="20.85" customHeight="1" x14ac:dyDescent="0.15">
      <c r="AC1397" s="76"/>
      <c r="AD1397" s="76"/>
      <c r="AE1397" s="76"/>
      <c r="AF1397" s="76"/>
      <c r="AG1397" s="76"/>
      <c r="AH1397" s="76"/>
      <c r="AI1397" s="76"/>
      <c r="AJ1397" s="76"/>
    </row>
    <row r="1398" spans="29:36" ht="20.85" customHeight="1" x14ac:dyDescent="0.15">
      <c r="AC1398" s="76"/>
      <c r="AD1398" s="76"/>
      <c r="AE1398" s="76"/>
      <c r="AF1398" s="76"/>
      <c r="AG1398" s="76"/>
      <c r="AH1398" s="76"/>
      <c r="AI1398" s="76"/>
      <c r="AJ1398" s="76"/>
    </row>
    <row r="1399" spans="29:36" ht="20.85" customHeight="1" x14ac:dyDescent="0.15">
      <c r="AC1399" s="76"/>
      <c r="AD1399" s="76"/>
      <c r="AE1399" s="76"/>
      <c r="AF1399" s="76"/>
      <c r="AG1399" s="76"/>
      <c r="AH1399" s="76"/>
      <c r="AI1399" s="76"/>
      <c r="AJ1399" s="76"/>
    </row>
    <row r="1400" spans="29:36" ht="20.85" customHeight="1" x14ac:dyDescent="0.15">
      <c r="AC1400" s="76"/>
      <c r="AD1400" s="76"/>
      <c r="AE1400" s="76"/>
      <c r="AF1400" s="76"/>
      <c r="AG1400" s="76"/>
      <c r="AH1400" s="76"/>
      <c r="AI1400" s="76"/>
      <c r="AJ1400" s="76"/>
    </row>
    <row r="1401" spans="29:36" ht="20.85" customHeight="1" x14ac:dyDescent="0.15">
      <c r="AC1401" s="76"/>
      <c r="AD1401" s="76"/>
      <c r="AE1401" s="76"/>
      <c r="AF1401" s="76"/>
      <c r="AG1401" s="76"/>
      <c r="AH1401" s="76"/>
      <c r="AI1401" s="76"/>
      <c r="AJ1401" s="76"/>
    </row>
    <row r="1402" spans="29:36" ht="20.85" customHeight="1" x14ac:dyDescent="0.15">
      <c r="AC1402" s="76"/>
      <c r="AD1402" s="76"/>
      <c r="AE1402" s="76"/>
      <c r="AF1402" s="76"/>
      <c r="AG1402" s="76"/>
      <c r="AH1402" s="76"/>
      <c r="AI1402" s="76"/>
      <c r="AJ1402" s="76"/>
    </row>
    <row r="1403" spans="29:36" ht="20.85" customHeight="1" x14ac:dyDescent="0.15">
      <c r="AC1403" s="76"/>
      <c r="AD1403" s="76"/>
      <c r="AE1403" s="76"/>
      <c r="AF1403" s="76"/>
      <c r="AG1403" s="76"/>
      <c r="AH1403" s="76"/>
      <c r="AI1403" s="76"/>
      <c r="AJ1403" s="76"/>
    </row>
    <row r="1404" spans="29:36" ht="20.85" customHeight="1" x14ac:dyDescent="0.15">
      <c r="AC1404" s="76"/>
      <c r="AD1404" s="76"/>
      <c r="AE1404" s="76"/>
      <c r="AF1404" s="76"/>
      <c r="AG1404" s="76"/>
      <c r="AH1404" s="76"/>
      <c r="AI1404" s="76"/>
      <c r="AJ1404" s="76"/>
    </row>
    <row r="1405" spans="29:36" ht="20.85" customHeight="1" x14ac:dyDescent="0.15">
      <c r="AC1405" s="76"/>
      <c r="AD1405" s="76"/>
      <c r="AE1405" s="76"/>
      <c r="AF1405" s="76"/>
      <c r="AG1405" s="76"/>
      <c r="AH1405" s="76"/>
      <c r="AI1405" s="76"/>
      <c r="AJ1405" s="76"/>
    </row>
    <row r="1406" spans="29:36" ht="20.85" customHeight="1" x14ac:dyDescent="0.15">
      <c r="AC1406" s="76"/>
      <c r="AD1406" s="76"/>
      <c r="AE1406" s="76"/>
      <c r="AF1406" s="76"/>
      <c r="AG1406" s="76"/>
      <c r="AH1406" s="76"/>
      <c r="AI1406" s="76"/>
      <c r="AJ1406" s="76"/>
    </row>
    <row r="1407" spans="29:36" ht="20.85" customHeight="1" x14ac:dyDescent="0.15">
      <c r="AC1407" s="76"/>
      <c r="AD1407" s="76"/>
      <c r="AE1407" s="76"/>
      <c r="AF1407" s="76"/>
      <c r="AG1407" s="76"/>
      <c r="AH1407" s="76"/>
      <c r="AI1407" s="76"/>
      <c r="AJ1407" s="76"/>
    </row>
    <row r="1408" spans="29:36" ht="20.85" customHeight="1" x14ac:dyDescent="0.15">
      <c r="AC1408" s="76"/>
      <c r="AD1408" s="76"/>
      <c r="AE1408" s="76"/>
      <c r="AF1408" s="76"/>
      <c r="AG1408" s="76"/>
      <c r="AH1408" s="76"/>
      <c r="AI1408" s="76"/>
      <c r="AJ1408" s="76"/>
    </row>
    <row r="1409" spans="29:36" ht="20.85" customHeight="1" x14ac:dyDescent="0.15">
      <c r="AC1409" s="76"/>
      <c r="AD1409" s="76"/>
      <c r="AE1409" s="76"/>
      <c r="AF1409" s="76"/>
      <c r="AG1409" s="76"/>
      <c r="AH1409" s="76"/>
      <c r="AI1409" s="76"/>
      <c r="AJ1409" s="76"/>
    </row>
    <row r="1410" spans="29:36" ht="20.85" customHeight="1" x14ac:dyDescent="0.15">
      <c r="AC1410" s="76"/>
      <c r="AD1410" s="76"/>
      <c r="AE1410" s="76"/>
      <c r="AF1410" s="76"/>
      <c r="AG1410" s="76"/>
      <c r="AH1410" s="76"/>
      <c r="AI1410" s="76"/>
      <c r="AJ1410" s="76"/>
    </row>
    <row r="1411" spans="29:36" ht="20.85" customHeight="1" x14ac:dyDescent="0.15">
      <c r="AC1411" s="76"/>
      <c r="AD1411" s="76"/>
      <c r="AE1411" s="76"/>
      <c r="AF1411" s="76"/>
      <c r="AG1411" s="76"/>
      <c r="AH1411" s="76"/>
      <c r="AI1411" s="76"/>
      <c r="AJ1411" s="76"/>
    </row>
    <row r="1412" spans="29:36" ht="20.85" customHeight="1" x14ac:dyDescent="0.15">
      <c r="AC1412" s="76"/>
      <c r="AD1412" s="76"/>
      <c r="AE1412" s="76"/>
      <c r="AF1412" s="76"/>
      <c r="AG1412" s="76"/>
      <c r="AH1412" s="76"/>
      <c r="AI1412" s="76"/>
      <c r="AJ1412" s="76"/>
    </row>
    <row r="1413" spans="29:36" ht="20.85" customHeight="1" x14ac:dyDescent="0.15">
      <c r="AC1413" s="76"/>
      <c r="AD1413" s="76"/>
      <c r="AE1413" s="76"/>
      <c r="AF1413" s="76"/>
      <c r="AG1413" s="76"/>
      <c r="AH1413" s="76"/>
      <c r="AI1413" s="76"/>
      <c r="AJ1413" s="76"/>
    </row>
    <row r="1414" spans="29:36" ht="20.85" customHeight="1" x14ac:dyDescent="0.15">
      <c r="AC1414" s="76"/>
      <c r="AD1414" s="76"/>
      <c r="AE1414" s="76"/>
      <c r="AF1414" s="76"/>
      <c r="AG1414" s="76"/>
      <c r="AH1414" s="76"/>
      <c r="AI1414" s="76"/>
      <c r="AJ1414" s="76"/>
    </row>
    <row r="1415" spans="29:36" ht="20.85" customHeight="1" x14ac:dyDescent="0.15">
      <c r="AC1415" s="76"/>
      <c r="AD1415" s="76"/>
      <c r="AE1415" s="76"/>
      <c r="AF1415" s="76"/>
      <c r="AG1415" s="76"/>
      <c r="AH1415" s="76"/>
      <c r="AI1415" s="76"/>
      <c r="AJ1415" s="76"/>
    </row>
    <row r="1416" spans="29:36" ht="20.85" customHeight="1" x14ac:dyDescent="0.15">
      <c r="AC1416" s="75"/>
      <c r="AD1416" s="75"/>
      <c r="AE1416" s="75"/>
      <c r="AF1416" s="75"/>
      <c r="AG1416" s="75"/>
      <c r="AH1416" s="75"/>
      <c r="AI1416" s="75"/>
      <c r="AJ1416" s="75"/>
    </row>
    <row r="1417" spans="29:36" ht="20.85" customHeight="1" x14ac:dyDescent="0.15">
      <c r="AC1417" s="75"/>
      <c r="AD1417" s="75"/>
      <c r="AE1417" s="76"/>
      <c r="AF1417" s="76"/>
      <c r="AG1417" s="76"/>
      <c r="AH1417" s="76"/>
      <c r="AI1417" s="76"/>
      <c r="AJ1417" s="76"/>
    </row>
    <row r="1418" spans="29:36" ht="20.85" customHeight="1" x14ac:dyDescent="0.15">
      <c r="AC1418" s="76"/>
      <c r="AD1418" s="76"/>
      <c r="AE1418" s="76"/>
      <c r="AF1418" s="76"/>
      <c r="AG1418" s="76"/>
      <c r="AH1418" s="76"/>
      <c r="AI1418" s="76"/>
      <c r="AJ1418" s="76"/>
    </row>
    <row r="1419" spans="29:36" ht="20.85" customHeight="1" x14ac:dyDescent="0.15">
      <c r="AC1419" s="75"/>
      <c r="AD1419" s="75"/>
      <c r="AE1419" s="76"/>
      <c r="AF1419" s="76"/>
      <c r="AG1419" s="76"/>
      <c r="AH1419" s="76"/>
      <c r="AI1419" s="76"/>
      <c r="AJ1419" s="75"/>
    </row>
    <row r="1420" spans="29:36" ht="20.85" customHeight="1" x14ac:dyDescent="0.15">
      <c r="AC1420" s="76"/>
      <c r="AD1420" s="76"/>
      <c r="AE1420" s="76"/>
      <c r="AF1420" s="76"/>
      <c r="AG1420" s="76"/>
      <c r="AH1420" s="76"/>
      <c r="AI1420" s="76"/>
      <c r="AJ1420" s="76"/>
    </row>
    <row r="1421" spans="29:36" ht="20.85" customHeight="1" x14ac:dyDescent="0.15">
      <c r="AC1421" s="76"/>
      <c r="AD1421" s="76"/>
      <c r="AE1421" s="76"/>
      <c r="AF1421" s="76"/>
      <c r="AG1421" s="76"/>
      <c r="AH1421" s="76"/>
      <c r="AI1421" s="76"/>
      <c r="AJ1421" s="76"/>
    </row>
    <row r="1422" spans="29:36" ht="20.85" customHeight="1" x14ac:dyDescent="0.15">
      <c r="AC1422" s="76"/>
      <c r="AD1422" s="76"/>
      <c r="AE1422" s="76"/>
      <c r="AF1422" s="76"/>
      <c r="AG1422" s="76"/>
      <c r="AH1422" s="76"/>
      <c r="AI1422" s="76"/>
      <c r="AJ1422" s="76"/>
    </row>
    <row r="1423" spans="29:36" ht="20.85" customHeight="1" x14ac:dyDescent="0.15">
      <c r="AC1423" s="76"/>
      <c r="AD1423" s="76"/>
      <c r="AE1423" s="76"/>
      <c r="AF1423" s="76"/>
      <c r="AG1423" s="76"/>
      <c r="AH1423" s="76"/>
      <c r="AI1423" s="76"/>
      <c r="AJ1423" s="76"/>
    </row>
    <row r="1424" spans="29:36" ht="20.85" customHeight="1" x14ac:dyDescent="0.15">
      <c r="AC1424" s="76"/>
      <c r="AD1424" s="76"/>
      <c r="AE1424" s="76"/>
      <c r="AF1424" s="76"/>
      <c r="AG1424" s="76"/>
      <c r="AH1424" s="76"/>
      <c r="AI1424" s="76"/>
      <c r="AJ1424" s="76"/>
    </row>
    <row r="1425" spans="29:36" ht="20.85" customHeight="1" x14ac:dyDescent="0.15">
      <c r="AC1425" s="76"/>
      <c r="AD1425" s="76"/>
      <c r="AE1425" s="76"/>
      <c r="AF1425" s="76"/>
      <c r="AG1425" s="76"/>
      <c r="AH1425" s="76"/>
      <c r="AI1425" s="76"/>
      <c r="AJ1425" s="76"/>
    </row>
    <row r="1426" spans="29:36" ht="20.85" customHeight="1" x14ac:dyDescent="0.15">
      <c r="AC1426" s="76"/>
      <c r="AD1426" s="76"/>
      <c r="AE1426" s="76"/>
      <c r="AF1426" s="76"/>
      <c r="AG1426" s="76"/>
      <c r="AH1426" s="76"/>
      <c r="AI1426" s="76"/>
      <c r="AJ1426" s="76"/>
    </row>
    <row r="1427" spans="29:36" ht="20.85" customHeight="1" x14ac:dyDescent="0.15">
      <c r="AC1427" s="76"/>
      <c r="AD1427" s="76"/>
      <c r="AE1427" s="76"/>
      <c r="AF1427" s="76"/>
      <c r="AG1427" s="76"/>
      <c r="AH1427" s="76"/>
      <c r="AI1427" s="76"/>
      <c r="AJ1427" s="76"/>
    </row>
    <row r="1428" spans="29:36" ht="20.85" customHeight="1" x14ac:dyDescent="0.15">
      <c r="AC1428" s="76"/>
      <c r="AD1428" s="76"/>
      <c r="AE1428" s="76"/>
      <c r="AF1428" s="76"/>
      <c r="AG1428" s="76"/>
      <c r="AH1428" s="76"/>
      <c r="AI1428" s="76"/>
      <c r="AJ1428" s="76"/>
    </row>
    <row r="1429" spans="29:36" ht="20.85" customHeight="1" x14ac:dyDescent="0.15">
      <c r="AC1429" s="76"/>
      <c r="AD1429" s="76"/>
      <c r="AE1429" s="76"/>
      <c r="AF1429" s="76"/>
      <c r="AG1429" s="76"/>
      <c r="AH1429" s="76"/>
      <c r="AI1429" s="76"/>
      <c r="AJ1429" s="76"/>
    </row>
    <row r="1430" spans="29:36" ht="20.85" customHeight="1" x14ac:dyDescent="0.15">
      <c r="AC1430" s="76"/>
      <c r="AD1430" s="76"/>
      <c r="AE1430" s="76"/>
      <c r="AF1430" s="76"/>
      <c r="AG1430" s="76"/>
      <c r="AH1430" s="76"/>
      <c r="AI1430" s="76"/>
      <c r="AJ1430" s="76"/>
    </row>
    <row r="1431" spans="29:36" ht="20.85" customHeight="1" x14ac:dyDescent="0.15">
      <c r="AC1431" s="76"/>
      <c r="AD1431" s="76"/>
      <c r="AE1431" s="76"/>
      <c r="AF1431" s="76"/>
      <c r="AG1431" s="76"/>
      <c r="AH1431" s="76"/>
      <c r="AI1431" s="76"/>
      <c r="AJ1431" s="76"/>
    </row>
    <row r="1432" spans="29:36" ht="20.85" customHeight="1" x14ac:dyDescent="0.15">
      <c r="AC1432" s="76"/>
      <c r="AD1432" s="76"/>
      <c r="AE1432" s="76"/>
      <c r="AF1432" s="76"/>
      <c r="AG1432" s="76"/>
      <c r="AH1432" s="76"/>
      <c r="AI1432" s="76"/>
      <c r="AJ1432" s="76"/>
    </row>
    <row r="1433" spans="29:36" ht="20.85" customHeight="1" x14ac:dyDescent="0.15">
      <c r="AC1433" s="76"/>
      <c r="AD1433" s="76"/>
      <c r="AE1433" s="76"/>
      <c r="AF1433" s="76"/>
      <c r="AG1433" s="76"/>
      <c r="AH1433" s="76"/>
      <c r="AI1433" s="76"/>
      <c r="AJ1433" s="76"/>
    </row>
    <row r="1434" spans="29:36" ht="20.85" customHeight="1" x14ac:dyDescent="0.15">
      <c r="AC1434" s="76"/>
      <c r="AD1434" s="76"/>
      <c r="AE1434" s="76"/>
      <c r="AF1434" s="76"/>
      <c r="AG1434" s="76"/>
      <c r="AH1434" s="76"/>
      <c r="AI1434" s="76"/>
      <c r="AJ1434" s="76"/>
    </row>
    <row r="1435" spans="29:36" ht="20.85" customHeight="1" x14ac:dyDescent="0.15">
      <c r="AC1435" s="76"/>
      <c r="AD1435" s="76"/>
      <c r="AE1435" s="76"/>
      <c r="AF1435" s="76"/>
      <c r="AG1435" s="76"/>
      <c r="AH1435" s="76"/>
      <c r="AI1435" s="76"/>
      <c r="AJ1435" s="76"/>
    </row>
    <row r="1436" spans="29:36" ht="20.85" customHeight="1" x14ac:dyDescent="0.15">
      <c r="AC1436" s="76"/>
      <c r="AD1436" s="76"/>
      <c r="AE1436" s="76"/>
      <c r="AF1436" s="76"/>
      <c r="AG1436" s="76"/>
      <c r="AH1436" s="76"/>
      <c r="AI1436" s="76"/>
      <c r="AJ1436" s="76"/>
    </row>
    <row r="1437" spans="29:36" ht="20.85" customHeight="1" x14ac:dyDescent="0.15">
      <c r="AC1437" s="76"/>
      <c r="AD1437" s="76"/>
      <c r="AE1437" s="76"/>
      <c r="AF1437" s="76"/>
      <c r="AG1437" s="76"/>
      <c r="AH1437" s="76"/>
      <c r="AI1437" s="76"/>
      <c r="AJ1437" s="76"/>
    </row>
    <row r="1438" spans="29:36" ht="20.85" customHeight="1" x14ac:dyDescent="0.15">
      <c r="AC1438" s="76"/>
      <c r="AD1438" s="76"/>
      <c r="AE1438" s="76"/>
      <c r="AF1438" s="76"/>
      <c r="AG1438" s="76"/>
      <c r="AH1438" s="76"/>
      <c r="AI1438" s="76"/>
      <c r="AJ1438" s="76"/>
    </row>
    <row r="1439" spans="29:36" ht="20.85" customHeight="1" x14ac:dyDescent="0.15">
      <c r="AC1439" s="76"/>
      <c r="AD1439" s="76"/>
      <c r="AE1439" s="76"/>
      <c r="AF1439" s="76"/>
      <c r="AG1439" s="76"/>
      <c r="AH1439" s="76"/>
      <c r="AI1439" s="76"/>
      <c r="AJ1439" s="76"/>
    </row>
    <row r="1440" spans="29:36" ht="20.85" customHeight="1" x14ac:dyDescent="0.15">
      <c r="AC1440" s="76"/>
      <c r="AD1440" s="76"/>
      <c r="AE1440" s="76"/>
      <c r="AF1440" s="76"/>
      <c r="AG1440" s="76"/>
      <c r="AH1440" s="76"/>
      <c r="AI1440" s="76"/>
      <c r="AJ1440" s="76"/>
    </row>
    <row r="1441" spans="29:36" ht="20.85" customHeight="1" x14ac:dyDescent="0.15">
      <c r="AC1441" s="76"/>
      <c r="AD1441" s="76"/>
      <c r="AE1441" s="76"/>
      <c r="AF1441" s="76"/>
      <c r="AG1441" s="76"/>
      <c r="AH1441" s="76"/>
      <c r="AI1441" s="76"/>
      <c r="AJ1441" s="76"/>
    </row>
    <row r="1442" spans="29:36" ht="20.85" customHeight="1" x14ac:dyDescent="0.15">
      <c r="AC1442" s="76"/>
      <c r="AD1442" s="76"/>
      <c r="AE1442" s="76"/>
      <c r="AF1442" s="76"/>
      <c r="AG1442" s="76"/>
      <c r="AH1442" s="76"/>
      <c r="AI1442" s="76"/>
      <c r="AJ1442" s="76"/>
    </row>
    <row r="1443" spans="29:36" ht="20.85" customHeight="1" x14ac:dyDescent="0.15">
      <c r="AC1443" s="76"/>
      <c r="AD1443" s="76"/>
      <c r="AE1443" s="76"/>
      <c r="AF1443" s="76"/>
      <c r="AG1443" s="76"/>
      <c r="AH1443" s="76"/>
      <c r="AI1443" s="76"/>
      <c r="AJ1443" s="76"/>
    </row>
    <row r="1444" spans="29:36" ht="20.85" customHeight="1" x14ac:dyDescent="0.15">
      <c r="AC1444" s="76"/>
      <c r="AD1444" s="76"/>
      <c r="AE1444" s="76"/>
      <c r="AF1444" s="76"/>
      <c r="AG1444" s="76"/>
      <c r="AH1444" s="76"/>
      <c r="AI1444" s="76"/>
      <c r="AJ1444" s="76"/>
    </row>
    <row r="1445" spans="29:36" ht="20.85" customHeight="1" x14ac:dyDescent="0.15">
      <c r="AC1445" s="76"/>
      <c r="AD1445" s="76"/>
      <c r="AE1445" s="76"/>
      <c r="AF1445" s="76"/>
      <c r="AG1445" s="76"/>
      <c r="AH1445" s="76"/>
      <c r="AI1445" s="76"/>
      <c r="AJ1445" s="76"/>
    </row>
    <row r="1446" spans="29:36" ht="20.85" customHeight="1" x14ac:dyDescent="0.15">
      <c r="AC1446" s="76"/>
      <c r="AD1446" s="76"/>
      <c r="AE1446" s="76"/>
      <c r="AF1446" s="76"/>
      <c r="AG1446" s="76"/>
      <c r="AH1446" s="76"/>
      <c r="AI1446" s="76"/>
      <c r="AJ1446" s="76"/>
    </row>
    <row r="1447" spans="29:36" ht="20.85" customHeight="1" x14ac:dyDescent="0.15">
      <c r="AC1447" s="76"/>
      <c r="AD1447" s="76"/>
      <c r="AE1447" s="76"/>
      <c r="AF1447" s="76"/>
      <c r="AG1447" s="76"/>
      <c r="AH1447" s="76"/>
      <c r="AI1447" s="76"/>
      <c r="AJ1447" s="76"/>
    </row>
    <row r="1448" spans="29:36" ht="20.85" customHeight="1" x14ac:dyDescent="0.15">
      <c r="AC1448" s="76"/>
      <c r="AD1448" s="76"/>
      <c r="AE1448" s="76"/>
      <c r="AF1448" s="76"/>
      <c r="AG1448" s="76"/>
      <c r="AH1448" s="76"/>
      <c r="AI1448" s="76"/>
      <c r="AJ1448" s="76"/>
    </row>
    <row r="1449" spans="29:36" ht="20.85" customHeight="1" x14ac:dyDescent="0.15">
      <c r="AC1449" s="76"/>
      <c r="AD1449" s="76"/>
      <c r="AE1449" s="76"/>
      <c r="AF1449" s="76"/>
      <c r="AG1449" s="76"/>
      <c r="AH1449" s="76"/>
      <c r="AI1449" s="76"/>
      <c r="AJ1449" s="76"/>
    </row>
    <row r="1450" spans="29:36" ht="20.85" customHeight="1" x14ac:dyDescent="0.15">
      <c r="AC1450" s="76"/>
      <c r="AD1450" s="76"/>
      <c r="AE1450" s="76"/>
      <c r="AF1450" s="76"/>
      <c r="AG1450" s="76"/>
      <c r="AH1450" s="76"/>
      <c r="AI1450" s="76"/>
      <c r="AJ1450" s="76"/>
    </row>
    <row r="1451" spans="29:36" ht="20.85" customHeight="1" x14ac:dyDescent="0.15">
      <c r="AC1451" s="76"/>
      <c r="AD1451" s="76"/>
      <c r="AE1451" s="76"/>
      <c r="AF1451" s="76"/>
      <c r="AG1451" s="76"/>
      <c r="AH1451" s="76"/>
      <c r="AI1451" s="76"/>
      <c r="AJ1451" s="76"/>
    </row>
    <row r="1452" spans="29:36" ht="20.85" customHeight="1" x14ac:dyDescent="0.15">
      <c r="AC1452" s="76"/>
      <c r="AD1452" s="76"/>
      <c r="AE1452" s="76"/>
      <c r="AF1452" s="76"/>
      <c r="AG1452" s="76"/>
      <c r="AH1452" s="76"/>
      <c r="AI1452" s="76"/>
      <c r="AJ1452" s="76"/>
    </row>
    <row r="1453" spans="29:36" ht="20.85" customHeight="1" x14ac:dyDescent="0.15">
      <c r="AC1453" s="76"/>
      <c r="AD1453" s="76"/>
      <c r="AE1453" s="76"/>
      <c r="AF1453" s="76"/>
      <c r="AG1453" s="76"/>
      <c r="AH1453" s="76"/>
      <c r="AI1453" s="76"/>
      <c r="AJ1453" s="76"/>
    </row>
    <row r="1454" spans="29:36" ht="20.85" customHeight="1" x14ac:dyDescent="0.15">
      <c r="AC1454" s="76"/>
      <c r="AD1454" s="76"/>
      <c r="AE1454" s="76"/>
      <c r="AF1454" s="76"/>
      <c r="AG1454" s="76"/>
      <c r="AH1454" s="76"/>
      <c r="AI1454" s="76"/>
      <c r="AJ1454" s="76"/>
    </row>
    <row r="1455" spans="29:36" ht="20.85" customHeight="1" x14ac:dyDescent="0.15">
      <c r="AC1455" s="76"/>
      <c r="AD1455" s="76"/>
      <c r="AE1455" s="76"/>
      <c r="AF1455" s="76"/>
      <c r="AG1455" s="76"/>
      <c r="AH1455" s="76"/>
      <c r="AI1455" s="76"/>
      <c r="AJ1455" s="76"/>
    </row>
    <row r="1456" spans="29:36" ht="20.85" customHeight="1" x14ac:dyDescent="0.15">
      <c r="AC1456" s="76"/>
      <c r="AD1456" s="76"/>
      <c r="AE1456" s="76"/>
      <c r="AF1456" s="76"/>
      <c r="AG1456" s="76"/>
      <c r="AH1456" s="76"/>
      <c r="AI1456" s="76"/>
      <c r="AJ1456" s="76"/>
    </row>
    <row r="1457" spans="29:36" ht="20.85" customHeight="1" x14ac:dyDescent="0.15">
      <c r="AC1457" s="76"/>
      <c r="AD1457" s="76"/>
      <c r="AE1457" s="76"/>
      <c r="AF1457" s="76"/>
      <c r="AG1457" s="76"/>
      <c r="AH1457" s="76"/>
      <c r="AI1457" s="76"/>
      <c r="AJ1457" s="76"/>
    </row>
    <row r="1458" spans="29:36" ht="20.85" customHeight="1" x14ac:dyDescent="0.15">
      <c r="AC1458" s="76"/>
      <c r="AD1458" s="76"/>
      <c r="AE1458" s="76"/>
      <c r="AF1458" s="76"/>
      <c r="AG1458" s="76"/>
      <c r="AH1458" s="76"/>
      <c r="AI1458" s="76"/>
      <c r="AJ1458" s="76"/>
    </row>
    <row r="1459" spans="29:36" ht="20.85" customHeight="1" x14ac:dyDescent="0.15">
      <c r="AC1459" s="76"/>
      <c r="AD1459" s="76"/>
      <c r="AE1459" s="76"/>
      <c r="AF1459" s="76"/>
      <c r="AG1459" s="76"/>
      <c r="AH1459" s="76"/>
      <c r="AI1459" s="76"/>
      <c r="AJ1459" s="76"/>
    </row>
    <row r="1460" spans="29:36" ht="20.85" customHeight="1" x14ac:dyDescent="0.15">
      <c r="AC1460" s="76"/>
      <c r="AD1460" s="76"/>
      <c r="AE1460" s="76"/>
      <c r="AF1460" s="76"/>
      <c r="AG1460" s="76"/>
      <c r="AH1460" s="76"/>
      <c r="AI1460" s="76"/>
      <c r="AJ1460" s="76"/>
    </row>
    <row r="1461" spans="29:36" ht="20.85" customHeight="1" x14ac:dyDescent="0.15">
      <c r="AC1461" s="75"/>
      <c r="AD1461" s="75"/>
      <c r="AE1461" s="75"/>
      <c r="AF1461" s="75"/>
      <c r="AG1461" s="75"/>
      <c r="AH1461" s="75"/>
      <c r="AI1461" s="75"/>
      <c r="AJ1461" s="75"/>
    </row>
    <row r="1462" spans="29:36" ht="20.85" customHeight="1" x14ac:dyDescent="0.15">
      <c r="AC1462" s="75"/>
      <c r="AD1462" s="75"/>
      <c r="AE1462" s="76"/>
      <c r="AF1462" s="76"/>
      <c r="AG1462" s="76"/>
      <c r="AH1462" s="76"/>
      <c r="AI1462" s="76"/>
      <c r="AJ1462" s="76"/>
    </row>
    <row r="1463" spans="29:36" ht="20.85" customHeight="1" x14ac:dyDescent="0.15">
      <c r="AC1463" s="76"/>
      <c r="AD1463" s="76"/>
      <c r="AE1463" s="76"/>
      <c r="AF1463" s="76"/>
      <c r="AG1463" s="76"/>
      <c r="AH1463" s="76"/>
      <c r="AI1463" s="76"/>
      <c r="AJ1463" s="76"/>
    </row>
    <row r="1464" spans="29:36" ht="20.85" customHeight="1" x14ac:dyDescent="0.15">
      <c r="AC1464" s="75"/>
      <c r="AD1464" s="75"/>
      <c r="AE1464" s="76"/>
      <c r="AF1464" s="76"/>
      <c r="AG1464" s="76"/>
      <c r="AH1464" s="76"/>
      <c r="AI1464" s="76"/>
      <c r="AJ1464" s="75"/>
    </row>
    <row r="1465" spans="29:36" ht="20.85" customHeight="1" x14ac:dyDescent="0.15">
      <c r="AC1465" s="76"/>
      <c r="AD1465" s="76"/>
      <c r="AE1465" s="76"/>
      <c r="AF1465" s="76"/>
      <c r="AG1465" s="76"/>
      <c r="AH1465" s="76"/>
      <c r="AI1465" s="76"/>
      <c r="AJ1465" s="76"/>
    </row>
    <row r="1466" spans="29:36" ht="20.85" customHeight="1" x14ac:dyDescent="0.15">
      <c r="AC1466" s="76"/>
      <c r="AD1466" s="76"/>
      <c r="AE1466" s="76"/>
      <c r="AF1466" s="76"/>
      <c r="AG1466" s="76"/>
      <c r="AH1466" s="76"/>
      <c r="AI1466" s="76"/>
      <c r="AJ1466" s="76"/>
    </row>
    <row r="1467" spans="29:36" ht="20.85" customHeight="1" x14ac:dyDescent="0.15">
      <c r="AC1467" s="76"/>
      <c r="AD1467" s="76"/>
      <c r="AE1467" s="76"/>
      <c r="AF1467" s="76"/>
      <c r="AG1467" s="76"/>
      <c r="AH1467" s="76"/>
      <c r="AI1467" s="76"/>
      <c r="AJ1467" s="76"/>
    </row>
    <row r="1468" spans="29:36" ht="20.85" customHeight="1" x14ac:dyDescent="0.15">
      <c r="AC1468" s="76"/>
      <c r="AD1468" s="76"/>
      <c r="AE1468" s="76"/>
      <c r="AF1468" s="76"/>
      <c r="AG1468" s="76"/>
      <c r="AH1468" s="76"/>
      <c r="AI1468" s="76"/>
      <c r="AJ1468" s="76"/>
    </row>
    <row r="1469" spans="29:36" ht="20.85" customHeight="1" x14ac:dyDescent="0.15">
      <c r="AC1469" s="76"/>
      <c r="AD1469" s="76"/>
      <c r="AE1469" s="76"/>
      <c r="AF1469" s="76"/>
      <c r="AG1469" s="76"/>
      <c r="AH1469" s="76"/>
      <c r="AI1469" s="76"/>
      <c r="AJ1469" s="76"/>
    </row>
    <row r="1470" spans="29:36" ht="20.85" customHeight="1" x14ac:dyDescent="0.15">
      <c r="AC1470" s="76"/>
      <c r="AD1470" s="76"/>
      <c r="AE1470" s="76"/>
      <c r="AF1470" s="76"/>
      <c r="AG1470" s="76"/>
      <c r="AH1470" s="76"/>
      <c r="AI1470" s="76"/>
      <c r="AJ1470" s="76"/>
    </row>
    <row r="1471" spans="29:36" ht="20.85" customHeight="1" x14ac:dyDescent="0.15">
      <c r="AC1471" s="76"/>
      <c r="AD1471" s="76"/>
      <c r="AE1471" s="76"/>
      <c r="AF1471" s="76"/>
      <c r="AG1471" s="76"/>
      <c r="AH1471" s="76"/>
      <c r="AI1471" s="76"/>
      <c r="AJ1471" s="76"/>
    </row>
    <row r="1472" spans="29:36" ht="20.85" customHeight="1" x14ac:dyDescent="0.15">
      <c r="AC1472" s="76"/>
      <c r="AD1472" s="76"/>
      <c r="AE1472" s="76"/>
      <c r="AF1472" s="76"/>
      <c r="AG1472" s="76"/>
      <c r="AH1472" s="76"/>
      <c r="AI1472" s="76"/>
      <c r="AJ1472" s="76"/>
    </row>
    <row r="1473" spans="29:36" ht="20.85" customHeight="1" x14ac:dyDescent="0.15">
      <c r="AC1473" s="76"/>
      <c r="AD1473" s="76"/>
      <c r="AE1473" s="76"/>
      <c r="AF1473" s="76"/>
      <c r="AG1473" s="76"/>
      <c r="AH1473" s="76"/>
      <c r="AI1473" s="76"/>
      <c r="AJ1473" s="76"/>
    </row>
    <row r="1474" spans="29:36" ht="20.85" customHeight="1" x14ac:dyDescent="0.15">
      <c r="AC1474" s="76"/>
      <c r="AD1474" s="76"/>
      <c r="AE1474" s="76"/>
      <c r="AF1474" s="76"/>
      <c r="AG1474" s="76"/>
      <c r="AH1474" s="76"/>
      <c r="AI1474" s="76"/>
      <c r="AJ1474" s="76"/>
    </row>
    <row r="1475" spans="29:36" ht="20.85" customHeight="1" x14ac:dyDescent="0.15">
      <c r="AC1475" s="76"/>
      <c r="AD1475" s="76"/>
      <c r="AE1475" s="76"/>
      <c r="AF1475" s="76"/>
      <c r="AG1475" s="76"/>
      <c r="AH1475" s="76"/>
      <c r="AI1475" s="76"/>
      <c r="AJ1475" s="76"/>
    </row>
    <row r="1476" spans="29:36" ht="20.85" customHeight="1" x14ac:dyDescent="0.15">
      <c r="AC1476" s="76"/>
      <c r="AD1476" s="76"/>
      <c r="AE1476" s="76"/>
      <c r="AF1476" s="76"/>
      <c r="AG1476" s="76"/>
      <c r="AH1476" s="76"/>
      <c r="AI1476" s="76"/>
      <c r="AJ1476" s="76"/>
    </row>
    <row r="1477" spans="29:36" ht="20.85" customHeight="1" x14ac:dyDescent="0.15">
      <c r="AC1477" s="76"/>
      <c r="AD1477" s="76"/>
      <c r="AE1477" s="76"/>
      <c r="AF1477" s="76"/>
      <c r="AG1477" s="76"/>
      <c r="AH1477" s="76"/>
      <c r="AI1477" s="76"/>
      <c r="AJ1477" s="76"/>
    </row>
    <row r="1478" spans="29:36" ht="20.85" customHeight="1" x14ac:dyDescent="0.15">
      <c r="AC1478" s="76"/>
      <c r="AD1478" s="76"/>
      <c r="AE1478" s="76"/>
      <c r="AF1478" s="76"/>
      <c r="AG1478" s="76"/>
      <c r="AH1478" s="76"/>
      <c r="AI1478" s="76"/>
      <c r="AJ1478" s="76"/>
    </row>
    <row r="1479" spans="29:36" ht="20.85" customHeight="1" x14ac:dyDescent="0.15">
      <c r="AC1479" s="76"/>
      <c r="AD1479" s="76"/>
      <c r="AE1479" s="76"/>
      <c r="AF1479" s="76"/>
      <c r="AG1479" s="76"/>
      <c r="AH1479" s="76"/>
      <c r="AI1479" s="76"/>
      <c r="AJ1479" s="76"/>
    </row>
    <row r="1480" spans="29:36" ht="20.85" customHeight="1" x14ac:dyDescent="0.15">
      <c r="AC1480" s="76"/>
      <c r="AD1480" s="76"/>
      <c r="AE1480" s="76"/>
      <c r="AF1480" s="76"/>
      <c r="AG1480" s="76"/>
      <c r="AH1480" s="76"/>
      <c r="AI1480" s="76"/>
      <c r="AJ1480" s="76"/>
    </row>
    <row r="1481" spans="29:36" ht="20.85" customHeight="1" x14ac:dyDescent="0.15">
      <c r="AC1481" s="76"/>
      <c r="AD1481" s="76"/>
      <c r="AE1481" s="76"/>
      <c r="AF1481" s="76"/>
      <c r="AG1481" s="76"/>
      <c r="AH1481" s="76"/>
      <c r="AI1481" s="76"/>
      <c r="AJ1481" s="76"/>
    </row>
    <row r="1482" spans="29:36" ht="20.85" customHeight="1" x14ac:dyDescent="0.15">
      <c r="AC1482" s="76"/>
      <c r="AD1482" s="76"/>
      <c r="AE1482" s="76"/>
      <c r="AF1482" s="76"/>
      <c r="AG1482" s="76"/>
      <c r="AH1482" s="76"/>
      <c r="AI1482" s="76"/>
      <c r="AJ1482" s="76"/>
    </row>
    <row r="1483" spans="29:36" ht="20.85" customHeight="1" x14ac:dyDescent="0.15">
      <c r="AC1483" s="76"/>
      <c r="AD1483" s="76"/>
      <c r="AE1483" s="76"/>
      <c r="AF1483" s="76"/>
      <c r="AG1483" s="76"/>
      <c r="AH1483" s="76"/>
      <c r="AI1483" s="76"/>
      <c r="AJ1483" s="76"/>
    </row>
    <row r="1484" spans="29:36" ht="20.85" customHeight="1" x14ac:dyDescent="0.15">
      <c r="AC1484" s="76"/>
      <c r="AD1484" s="76"/>
      <c r="AE1484" s="76"/>
      <c r="AF1484" s="76"/>
      <c r="AG1484" s="76"/>
      <c r="AH1484" s="76"/>
      <c r="AI1484" s="76"/>
      <c r="AJ1484" s="76"/>
    </row>
    <row r="1485" spans="29:36" ht="20.85" customHeight="1" x14ac:dyDescent="0.15">
      <c r="AC1485" s="76"/>
      <c r="AD1485" s="76"/>
      <c r="AE1485" s="76"/>
      <c r="AF1485" s="76"/>
      <c r="AG1485" s="76"/>
      <c r="AH1485" s="76"/>
      <c r="AI1485" s="76"/>
      <c r="AJ1485" s="76"/>
    </row>
    <row r="1486" spans="29:36" ht="20.85" customHeight="1" x14ac:dyDescent="0.15">
      <c r="AC1486" s="76"/>
      <c r="AD1486" s="76"/>
      <c r="AE1486" s="76"/>
      <c r="AF1486" s="76"/>
      <c r="AG1486" s="76"/>
      <c r="AH1486" s="76"/>
      <c r="AI1486" s="76"/>
      <c r="AJ1486" s="76"/>
    </row>
    <row r="1487" spans="29:36" ht="20.85" customHeight="1" x14ac:dyDescent="0.15">
      <c r="AC1487" s="76"/>
      <c r="AD1487" s="76"/>
      <c r="AE1487" s="76"/>
      <c r="AF1487" s="76"/>
      <c r="AG1487" s="76"/>
      <c r="AH1487" s="76"/>
      <c r="AI1487" s="76"/>
      <c r="AJ1487" s="76"/>
    </row>
    <row r="1488" spans="29:36" ht="20.85" customHeight="1" x14ac:dyDescent="0.15">
      <c r="AC1488" s="76"/>
      <c r="AD1488" s="76"/>
      <c r="AE1488" s="76"/>
      <c r="AF1488" s="76"/>
      <c r="AG1488" s="76"/>
      <c r="AH1488" s="76"/>
      <c r="AI1488" s="76"/>
      <c r="AJ1488" s="76"/>
    </row>
    <row r="1489" spans="29:36" ht="20.85" customHeight="1" x14ac:dyDescent="0.15">
      <c r="AC1489" s="76"/>
      <c r="AD1489" s="76"/>
      <c r="AE1489" s="76"/>
      <c r="AF1489" s="76"/>
      <c r="AG1489" s="76"/>
      <c r="AH1489" s="76"/>
      <c r="AI1489" s="76"/>
      <c r="AJ1489" s="76"/>
    </row>
    <row r="1490" spans="29:36" ht="20.85" customHeight="1" x14ac:dyDescent="0.15">
      <c r="AC1490" s="76"/>
      <c r="AD1490" s="76"/>
      <c r="AE1490" s="76"/>
      <c r="AF1490" s="76"/>
      <c r="AG1490" s="76"/>
      <c r="AH1490" s="76"/>
      <c r="AI1490" s="76"/>
      <c r="AJ1490" s="76"/>
    </row>
    <row r="1491" spans="29:36" ht="20.85" customHeight="1" x14ac:dyDescent="0.15">
      <c r="AC1491" s="76"/>
      <c r="AD1491" s="76"/>
      <c r="AE1491" s="76"/>
      <c r="AF1491" s="76"/>
      <c r="AG1491" s="76"/>
      <c r="AH1491" s="76"/>
      <c r="AI1491" s="76"/>
      <c r="AJ1491" s="76"/>
    </row>
    <row r="1492" spans="29:36" ht="20.85" customHeight="1" x14ac:dyDescent="0.15">
      <c r="AC1492" s="76"/>
      <c r="AD1492" s="76"/>
      <c r="AE1492" s="76"/>
      <c r="AF1492" s="76"/>
      <c r="AG1492" s="76"/>
      <c r="AH1492" s="76"/>
      <c r="AI1492" s="76"/>
      <c r="AJ1492" s="76"/>
    </row>
    <row r="1493" spans="29:36" ht="20.85" customHeight="1" x14ac:dyDescent="0.15">
      <c r="AC1493" s="76"/>
      <c r="AD1493" s="76"/>
      <c r="AE1493" s="76"/>
      <c r="AF1493" s="76"/>
      <c r="AG1493" s="76"/>
      <c r="AH1493" s="76"/>
      <c r="AI1493" s="76"/>
      <c r="AJ1493" s="76"/>
    </row>
    <row r="1494" spans="29:36" ht="20.85" customHeight="1" x14ac:dyDescent="0.15">
      <c r="AC1494" s="76"/>
      <c r="AD1494" s="76"/>
      <c r="AE1494" s="76"/>
      <c r="AF1494" s="76"/>
      <c r="AG1494" s="76"/>
      <c r="AH1494" s="76"/>
      <c r="AI1494" s="76"/>
      <c r="AJ1494" s="76"/>
    </row>
    <row r="1495" spans="29:36" ht="20.85" customHeight="1" x14ac:dyDescent="0.15">
      <c r="AC1495" s="76"/>
      <c r="AD1495" s="76"/>
      <c r="AE1495" s="76"/>
      <c r="AF1495" s="76"/>
      <c r="AG1495" s="76"/>
      <c r="AH1495" s="76"/>
      <c r="AI1495" s="76"/>
      <c r="AJ1495" s="76"/>
    </row>
    <row r="1496" spans="29:36" ht="20.85" customHeight="1" x14ac:dyDescent="0.15">
      <c r="AC1496" s="76"/>
      <c r="AD1496" s="76"/>
      <c r="AE1496" s="76"/>
      <c r="AF1496" s="76"/>
      <c r="AG1496" s="76"/>
      <c r="AH1496" s="76"/>
      <c r="AI1496" s="76"/>
      <c r="AJ1496" s="76"/>
    </row>
    <row r="1497" spans="29:36" ht="20.85" customHeight="1" x14ac:dyDescent="0.15">
      <c r="AC1497" s="76"/>
      <c r="AD1497" s="76"/>
      <c r="AE1497" s="76"/>
      <c r="AF1497" s="76"/>
      <c r="AG1497" s="76"/>
      <c r="AH1497" s="76"/>
      <c r="AI1497" s="76"/>
      <c r="AJ1497" s="76"/>
    </row>
    <row r="1498" spans="29:36" ht="20.85" customHeight="1" x14ac:dyDescent="0.15">
      <c r="AC1498" s="76"/>
      <c r="AD1498" s="76"/>
      <c r="AE1498" s="76"/>
      <c r="AF1498" s="76"/>
      <c r="AG1498" s="76"/>
      <c r="AH1498" s="76"/>
      <c r="AI1498" s="76"/>
      <c r="AJ1498" s="76"/>
    </row>
    <row r="1499" spans="29:36" ht="20.85" customHeight="1" x14ac:dyDescent="0.15">
      <c r="AC1499" s="76"/>
      <c r="AD1499" s="76"/>
      <c r="AE1499" s="76"/>
      <c r="AF1499" s="76"/>
      <c r="AG1499" s="76"/>
      <c r="AH1499" s="76"/>
      <c r="AI1499" s="76"/>
      <c r="AJ1499" s="76"/>
    </row>
    <row r="1500" spans="29:36" ht="20.85" customHeight="1" x14ac:dyDescent="0.15">
      <c r="AC1500" s="76"/>
      <c r="AD1500" s="76"/>
      <c r="AE1500" s="76"/>
      <c r="AF1500" s="76"/>
      <c r="AG1500" s="76"/>
      <c r="AH1500" s="76"/>
      <c r="AI1500" s="76"/>
      <c r="AJ1500" s="76"/>
    </row>
    <row r="1501" spans="29:36" ht="20.85" customHeight="1" x14ac:dyDescent="0.15">
      <c r="AC1501" s="76"/>
      <c r="AD1501" s="76"/>
      <c r="AE1501" s="76"/>
      <c r="AF1501" s="76"/>
      <c r="AG1501" s="76"/>
      <c r="AH1501" s="76"/>
      <c r="AI1501" s="76"/>
      <c r="AJ1501" s="76"/>
    </row>
    <row r="1502" spans="29:36" ht="20.85" customHeight="1" x14ac:dyDescent="0.15">
      <c r="AC1502" s="76"/>
      <c r="AD1502" s="76"/>
      <c r="AE1502" s="76"/>
      <c r="AF1502" s="76"/>
      <c r="AG1502" s="76"/>
      <c r="AH1502" s="76"/>
      <c r="AI1502" s="76"/>
      <c r="AJ1502" s="76"/>
    </row>
    <row r="1503" spans="29:36" ht="20.85" customHeight="1" x14ac:dyDescent="0.15">
      <c r="AC1503" s="76"/>
      <c r="AD1503" s="76"/>
      <c r="AE1503" s="76"/>
      <c r="AF1503" s="76"/>
      <c r="AG1503" s="76"/>
      <c r="AH1503" s="76"/>
      <c r="AI1503" s="76"/>
      <c r="AJ1503" s="76"/>
    </row>
    <row r="1504" spans="29:36" ht="20.85" customHeight="1" x14ac:dyDescent="0.15">
      <c r="AC1504" s="76"/>
      <c r="AD1504" s="76"/>
      <c r="AE1504" s="76"/>
      <c r="AF1504" s="76"/>
      <c r="AG1504" s="76"/>
      <c r="AH1504" s="76"/>
      <c r="AI1504" s="76"/>
      <c r="AJ1504" s="76"/>
    </row>
    <row r="1505" spans="29:36" ht="20.85" customHeight="1" x14ac:dyDescent="0.15">
      <c r="AC1505" s="76"/>
      <c r="AD1505" s="76"/>
      <c r="AE1505" s="76"/>
      <c r="AF1505" s="76"/>
      <c r="AG1505" s="76"/>
      <c r="AH1505" s="76"/>
      <c r="AI1505" s="76"/>
      <c r="AJ1505" s="76"/>
    </row>
    <row r="1506" spans="29:36" ht="20.85" customHeight="1" x14ac:dyDescent="0.15">
      <c r="AC1506" s="75"/>
      <c r="AD1506" s="75"/>
      <c r="AE1506" s="75"/>
      <c r="AF1506" s="75"/>
      <c r="AG1506" s="75"/>
      <c r="AH1506" s="75"/>
      <c r="AI1506" s="75"/>
      <c r="AJ1506" s="75"/>
    </row>
    <row r="1507" spans="29:36" ht="20.85" customHeight="1" x14ac:dyDescent="0.15">
      <c r="AC1507" s="75"/>
      <c r="AD1507" s="75"/>
      <c r="AE1507" s="76"/>
      <c r="AF1507" s="76"/>
      <c r="AG1507" s="76"/>
      <c r="AH1507" s="76"/>
      <c r="AI1507" s="76"/>
      <c r="AJ1507" s="76"/>
    </row>
    <row r="1508" spans="29:36" ht="20.85" customHeight="1" x14ac:dyDescent="0.15">
      <c r="AC1508" s="76"/>
      <c r="AD1508" s="76"/>
      <c r="AE1508" s="76"/>
      <c r="AF1508" s="76"/>
      <c r="AG1508" s="76"/>
      <c r="AH1508" s="76"/>
      <c r="AI1508" s="76"/>
      <c r="AJ1508" s="76"/>
    </row>
    <row r="1509" spans="29:36" ht="20.85" customHeight="1" x14ac:dyDescent="0.15">
      <c r="AC1509" s="75"/>
      <c r="AD1509" s="75"/>
      <c r="AE1509" s="76"/>
      <c r="AF1509" s="76"/>
      <c r="AG1509" s="76"/>
      <c r="AH1509" s="76"/>
      <c r="AI1509" s="76"/>
      <c r="AJ1509" s="75"/>
    </row>
    <row r="1510" spans="29:36" ht="20.85" customHeight="1" x14ac:dyDescent="0.15">
      <c r="AC1510" s="76"/>
      <c r="AD1510" s="76"/>
      <c r="AE1510" s="76"/>
      <c r="AF1510" s="76"/>
      <c r="AG1510" s="76"/>
      <c r="AH1510" s="76"/>
      <c r="AI1510" s="76"/>
      <c r="AJ1510" s="76"/>
    </row>
    <row r="1511" spans="29:36" ht="20.85" customHeight="1" x14ac:dyDescent="0.15">
      <c r="AC1511" s="76"/>
      <c r="AD1511" s="76"/>
      <c r="AE1511" s="76"/>
      <c r="AF1511" s="76"/>
      <c r="AG1511" s="76"/>
      <c r="AH1511" s="76"/>
      <c r="AI1511" s="76"/>
      <c r="AJ1511" s="76"/>
    </row>
    <row r="1512" spans="29:36" ht="20.85" customHeight="1" x14ac:dyDescent="0.15">
      <c r="AC1512" s="76"/>
      <c r="AD1512" s="76"/>
      <c r="AE1512" s="76"/>
      <c r="AF1512" s="76"/>
      <c r="AG1512" s="76"/>
      <c r="AH1512" s="76"/>
      <c r="AI1512" s="76"/>
      <c r="AJ1512" s="76"/>
    </row>
    <row r="1513" spans="29:36" ht="20.85" customHeight="1" x14ac:dyDescent="0.15">
      <c r="AC1513" s="76"/>
      <c r="AD1513" s="76"/>
      <c r="AE1513" s="76"/>
      <c r="AF1513" s="76"/>
      <c r="AG1513" s="76"/>
      <c r="AH1513" s="76"/>
      <c r="AI1513" s="76"/>
      <c r="AJ1513" s="76"/>
    </row>
    <row r="1514" spans="29:36" ht="20.85" customHeight="1" x14ac:dyDescent="0.15">
      <c r="AC1514" s="76"/>
      <c r="AD1514" s="76"/>
      <c r="AE1514" s="76"/>
      <c r="AF1514" s="76"/>
      <c r="AG1514" s="76"/>
      <c r="AH1514" s="76"/>
      <c r="AI1514" s="76"/>
      <c r="AJ1514" s="76"/>
    </row>
    <row r="1515" spans="29:36" ht="20.85" customHeight="1" x14ac:dyDescent="0.15">
      <c r="AC1515" s="76"/>
      <c r="AD1515" s="76"/>
      <c r="AE1515" s="76"/>
      <c r="AF1515" s="76"/>
      <c r="AG1515" s="76"/>
      <c r="AH1515" s="76"/>
      <c r="AI1515" s="76"/>
      <c r="AJ1515" s="76"/>
    </row>
    <row r="1516" spans="29:36" ht="20.85" customHeight="1" x14ac:dyDescent="0.15">
      <c r="AC1516" s="76"/>
      <c r="AD1516" s="76"/>
      <c r="AE1516" s="76"/>
      <c r="AF1516" s="76"/>
      <c r="AG1516" s="76"/>
      <c r="AH1516" s="76"/>
      <c r="AI1516" s="76"/>
      <c r="AJ1516" s="76"/>
    </row>
    <row r="1517" spans="29:36" ht="20.85" customHeight="1" x14ac:dyDescent="0.15">
      <c r="AC1517" s="76"/>
      <c r="AD1517" s="76"/>
      <c r="AE1517" s="76"/>
      <c r="AF1517" s="76"/>
      <c r="AG1517" s="76"/>
      <c r="AH1517" s="76"/>
      <c r="AI1517" s="76"/>
      <c r="AJ1517" s="76"/>
    </row>
    <row r="1518" spans="29:36" ht="20.85" customHeight="1" x14ac:dyDescent="0.15">
      <c r="AC1518" s="76"/>
      <c r="AD1518" s="76"/>
      <c r="AE1518" s="76"/>
      <c r="AF1518" s="76"/>
      <c r="AG1518" s="76"/>
      <c r="AH1518" s="76"/>
      <c r="AI1518" s="76"/>
      <c r="AJ1518" s="76"/>
    </row>
    <row r="1519" spans="29:36" ht="20.85" customHeight="1" x14ac:dyDescent="0.15">
      <c r="AC1519" s="76"/>
      <c r="AD1519" s="76"/>
      <c r="AE1519" s="76"/>
      <c r="AF1519" s="76"/>
      <c r="AG1519" s="76"/>
      <c r="AH1519" s="76"/>
      <c r="AI1519" s="76"/>
      <c r="AJ1519" s="76"/>
    </row>
    <row r="1520" spans="29:36" ht="20.85" customHeight="1" x14ac:dyDescent="0.15">
      <c r="AC1520" s="76"/>
      <c r="AD1520" s="76"/>
      <c r="AE1520" s="76"/>
      <c r="AF1520" s="76"/>
      <c r="AG1520" s="76"/>
      <c r="AH1520" s="76"/>
      <c r="AI1520" s="76"/>
      <c r="AJ1520" s="76"/>
    </row>
    <row r="1521" spans="29:36" ht="20.85" customHeight="1" x14ac:dyDescent="0.15">
      <c r="AC1521" s="76"/>
      <c r="AD1521" s="76"/>
      <c r="AE1521" s="76"/>
      <c r="AF1521" s="76"/>
      <c r="AG1521" s="76"/>
      <c r="AH1521" s="76"/>
      <c r="AI1521" s="76"/>
      <c r="AJ1521" s="76"/>
    </row>
    <row r="1522" spans="29:36" ht="20.85" customHeight="1" x14ac:dyDescent="0.15">
      <c r="AC1522" s="76"/>
      <c r="AD1522" s="76"/>
      <c r="AE1522" s="76"/>
      <c r="AF1522" s="76"/>
      <c r="AG1522" s="76"/>
      <c r="AH1522" s="76"/>
      <c r="AI1522" s="76"/>
      <c r="AJ1522" s="76"/>
    </row>
    <row r="1523" spans="29:36" ht="20.85" customHeight="1" x14ac:dyDescent="0.15">
      <c r="AC1523" s="76"/>
      <c r="AD1523" s="76"/>
      <c r="AE1523" s="76"/>
      <c r="AF1523" s="76"/>
      <c r="AG1523" s="76"/>
      <c r="AH1523" s="76"/>
      <c r="AI1523" s="76"/>
      <c r="AJ1523" s="76"/>
    </row>
    <row r="1524" spans="29:36" ht="20.85" customHeight="1" x14ac:dyDescent="0.15">
      <c r="AC1524" s="76"/>
      <c r="AD1524" s="76"/>
      <c r="AE1524" s="76"/>
      <c r="AF1524" s="76"/>
      <c r="AG1524" s="76"/>
      <c r="AH1524" s="76"/>
      <c r="AI1524" s="76"/>
      <c r="AJ1524" s="76"/>
    </row>
    <row r="1525" spans="29:36" ht="20.85" customHeight="1" x14ac:dyDescent="0.15">
      <c r="AC1525" s="76"/>
      <c r="AD1525" s="76"/>
      <c r="AE1525" s="76"/>
      <c r="AF1525" s="76"/>
      <c r="AG1525" s="76"/>
      <c r="AH1525" s="76"/>
      <c r="AI1525" s="76"/>
      <c r="AJ1525" s="76"/>
    </row>
    <row r="1526" spans="29:36" ht="20.85" customHeight="1" x14ac:dyDescent="0.15">
      <c r="AC1526" s="76"/>
      <c r="AD1526" s="76"/>
      <c r="AE1526" s="76"/>
      <c r="AF1526" s="76"/>
      <c r="AG1526" s="76"/>
      <c r="AH1526" s="76"/>
      <c r="AI1526" s="76"/>
      <c r="AJ1526" s="76"/>
    </row>
    <row r="1527" spans="29:36" ht="20.85" customHeight="1" x14ac:dyDescent="0.15">
      <c r="AC1527" s="76"/>
      <c r="AD1527" s="76"/>
      <c r="AE1527" s="76"/>
      <c r="AF1527" s="76"/>
      <c r="AG1527" s="76"/>
      <c r="AH1527" s="76"/>
      <c r="AI1527" s="76"/>
      <c r="AJ1527" s="76"/>
    </row>
    <row r="1528" spans="29:36" ht="20.85" customHeight="1" x14ac:dyDescent="0.15">
      <c r="AC1528" s="76"/>
      <c r="AD1528" s="76"/>
      <c r="AE1528" s="76"/>
      <c r="AF1528" s="76"/>
      <c r="AG1528" s="76"/>
      <c r="AH1528" s="76"/>
      <c r="AI1528" s="76"/>
      <c r="AJ1528" s="76"/>
    </row>
    <row r="1529" spans="29:36" ht="20.85" customHeight="1" x14ac:dyDescent="0.15">
      <c r="AC1529" s="76"/>
      <c r="AD1529" s="76"/>
      <c r="AE1529" s="76"/>
      <c r="AF1529" s="76"/>
      <c r="AG1529" s="76"/>
      <c r="AH1529" s="76"/>
      <c r="AI1529" s="76"/>
      <c r="AJ1529" s="76"/>
    </row>
    <row r="1530" spans="29:36" ht="20.85" customHeight="1" x14ac:dyDescent="0.15">
      <c r="AC1530" s="76"/>
      <c r="AD1530" s="76"/>
      <c r="AE1530" s="76"/>
      <c r="AF1530" s="76"/>
      <c r="AG1530" s="76"/>
      <c r="AH1530" s="76"/>
      <c r="AI1530" s="76"/>
      <c r="AJ1530" s="76"/>
    </row>
    <row r="1531" spans="29:36" ht="20.85" customHeight="1" x14ac:dyDescent="0.15">
      <c r="AC1531" s="76"/>
      <c r="AD1531" s="76"/>
      <c r="AE1531" s="76"/>
      <c r="AF1531" s="76"/>
      <c r="AG1531" s="76"/>
      <c r="AH1531" s="76"/>
      <c r="AI1531" s="76"/>
      <c r="AJ1531" s="76"/>
    </row>
    <row r="1532" spans="29:36" ht="20.85" customHeight="1" x14ac:dyDescent="0.15">
      <c r="AC1532" s="76"/>
      <c r="AD1532" s="76"/>
      <c r="AE1532" s="76"/>
      <c r="AF1532" s="76"/>
      <c r="AG1532" s="76"/>
      <c r="AH1532" s="76"/>
      <c r="AI1532" s="76"/>
      <c r="AJ1532" s="76"/>
    </row>
    <row r="1533" spans="29:36" ht="20.85" customHeight="1" x14ac:dyDescent="0.15">
      <c r="AC1533" s="76"/>
      <c r="AD1533" s="76"/>
      <c r="AE1533" s="76"/>
      <c r="AF1533" s="76"/>
      <c r="AG1533" s="76"/>
      <c r="AH1533" s="76"/>
      <c r="AI1533" s="76"/>
      <c r="AJ1533" s="76"/>
    </row>
    <row r="1534" spans="29:36" ht="20.85" customHeight="1" x14ac:dyDescent="0.15">
      <c r="AC1534" s="76"/>
      <c r="AD1534" s="76"/>
      <c r="AE1534" s="76"/>
      <c r="AF1534" s="76"/>
      <c r="AG1534" s="76"/>
      <c r="AH1534" s="76"/>
      <c r="AI1534" s="76"/>
      <c r="AJ1534" s="76"/>
    </row>
    <row r="1535" spans="29:36" ht="20.85" customHeight="1" x14ac:dyDescent="0.15">
      <c r="AC1535" s="76"/>
      <c r="AD1535" s="76"/>
      <c r="AE1535" s="76"/>
      <c r="AF1535" s="76"/>
      <c r="AG1535" s="76"/>
      <c r="AH1535" s="76"/>
      <c r="AI1535" s="76"/>
      <c r="AJ1535" s="76"/>
    </row>
    <row r="1536" spans="29:36" ht="20.85" customHeight="1" x14ac:dyDescent="0.15">
      <c r="AC1536" s="76"/>
      <c r="AD1536" s="76"/>
      <c r="AE1536" s="76"/>
      <c r="AF1536" s="76"/>
      <c r="AG1536" s="76"/>
      <c r="AH1536" s="76"/>
      <c r="AI1536" s="76"/>
      <c r="AJ1536" s="76"/>
    </row>
    <row r="1537" spans="29:36" ht="20.85" customHeight="1" x14ac:dyDescent="0.15">
      <c r="AC1537" s="76"/>
      <c r="AD1537" s="76"/>
      <c r="AE1537" s="76"/>
      <c r="AF1537" s="76"/>
      <c r="AG1537" s="76"/>
      <c r="AH1537" s="76"/>
      <c r="AI1537" s="76"/>
      <c r="AJ1537" s="76"/>
    </row>
    <row r="1538" spans="29:36" ht="20.85" customHeight="1" x14ac:dyDescent="0.15">
      <c r="AC1538" s="76"/>
      <c r="AD1538" s="76"/>
      <c r="AE1538" s="76"/>
      <c r="AF1538" s="76"/>
      <c r="AG1538" s="76"/>
      <c r="AH1538" s="76"/>
      <c r="AI1538" s="76"/>
      <c r="AJ1538" s="76"/>
    </row>
    <row r="1539" spans="29:36" ht="20.85" customHeight="1" x14ac:dyDescent="0.15">
      <c r="AC1539" s="76"/>
      <c r="AD1539" s="76"/>
      <c r="AE1539" s="76"/>
      <c r="AF1539" s="76"/>
      <c r="AG1539" s="76"/>
      <c r="AH1539" s="76"/>
      <c r="AI1539" s="76"/>
      <c r="AJ1539" s="76"/>
    </row>
    <row r="1540" spans="29:36" ht="20.85" customHeight="1" x14ac:dyDescent="0.15">
      <c r="AC1540" s="76"/>
      <c r="AD1540" s="76"/>
      <c r="AE1540" s="76"/>
      <c r="AF1540" s="76"/>
      <c r="AG1540" s="76"/>
      <c r="AH1540" s="76"/>
      <c r="AI1540" s="76"/>
      <c r="AJ1540" s="76"/>
    </row>
    <row r="1541" spans="29:36" ht="20.85" customHeight="1" x14ac:dyDescent="0.15">
      <c r="AC1541" s="76"/>
      <c r="AD1541" s="76"/>
      <c r="AE1541" s="76"/>
      <c r="AF1541" s="76"/>
      <c r="AG1541" s="76"/>
      <c r="AH1541" s="76"/>
      <c r="AI1541" s="76"/>
      <c r="AJ1541" s="76"/>
    </row>
    <row r="1542" spans="29:36" ht="20.85" customHeight="1" x14ac:dyDescent="0.15">
      <c r="AC1542" s="76"/>
      <c r="AD1542" s="76"/>
      <c r="AE1542" s="76"/>
      <c r="AF1542" s="76"/>
      <c r="AG1542" s="76"/>
      <c r="AH1542" s="76"/>
      <c r="AI1542" s="76"/>
      <c r="AJ1542" s="76"/>
    </row>
    <row r="1543" spans="29:36" ht="20.85" customHeight="1" x14ac:dyDescent="0.15">
      <c r="AC1543" s="76"/>
      <c r="AD1543" s="76"/>
      <c r="AE1543" s="76"/>
      <c r="AF1543" s="76"/>
      <c r="AG1543" s="76"/>
      <c r="AH1543" s="76"/>
      <c r="AI1543" s="76"/>
      <c r="AJ1543" s="76"/>
    </row>
    <row r="1544" spans="29:36" ht="20.85" customHeight="1" x14ac:dyDescent="0.15">
      <c r="AC1544" s="76"/>
      <c r="AD1544" s="76"/>
      <c r="AE1544" s="76"/>
      <c r="AF1544" s="76"/>
      <c r="AG1544" s="76"/>
      <c r="AH1544" s="76"/>
      <c r="AI1544" s="76"/>
      <c r="AJ1544" s="76"/>
    </row>
    <row r="1545" spans="29:36" ht="20.85" customHeight="1" x14ac:dyDescent="0.15">
      <c r="AC1545" s="76"/>
      <c r="AD1545" s="76"/>
      <c r="AE1545" s="76"/>
      <c r="AF1545" s="76"/>
      <c r="AG1545" s="76"/>
      <c r="AH1545" s="76"/>
      <c r="AI1545" s="76"/>
      <c r="AJ1545" s="76"/>
    </row>
    <row r="1546" spans="29:36" ht="20.85" customHeight="1" x14ac:dyDescent="0.15">
      <c r="AC1546" s="76"/>
      <c r="AD1546" s="76"/>
      <c r="AE1546" s="76"/>
      <c r="AF1546" s="76"/>
      <c r="AG1546" s="76"/>
      <c r="AH1546" s="76"/>
      <c r="AI1546" s="76"/>
      <c r="AJ1546" s="76"/>
    </row>
    <row r="1547" spans="29:36" ht="20.85" customHeight="1" x14ac:dyDescent="0.15">
      <c r="AC1547" s="76"/>
      <c r="AD1547" s="76"/>
      <c r="AE1547" s="76"/>
      <c r="AF1547" s="76"/>
      <c r="AG1547" s="76"/>
      <c r="AH1547" s="76"/>
      <c r="AI1547" s="76"/>
      <c r="AJ1547" s="76"/>
    </row>
    <row r="1548" spans="29:36" ht="20.85" customHeight="1" x14ac:dyDescent="0.15">
      <c r="AC1548" s="76"/>
      <c r="AD1548" s="76"/>
      <c r="AE1548" s="76"/>
      <c r="AF1548" s="76"/>
      <c r="AG1548" s="76"/>
      <c r="AH1548" s="76"/>
      <c r="AI1548" s="76"/>
      <c r="AJ1548" s="76"/>
    </row>
    <row r="1549" spans="29:36" ht="20.85" customHeight="1" x14ac:dyDescent="0.15">
      <c r="AC1549" s="76"/>
      <c r="AD1549" s="76"/>
      <c r="AE1549" s="76"/>
      <c r="AF1549" s="76"/>
      <c r="AG1549" s="76"/>
      <c r="AH1549" s="76"/>
      <c r="AI1549" s="76"/>
      <c r="AJ1549" s="76"/>
    </row>
    <row r="1550" spans="29:36" ht="20.85" customHeight="1" x14ac:dyDescent="0.15">
      <c r="AC1550" s="76"/>
      <c r="AD1550" s="76"/>
      <c r="AE1550" s="76"/>
      <c r="AF1550" s="76"/>
      <c r="AG1550" s="76"/>
      <c r="AH1550" s="76"/>
      <c r="AI1550" s="76"/>
      <c r="AJ1550" s="76"/>
    </row>
    <row r="1551" spans="29:36" ht="20.85" customHeight="1" x14ac:dyDescent="0.15">
      <c r="AC1551" s="75"/>
      <c r="AD1551" s="75"/>
      <c r="AE1551" s="75"/>
      <c r="AF1551" s="75"/>
      <c r="AG1551" s="75"/>
      <c r="AH1551" s="75"/>
      <c r="AI1551" s="75"/>
      <c r="AJ1551" s="75"/>
    </row>
    <row r="1552" spans="29:36" ht="20.85" customHeight="1" x14ac:dyDescent="0.15">
      <c r="AC1552" s="75"/>
      <c r="AD1552" s="75"/>
      <c r="AE1552" s="76"/>
      <c r="AF1552" s="76"/>
      <c r="AG1552" s="76"/>
      <c r="AH1552" s="76"/>
      <c r="AI1552" s="76"/>
      <c r="AJ1552" s="76"/>
    </row>
    <row r="1553" spans="29:36" ht="20.85" customHeight="1" x14ac:dyDescent="0.15">
      <c r="AC1553" s="76"/>
      <c r="AD1553" s="76"/>
      <c r="AE1553" s="76"/>
      <c r="AF1553" s="76"/>
      <c r="AG1553" s="76"/>
      <c r="AH1553" s="76"/>
      <c r="AI1553" s="76"/>
      <c r="AJ1553" s="76"/>
    </row>
    <row r="1554" spans="29:36" ht="20.85" customHeight="1" x14ac:dyDescent="0.15">
      <c r="AC1554" s="75"/>
      <c r="AD1554" s="75"/>
      <c r="AE1554" s="76"/>
      <c r="AF1554" s="76"/>
      <c r="AG1554" s="76"/>
      <c r="AH1554" s="76"/>
      <c r="AI1554" s="76"/>
      <c r="AJ1554" s="75"/>
    </row>
    <row r="1555" spans="29:36" ht="20.85" customHeight="1" x14ac:dyDescent="0.15">
      <c r="AC1555" s="76"/>
      <c r="AD1555" s="76"/>
      <c r="AE1555" s="76"/>
      <c r="AF1555" s="76"/>
      <c r="AG1555" s="76"/>
      <c r="AH1555" s="76"/>
      <c r="AI1555" s="76"/>
      <c r="AJ1555" s="76"/>
    </row>
    <row r="1556" spans="29:36" ht="20.85" customHeight="1" x14ac:dyDescent="0.15">
      <c r="AC1556" s="76"/>
      <c r="AD1556" s="76"/>
      <c r="AE1556" s="76"/>
      <c r="AF1556" s="76"/>
      <c r="AG1556" s="76"/>
      <c r="AH1556" s="76"/>
      <c r="AI1556" s="76"/>
      <c r="AJ1556" s="76"/>
    </row>
    <row r="1557" spans="29:36" ht="20.85" customHeight="1" x14ac:dyDescent="0.15">
      <c r="AC1557" s="76"/>
      <c r="AD1557" s="76"/>
      <c r="AE1557" s="76"/>
      <c r="AF1557" s="76"/>
      <c r="AG1557" s="76"/>
      <c r="AH1557" s="76"/>
      <c r="AI1557" s="76"/>
      <c r="AJ1557" s="76"/>
    </row>
    <row r="1558" spans="29:36" ht="20.85" customHeight="1" x14ac:dyDescent="0.15">
      <c r="AC1558" s="76"/>
      <c r="AD1558" s="76"/>
      <c r="AE1558" s="76"/>
      <c r="AF1558" s="76"/>
      <c r="AG1558" s="76"/>
      <c r="AH1558" s="76"/>
      <c r="AI1558" s="76"/>
      <c r="AJ1558" s="76"/>
    </row>
    <row r="1559" spans="29:36" ht="20.85" customHeight="1" x14ac:dyDescent="0.15">
      <c r="AC1559" s="76"/>
      <c r="AD1559" s="76"/>
      <c r="AE1559" s="76"/>
      <c r="AF1559" s="76"/>
      <c r="AG1559" s="76"/>
      <c r="AH1559" s="76"/>
      <c r="AI1559" s="76"/>
      <c r="AJ1559" s="76"/>
    </row>
    <row r="1560" spans="29:36" ht="20.85" customHeight="1" x14ac:dyDescent="0.15">
      <c r="AC1560" s="76"/>
      <c r="AD1560" s="76"/>
      <c r="AE1560" s="76"/>
      <c r="AF1560" s="76"/>
      <c r="AG1560" s="76"/>
      <c r="AH1560" s="76"/>
      <c r="AI1560" s="76"/>
      <c r="AJ1560" s="76"/>
    </row>
    <row r="1561" spans="29:36" ht="20.85" customHeight="1" x14ac:dyDescent="0.15">
      <c r="AC1561" s="76"/>
      <c r="AD1561" s="76"/>
      <c r="AE1561" s="76"/>
      <c r="AF1561" s="76"/>
      <c r="AG1561" s="76"/>
      <c r="AH1561" s="76"/>
      <c r="AI1561" s="76"/>
      <c r="AJ1561" s="76"/>
    </row>
    <row r="1562" spans="29:36" ht="20.85" customHeight="1" x14ac:dyDescent="0.15">
      <c r="AC1562" s="76"/>
      <c r="AD1562" s="76"/>
      <c r="AE1562" s="76"/>
      <c r="AF1562" s="76"/>
      <c r="AG1562" s="76"/>
      <c r="AH1562" s="76"/>
      <c r="AI1562" s="76"/>
      <c r="AJ1562" s="76"/>
    </row>
    <row r="1563" spans="29:36" ht="20.85" customHeight="1" x14ac:dyDescent="0.15">
      <c r="AC1563" s="76"/>
      <c r="AD1563" s="76"/>
      <c r="AE1563" s="76"/>
      <c r="AF1563" s="76"/>
      <c r="AG1563" s="76"/>
      <c r="AH1563" s="76"/>
      <c r="AI1563" s="76"/>
      <c r="AJ1563" s="76"/>
    </row>
    <row r="1564" spans="29:36" ht="20.85" customHeight="1" x14ac:dyDescent="0.15">
      <c r="AC1564" s="76"/>
      <c r="AD1564" s="76"/>
      <c r="AE1564" s="76"/>
      <c r="AF1564" s="76"/>
      <c r="AG1564" s="76"/>
      <c r="AH1564" s="76"/>
      <c r="AI1564" s="76"/>
      <c r="AJ1564" s="76"/>
    </row>
    <row r="1565" spans="29:36" ht="20.85" customHeight="1" x14ac:dyDescent="0.15">
      <c r="AC1565" s="76"/>
      <c r="AD1565" s="76"/>
      <c r="AE1565" s="76"/>
      <c r="AF1565" s="76"/>
      <c r="AG1565" s="76"/>
      <c r="AH1565" s="76"/>
      <c r="AI1565" s="76"/>
      <c r="AJ1565" s="76"/>
    </row>
    <row r="1566" spans="29:36" ht="20.85" customHeight="1" x14ac:dyDescent="0.15">
      <c r="AC1566" s="76"/>
      <c r="AD1566" s="76"/>
      <c r="AE1566" s="76"/>
      <c r="AF1566" s="76"/>
      <c r="AG1566" s="76"/>
      <c r="AH1566" s="76"/>
      <c r="AI1566" s="76"/>
      <c r="AJ1566" s="76"/>
    </row>
    <row r="1567" spans="29:36" ht="20.85" customHeight="1" x14ac:dyDescent="0.15">
      <c r="AC1567" s="76"/>
      <c r="AD1567" s="76"/>
      <c r="AE1567" s="76"/>
      <c r="AF1567" s="76"/>
      <c r="AG1567" s="76"/>
      <c r="AH1567" s="76"/>
      <c r="AI1567" s="76"/>
      <c r="AJ1567" s="76"/>
    </row>
    <row r="1568" spans="29:36" ht="20.85" customHeight="1" x14ac:dyDescent="0.15">
      <c r="AC1568" s="76"/>
      <c r="AD1568" s="76"/>
      <c r="AE1568" s="76"/>
      <c r="AF1568" s="76"/>
      <c r="AG1568" s="76"/>
      <c r="AH1568" s="76"/>
      <c r="AI1568" s="76"/>
      <c r="AJ1568" s="76"/>
    </row>
    <row r="1569" spans="29:36" ht="20.85" customHeight="1" x14ac:dyDescent="0.15">
      <c r="AC1569" s="76"/>
      <c r="AD1569" s="76"/>
      <c r="AE1569" s="76"/>
      <c r="AF1569" s="76"/>
      <c r="AG1569" s="76"/>
      <c r="AH1569" s="76"/>
      <c r="AI1569" s="76"/>
      <c r="AJ1569" s="76"/>
    </row>
    <row r="1570" spans="29:36" ht="20.85" customHeight="1" x14ac:dyDescent="0.15">
      <c r="AC1570" s="76"/>
      <c r="AD1570" s="76"/>
      <c r="AE1570" s="76"/>
      <c r="AF1570" s="76"/>
      <c r="AG1570" s="76"/>
      <c r="AH1570" s="76"/>
      <c r="AI1570" s="76"/>
      <c r="AJ1570" s="76"/>
    </row>
    <row r="1571" spans="29:36" ht="20.85" customHeight="1" x14ac:dyDescent="0.15">
      <c r="AC1571" s="76"/>
      <c r="AD1571" s="76"/>
      <c r="AE1571" s="76"/>
      <c r="AF1571" s="76"/>
      <c r="AG1571" s="76"/>
      <c r="AH1571" s="76"/>
      <c r="AI1571" s="76"/>
      <c r="AJ1571" s="76"/>
    </row>
    <row r="1572" spans="29:36" ht="20.85" customHeight="1" x14ac:dyDescent="0.15">
      <c r="AC1572" s="76"/>
      <c r="AD1572" s="76"/>
      <c r="AE1572" s="76"/>
      <c r="AF1572" s="76"/>
      <c r="AG1572" s="76"/>
      <c r="AH1572" s="76"/>
      <c r="AI1572" s="76"/>
      <c r="AJ1572" s="76"/>
    </row>
    <row r="1573" spans="29:36" ht="20.85" customHeight="1" x14ac:dyDescent="0.15">
      <c r="AC1573" s="76"/>
      <c r="AD1573" s="76"/>
      <c r="AE1573" s="76"/>
      <c r="AF1573" s="76"/>
      <c r="AG1573" s="76"/>
      <c r="AH1573" s="76"/>
      <c r="AI1573" s="76"/>
      <c r="AJ1573" s="76"/>
    </row>
    <row r="1574" spans="29:36" ht="20.85" customHeight="1" x14ac:dyDescent="0.15">
      <c r="AC1574" s="76"/>
      <c r="AD1574" s="76"/>
      <c r="AE1574" s="76"/>
      <c r="AF1574" s="76"/>
      <c r="AG1574" s="76"/>
      <c r="AH1574" s="76"/>
      <c r="AI1574" s="76"/>
      <c r="AJ1574" s="76"/>
    </row>
    <row r="1575" spans="29:36" ht="20.85" customHeight="1" x14ac:dyDescent="0.15">
      <c r="AC1575" s="76"/>
      <c r="AD1575" s="76"/>
      <c r="AE1575" s="76"/>
      <c r="AF1575" s="76"/>
      <c r="AG1575" s="76"/>
      <c r="AH1575" s="76"/>
      <c r="AI1575" s="76"/>
      <c r="AJ1575" s="76"/>
    </row>
    <row r="1576" spans="29:36" ht="20.85" customHeight="1" x14ac:dyDescent="0.15">
      <c r="AC1576" s="76"/>
      <c r="AD1576" s="76"/>
      <c r="AE1576" s="76"/>
      <c r="AF1576" s="76"/>
      <c r="AG1576" s="76"/>
      <c r="AH1576" s="76"/>
      <c r="AI1576" s="76"/>
      <c r="AJ1576" s="76"/>
    </row>
    <row r="1577" spans="29:36" ht="20.85" customHeight="1" x14ac:dyDescent="0.15">
      <c r="AC1577" s="76"/>
      <c r="AD1577" s="76"/>
      <c r="AE1577" s="76"/>
      <c r="AF1577" s="76"/>
      <c r="AG1577" s="76"/>
      <c r="AH1577" s="76"/>
      <c r="AI1577" s="76"/>
      <c r="AJ1577" s="76"/>
    </row>
    <row r="1578" spans="29:36" ht="20.85" customHeight="1" x14ac:dyDescent="0.15">
      <c r="AC1578" s="76"/>
      <c r="AD1578" s="76"/>
      <c r="AE1578" s="76"/>
      <c r="AF1578" s="76"/>
      <c r="AG1578" s="76"/>
      <c r="AH1578" s="76"/>
      <c r="AI1578" s="76"/>
      <c r="AJ1578" s="76"/>
    </row>
    <row r="1579" spans="29:36" ht="20.85" customHeight="1" x14ac:dyDescent="0.15">
      <c r="AC1579" s="76"/>
      <c r="AD1579" s="76"/>
      <c r="AE1579" s="76"/>
      <c r="AF1579" s="76"/>
      <c r="AG1579" s="76"/>
      <c r="AH1579" s="76"/>
      <c r="AI1579" s="76"/>
      <c r="AJ1579" s="76"/>
    </row>
    <row r="1580" spans="29:36" ht="20.85" customHeight="1" x14ac:dyDescent="0.15">
      <c r="AC1580" s="76"/>
      <c r="AD1580" s="76"/>
      <c r="AE1580" s="76"/>
      <c r="AF1580" s="76"/>
      <c r="AG1580" s="76"/>
      <c r="AH1580" s="76"/>
      <c r="AI1580" s="76"/>
      <c r="AJ1580" s="76"/>
    </row>
    <row r="1581" spans="29:36" ht="20.85" customHeight="1" x14ac:dyDescent="0.15">
      <c r="AC1581" s="76"/>
      <c r="AD1581" s="76"/>
      <c r="AE1581" s="76"/>
      <c r="AF1581" s="76"/>
      <c r="AG1581" s="76"/>
      <c r="AH1581" s="76"/>
      <c r="AI1581" s="76"/>
      <c r="AJ1581" s="76"/>
    </row>
    <row r="1582" spans="29:36" ht="20.85" customHeight="1" x14ac:dyDescent="0.15">
      <c r="AC1582" s="76"/>
      <c r="AD1582" s="76"/>
      <c r="AE1582" s="76"/>
      <c r="AF1582" s="76"/>
      <c r="AG1582" s="76"/>
      <c r="AH1582" s="76"/>
      <c r="AI1582" s="76"/>
      <c r="AJ1582" s="76"/>
    </row>
    <row r="1583" spans="29:36" ht="20.85" customHeight="1" x14ac:dyDescent="0.15">
      <c r="AC1583" s="76"/>
      <c r="AD1583" s="76"/>
      <c r="AE1583" s="76"/>
      <c r="AF1583" s="76"/>
      <c r="AG1583" s="76"/>
      <c r="AH1583" s="76"/>
      <c r="AI1583" s="76"/>
      <c r="AJ1583" s="76"/>
    </row>
    <row r="1584" spans="29:36" ht="20.85" customHeight="1" x14ac:dyDescent="0.15">
      <c r="AC1584" s="76"/>
      <c r="AD1584" s="76"/>
      <c r="AE1584" s="76"/>
      <c r="AF1584" s="76"/>
      <c r="AG1584" s="76"/>
      <c r="AH1584" s="76"/>
      <c r="AI1584" s="76"/>
      <c r="AJ1584" s="76"/>
    </row>
    <row r="1585" spans="29:36" ht="20.85" customHeight="1" x14ac:dyDescent="0.15">
      <c r="AC1585" s="76"/>
      <c r="AD1585" s="76"/>
      <c r="AE1585" s="76"/>
      <c r="AF1585" s="76"/>
      <c r="AG1585" s="76"/>
      <c r="AH1585" s="76"/>
      <c r="AI1585" s="76"/>
      <c r="AJ1585" s="76"/>
    </row>
    <row r="1586" spans="29:36" ht="20.85" customHeight="1" x14ac:dyDescent="0.15">
      <c r="AC1586" s="76"/>
      <c r="AD1586" s="76"/>
      <c r="AE1586" s="76"/>
      <c r="AF1586" s="76"/>
      <c r="AG1586" s="76"/>
      <c r="AH1586" s="76"/>
      <c r="AI1586" s="76"/>
      <c r="AJ1586" s="76"/>
    </row>
    <row r="1587" spans="29:36" ht="20.85" customHeight="1" x14ac:dyDescent="0.15">
      <c r="AC1587" s="76"/>
      <c r="AD1587" s="76"/>
      <c r="AE1587" s="76"/>
      <c r="AF1587" s="76"/>
      <c r="AG1587" s="76"/>
      <c r="AH1587" s="76"/>
      <c r="AI1587" s="76"/>
      <c r="AJ1587" s="76"/>
    </row>
    <row r="1588" spans="29:36" ht="20.85" customHeight="1" x14ac:dyDescent="0.15">
      <c r="AC1588" s="76"/>
      <c r="AD1588" s="76"/>
      <c r="AE1588" s="76"/>
      <c r="AF1588" s="76"/>
      <c r="AG1588" s="76"/>
      <c r="AH1588" s="76"/>
      <c r="AI1588" s="76"/>
      <c r="AJ1588" s="76"/>
    </row>
    <row r="1589" spans="29:36" ht="20.85" customHeight="1" x14ac:dyDescent="0.15">
      <c r="AC1589" s="76"/>
      <c r="AD1589" s="76"/>
      <c r="AE1589" s="76"/>
      <c r="AF1589" s="76"/>
      <c r="AG1589" s="76"/>
      <c r="AH1589" s="76"/>
      <c r="AI1589" s="76"/>
      <c r="AJ1589" s="76"/>
    </row>
    <row r="1590" spans="29:36" ht="20.85" customHeight="1" x14ac:dyDescent="0.15">
      <c r="AC1590" s="76"/>
      <c r="AD1590" s="76"/>
      <c r="AE1590" s="76"/>
      <c r="AF1590" s="76"/>
      <c r="AG1590" s="76"/>
      <c r="AH1590" s="76"/>
      <c r="AI1590" s="76"/>
      <c r="AJ1590" s="76"/>
    </row>
    <row r="1591" spans="29:36" ht="20.85" customHeight="1" x14ac:dyDescent="0.15">
      <c r="AC1591" s="76"/>
      <c r="AD1591" s="76"/>
      <c r="AE1591" s="76"/>
      <c r="AF1591" s="76"/>
      <c r="AG1591" s="76"/>
      <c r="AH1591" s="76"/>
      <c r="AI1591" s="76"/>
      <c r="AJ1591" s="76"/>
    </row>
    <row r="1592" spans="29:36" ht="20.85" customHeight="1" x14ac:dyDescent="0.15">
      <c r="AC1592" s="76"/>
      <c r="AD1592" s="76"/>
      <c r="AE1592" s="76"/>
      <c r="AF1592" s="76"/>
      <c r="AG1592" s="76"/>
      <c r="AH1592" s="76"/>
      <c r="AI1592" s="76"/>
      <c r="AJ1592" s="76"/>
    </row>
    <row r="1593" spans="29:36" ht="20.85" customHeight="1" x14ac:dyDescent="0.15">
      <c r="AC1593" s="76"/>
      <c r="AD1593" s="76"/>
      <c r="AE1593" s="76"/>
      <c r="AF1593" s="76"/>
      <c r="AG1593" s="76"/>
      <c r="AH1593" s="76"/>
      <c r="AI1593" s="76"/>
      <c r="AJ1593" s="76"/>
    </row>
    <row r="1594" spans="29:36" ht="20.85" customHeight="1" x14ac:dyDescent="0.15">
      <c r="AC1594" s="76"/>
      <c r="AD1594" s="76"/>
      <c r="AE1594" s="76"/>
      <c r="AF1594" s="76"/>
      <c r="AG1594" s="76"/>
      <c r="AH1594" s="76"/>
      <c r="AI1594" s="76"/>
      <c r="AJ1594" s="76"/>
    </row>
    <row r="1595" spans="29:36" ht="20.85" customHeight="1" x14ac:dyDescent="0.15">
      <c r="AC1595" s="76"/>
      <c r="AD1595" s="76"/>
      <c r="AE1595" s="76"/>
      <c r="AF1595" s="76"/>
      <c r="AG1595" s="76"/>
      <c r="AH1595" s="76"/>
      <c r="AI1595" s="76"/>
      <c r="AJ1595" s="76"/>
    </row>
    <row r="1596" spans="29:36" ht="20.85" customHeight="1" x14ac:dyDescent="0.15">
      <c r="AC1596" s="75"/>
      <c r="AD1596" s="75"/>
      <c r="AE1596" s="75"/>
      <c r="AF1596" s="75"/>
      <c r="AG1596" s="75"/>
      <c r="AH1596" s="75"/>
      <c r="AI1596" s="75"/>
      <c r="AJ1596" s="75"/>
    </row>
    <row r="1597" spans="29:36" ht="20.85" customHeight="1" x14ac:dyDescent="0.15">
      <c r="AC1597" s="75"/>
      <c r="AD1597" s="75"/>
      <c r="AE1597" s="76"/>
      <c r="AF1597" s="76"/>
      <c r="AG1597" s="76"/>
      <c r="AH1597" s="76"/>
      <c r="AI1597" s="76"/>
      <c r="AJ1597" s="76"/>
    </row>
    <row r="1598" spans="29:36" ht="20.85" customHeight="1" x14ac:dyDescent="0.15">
      <c r="AC1598" s="76"/>
      <c r="AD1598" s="76"/>
      <c r="AE1598" s="76"/>
      <c r="AF1598" s="76"/>
      <c r="AG1598" s="76"/>
      <c r="AH1598" s="76"/>
      <c r="AI1598" s="76"/>
      <c r="AJ1598" s="76"/>
    </row>
    <row r="1599" spans="29:36" ht="20.85" customHeight="1" x14ac:dyDescent="0.15">
      <c r="AC1599" s="75"/>
      <c r="AD1599" s="75"/>
      <c r="AE1599" s="76"/>
      <c r="AF1599" s="76"/>
      <c r="AG1599" s="76"/>
      <c r="AH1599" s="76"/>
      <c r="AI1599" s="76"/>
      <c r="AJ1599" s="75"/>
    </row>
    <row r="1600" spans="29:36" ht="20.85" customHeight="1" x14ac:dyDescent="0.15">
      <c r="AC1600" s="76"/>
      <c r="AD1600" s="76"/>
      <c r="AE1600" s="76"/>
      <c r="AF1600" s="76"/>
      <c r="AG1600" s="76"/>
      <c r="AH1600" s="76"/>
      <c r="AI1600" s="76"/>
      <c r="AJ1600" s="76"/>
    </row>
    <row r="1601" spans="29:36" ht="20.85" customHeight="1" x14ac:dyDescent="0.15">
      <c r="AC1601" s="76"/>
      <c r="AD1601" s="76"/>
      <c r="AE1601" s="76"/>
      <c r="AF1601" s="76"/>
      <c r="AG1601" s="76"/>
      <c r="AH1601" s="76"/>
      <c r="AI1601" s="76"/>
      <c r="AJ1601" s="76"/>
    </row>
    <row r="1602" spans="29:36" ht="20.85" customHeight="1" x14ac:dyDescent="0.15">
      <c r="AC1602" s="76"/>
      <c r="AD1602" s="76"/>
      <c r="AE1602" s="76"/>
      <c r="AF1602" s="76"/>
      <c r="AG1602" s="76"/>
      <c r="AH1602" s="76"/>
      <c r="AI1602" s="76"/>
      <c r="AJ1602" s="76"/>
    </row>
    <row r="1603" spans="29:36" ht="20.85" customHeight="1" x14ac:dyDescent="0.15">
      <c r="AC1603" s="76"/>
      <c r="AD1603" s="76"/>
      <c r="AE1603" s="76"/>
      <c r="AF1603" s="76"/>
      <c r="AG1603" s="76"/>
      <c r="AH1603" s="76"/>
      <c r="AI1603" s="76"/>
      <c r="AJ1603" s="76"/>
    </row>
    <row r="1604" spans="29:36" ht="20.85" customHeight="1" x14ac:dyDescent="0.15">
      <c r="AC1604" s="76"/>
      <c r="AD1604" s="76"/>
      <c r="AE1604" s="76"/>
      <c r="AF1604" s="76"/>
      <c r="AG1604" s="76"/>
      <c r="AH1604" s="76"/>
      <c r="AI1604" s="76"/>
      <c r="AJ1604" s="76"/>
    </row>
    <row r="1605" spans="29:36" ht="20.85" customHeight="1" x14ac:dyDescent="0.15">
      <c r="AC1605" s="76"/>
      <c r="AD1605" s="76"/>
      <c r="AE1605" s="76"/>
      <c r="AF1605" s="76"/>
      <c r="AG1605" s="76"/>
      <c r="AH1605" s="76"/>
      <c r="AI1605" s="76"/>
      <c r="AJ1605" s="76"/>
    </row>
    <row r="1606" spans="29:36" ht="20.85" customHeight="1" x14ac:dyDescent="0.15">
      <c r="AC1606" s="76"/>
      <c r="AD1606" s="76"/>
      <c r="AE1606" s="76"/>
      <c r="AF1606" s="76"/>
      <c r="AG1606" s="76"/>
      <c r="AH1606" s="76"/>
      <c r="AI1606" s="76"/>
      <c r="AJ1606" s="76"/>
    </row>
    <row r="1607" spans="29:36" ht="20.85" customHeight="1" x14ac:dyDescent="0.15">
      <c r="AC1607" s="76"/>
      <c r="AD1607" s="76"/>
      <c r="AE1607" s="76"/>
      <c r="AF1607" s="76"/>
      <c r="AG1607" s="76"/>
      <c r="AH1607" s="76"/>
      <c r="AI1607" s="76"/>
      <c r="AJ1607" s="76"/>
    </row>
    <row r="1608" spans="29:36" ht="20.85" customHeight="1" x14ac:dyDescent="0.15">
      <c r="AC1608" s="76"/>
      <c r="AD1608" s="76"/>
      <c r="AE1608" s="76"/>
      <c r="AF1608" s="76"/>
      <c r="AG1608" s="76"/>
      <c r="AH1608" s="76"/>
      <c r="AI1608" s="76"/>
      <c r="AJ1608" s="76"/>
    </row>
    <row r="1609" spans="29:36" ht="20.85" customHeight="1" x14ac:dyDescent="0.15">
      <c r="AC1609" s="76"/>
      <c r="AD1609" s="76"/>
      <c r="AE1609" s="76"/>
      <c r="AF1609" s="76"/>
      <c r="AG1609" s="76"/>
      <c r="AH1609" s="76"/>
      <c r="AI1609" s="76"/>
      <c r="AJ1609" s="76"/>
    </row>
    <row r="1610" spans="29:36" ht="20.85" customHeight="1" x14ac:dyDescent="0.15">
      <c r="AC1610" s="76"/>
      <c r="AD1610" s="76"/>
      <c r="AE1610" s="76"/>
      <c r="AF1610" s="76"/>
      <c r="AG1610" s="76"/>
      <c r="AH1610" s="76"/>
      <c r="AI1610" s="76"/>
      <c r="AJ1610" s="76"/>
    </row>
    <row r="1611" spans="29:36" ht="20.85" customHeight="1" x14ac:dyDescent="0.15">
      <c r="AC1611" s="76"/>
      <c r="AD1611" s="76"/>
      <c r="AE1611" s="76"/>
      <c r="AF1611" s="76"/>
      <c r="AG1611" s="76"/>
      <c r="AH1611" s="76"/>
      <c r="AI1611" s="76"/>
      <c r="AJ1611" s="76"/>
    </row>
    <row r="1612" spans="29:36" ht="20.85" customHeight="1" x14ac:dyDescent="0.15">
      <c r="AC1612" s="76"/>
      <c r="AD1612" s="76"/>
      <c r="AE1612" s="76"/>
      <c r="AF1612" s="76"/>
      <c r="AG1612" s="76"/>
      <c r="AH1612" s="76"/>
      <c r="AI1612" s="76"/>
      <c r="AJ1612" s="76"/>
    </row>
    <row r="1613" spans="29:36" ht="20.85" customHeight="1" x14ac:dyDescent="0.15">
      <c r="AC1613" s="76"/>
      <c r="AD1613" s="76"/>
      <c r="AE1613" s="76"/>
      <c r="AF1613" s="76"/>
      <c r="AG1613" s="76"/>
      <c r="AH1613" s="76"/>
      <c r="AI1613" s="76"/>
      <c r="AJ1613" s="76"/>
    </row>
    <row r="1614" spans="29:36" ht="20.85" customHeight="1" x14ac:dyDescent="0.15">
      <c r="AC1614" s="76"/>
      <c r="AD1614" s="76"/>
      <c r="AE1614" s="76"/>
      <c r="AF1614" s="76"/>
      <c r="AG1614" s="76"/>
      <c r="AH1614" s="76"/>
      <c r="AI1614" s="76"/>
      <c r="AJ1614" s="76"/>
    </row>
    <row r="1615" spans="29:36" ht="20.85" customHeight="1" x14ac:dyDescent="0.15">
      <c r="AC1615" s="76"/>
      <c r="AD1615" s="76"/>
      <c r="AE1615" s="76"/>
      <c r="AF1615" s="76"/>
      <c r="AG1615" s="76"/>
      <c r="AH1615" s="76"/>
      <c r="AI1615" s="76"/>
      <c r="AJ1615" s="76"/>
    </row>
    <row r="1616" spans="29:36" ht="20.85" customHeight="1" x14ac:dyDescent="0.15">
      <c r="AC1616" s="76"/>
      <c r="AD1616" s="76"/>
      <c r="AE1616" s="76"/>
      <c r="AF1616" s="76"/>
      <c r="AG1616" s="76"/>
      <c r="AH1616" s="76"/>
      <c r="AI1616" s="76"/>
      <c r="AJ1616" s="76"/>
    </row>
    <row r="1617" spans="29:36" ht="20.85" customHeight="1" x14ac:dyDescent="0.15">
      <c r="AC1617" s="76"/>
      <c r="AD1617" s="76"/>
      <c r="AE1617" s="76"/>
      <c r="AF1617" s="76"/>
      <c r="AG1617" s="76"/>
      <c r="AH1617" s="76"/>
      <c r="AI1617" s="76"/>
      <c r="AJ1617" s="76"/>
    </row>
    <row r="1618" spans="29:36" ht="20.85" customHeight="1" x14ac:dyDescent="0.15">
      <c r="AC1618" s="76"/>
      <c r="AD1618" s="76"/>
      <c r="AE1618" s="76"/>
      <c r="AF1618" s="76"/>
      <c r="AG1618" s="76"/>
      <c r="AH1618" s="76"/>
      <c r="AI1618" s="76"/>
      <c r="AJ1618" s="76"/>
    </row>
    <row r="1619" spans="29:36" ht="20.85" customHeight="1" x14ac:dyDescent="0.15">
      <c r="AC1619" s="76"/>
      <c r="AD1619" s="76"/>
      <c r="AE1619" s="76"/>
      <c r="AF1619" s="76"/>
      <c r="AG1619" s="76"/>
      <c r="AH1619" s="76"/>
      <c r="AI1619" s="76"/>
      <c r="AJ1619" s="76"/>
    </row>
    <row r="1620" spans="29:36" ht="20.85" customHeight="1" x14ac:dyDescent="0.15">
      <c r="AC1620" s="76"/>
      <c r="AD1620" s="76"/>
      <c r="AE1620" s="76"/>
      <c r="AF1620" s="76"/>
      <c r="AG1620" s="76"/>
      <c r="AH1620" s="76"/>
      <c r="AI1620" s="76"/>
      <c r="AJ1620" s="76"/>
    </row>
    <row r="1621" spans="29:36" ht="20.85" customHeight="1" x14ac:dyDescent="0.15">
      <c r="AC1621" s="76"/>
      <c r="AD1621" s="76"/>
      <c r="AE1621" s="76"/>
      <c r="AF1621" s="76"/>
      <c r="AG1621" s="76"/>
      <c r="AH1621" s="76"/>
      <c r="AI1621" s="76"/>
      <c r="AJ1621" s="76"/>
    </row>
    <row r="1622" spans="29:36" ht="20.85" customHeight="1" x14ac:dyDescent="0.15">
      <c r="AC1622" s="76"/>
      <c r="AD1622" s="76"/>
      <c r="AE1622" s="76"/>
      <c r="AF1622" s="76"/>
      <c r="AG1622" s="76"/>
      <c r="AH1622" s="76"/>
      <c r="AI1622" s="76"/>
      <c r="AJ1622" s="76"/>
    </row>
    <row r="1623" spans="29:36" ht="20.85" customHeight="1" x14ac:dyDescent="0.15">
      <c r="AC1623" s="76"/>
      <c r="AD1623" s="76"/>
      <c r="AE1623" s="76"/>
      <c r="AF1623" s="76"/>
      <c r="AG1623" s="76"/>
      <c r="AH1623" s="76"/>
      <c r="AI1623" s="76"/>
      <c r="AJ1623" s="76"/>
    </row>
    <row r="1624" spans="29:36" ht="20.85" customHeight="1" x14ac:dyDescent="0.15">
      <c r="AC1624" s="76"/>
      <c r="AD1624" s="76"/>
      <c r="AE1624" s="76"/>
      <c r="AF1624" s="76"/>
      <c r="AG1624" s="76"/>
      <c r="AH1624" s="76"/>
      <c r="AI1624" s="76"/>
      <c r="AJ1624" s="76"/>
    </row>
    <row r="1625" spans="29:36" ht="20.85" customHeight="1" x14ac:dyDescent="0.15">
      <c r="AC1625" s="76"/>
      <c r="AD1625" s="76"/>
      <c r="AE1625" s="76"/>
      <c r="AF1625" s="76"/>
      <c r="AG1625" s="76"/>
      <c r="AH1625" s="76"/>
      <c r="AI1625" s="76"/>
      <c r="AJ1625" s="76"/>
    </row>
    <row r="1626" spans="29:36" ht="20.85" customHeight="1" x14ac:dyDescent="0.15">
      <c r="AC1626" s="76"/>
      <c r="AD1626" s="76"/>
      <c r="AE1626" s="76"/>
      <c r="AF1626" s="76"/>
      <c r="AG1626" s="76"/>
      <c r="AH1626" s="76"/>
      <c r="AI1626" s="76"/>
      <c r="AJ1626" s="76"/>
    </row>
    <row r="1627" spans="29:36" ht="20.85" customHeight="1" x14ac:dyDescent="0.15">
      <c r="AC1627" s="76"/>
      <c r="AD1627" s="76"/>
      <c r="AE1627" s="76"/>
      <c r="AF1627" s="76"/>
      <c r="AG1627" s="76"/>
      <c r="AH1627" s="76"/>
      <c r="AI1627" s="76"/>
      <c r="AJ1627" s="76"/>
    </row>
    <row r="1628" spans="29:36" ht="20.85" customHeight="1" x14ac:dyDescent="0.15">
      <c r="AC1628" s="76"/>
      <c r="AD1628" s="76"/>
      <c r="AE1628" s="76"/>
      <c r="AF1628" s="76"/>
      <c r="AG1628" s="76"/>
      <c r="AH1628" s="76"/>
      <c r="AI1628" s="76"/>
      <c r="AJ1628" s="76"/>
    </row>
    <row r="1629" spans="29:36" ht="20.85" customHeight="1" x14ac:dyDescent="0.15">
      <c r="AC1629" s="76"/>
      <c r="AD1629" s="76"/>
      <c r="AE1629" s="76"/>
      <c r="AF1629" s="76"/>
      <c r="AG1629" s="76"/>
      <c r="AH1629" s="76"/>
      <c r="AI1629" s="76"/>
      <c r="AJ1629" s="76"/>
    </row>
    <row r="1630" spans="29:36" ht="20.85" customHeight="1" x14ac:dyDescent="0.15">
      <c r="AC1630" s="76"/>
      <c r="AD1630" s="76"/>
      <c r="AE1630" s="76"/>
      <c r="AF1630" s="76"/>
      <c r="AG1630" s="76"/>
      <c r="AH1630" s="76"/>
      <c r="AI1630" s="76"/>
      <c r="AJ1630" s="76"/>
    </row>
    <row r="1631" spans="29:36" ht="20.85" customHeight="1" x14ac:dyDescent="0.15">
      <c r="AC1631" s="76"/>
      <c r="AD1631" s="76"/>
      <c r="AE1631" s="76"/>
      <c r="AF1631" s="76"/>
      <c r="AG1631" s="76"/>
      <c r="AH1631" s="76"/>
      <c r="AI1631" s="76"/>
      <c r="AJ1631" s="76"/>
    </row>
    <row r="1632" spans="29:36" ht="20.85" customHeight="1" x14ac:dyDescent="0.15">
      <c r="AC1632" s="76"/>
      <c r="AD1632" s="76"/>
      <c r="AE1632" s="76"/>
      <c r="AF1632" s="76"/>
      <c r="AG1632" s="76"/>
      <c r="AH1632" s="76"/>
      <c r="AI1632" s="76"/>
      <c r="AJ1632" s="76"/>
    </row>
    <row r="1633" spans="29:36" ht="20.85" customHeight="1" x14ac:dyDescent="0.15">
      <c r="AC1633" s="76"/>
      <c r="AD1633" s="76"/>
      <c r="AE1633" s="76"/>
      <c r="AF1633" s="76"/>
      <c r="AG1633" s="76"/>
      <c r="AH1633" s="76"/>
      <c r="AI1633" s="76"/>
      <c r="AJ1633" s="76"/>
    </row>
    <row r="1634" spans="29:36" ht="20.85" customHeight="1" x14ac:dyDescent="0.15">
      <c r="AC1634" s="76"/>
      <c r="AD1634" s="76"/>
      <c r="AE1634" s="76"/>
      <c r="AF1634" s="76"/>
      <c r="AG1634" s="76"/>
      <c r="AH1634" s="76"/>
      <c r="AI1634" s="76"/>
      <c r="AJ1634" s="76"/>
    </row>
    <row r="1635" spans="29:36" ht="20.85" customHeight="1" x14ac:dyDescent="0.15">
      <c r="AC1635" s="76"/>
      <c r="AD1635" s="76"/>
      <c r="AE1635" s="76"/>
      <c r="AF1635" s="76"/>
      <c r="AG1635" s="76"/>
      <c r="AH1635" s="76"/>
      <c r="AI1635" s="76"/>
      <c r="AJ1635" s="76"/>
    </row>
    <row r="1636" spans="29:36" ht="20.85" customHeight="1" x14ac:dyDescent="0.15">
      <c r="AC1636" s="76"/>
      <c r="AD1636" s="76"/>
      <c r="AE1636" s="76"/>
      <c r="AF1636" s="76"/>
      <c r="AG1636" s="76"/>
      <c r="AH1636" s="76"/>
      <c r="AI1636" s="76"/>
      <c r="AJ1636" s="76"/>
    </row>
    <row r="1637" spans="29:36" ht="20.85" customHeight="1" x14ac:dyDescent="0.15">
      <c r="AC1637" s="76"/>
      <c r="AD1637" s="76"/>
      <c r="AE1637" s="76"/>
      <c r="AF1637" s="76"/>
      <c r="AG1637" s="76"/>
      <c r="AH1637" s="76"/>
      <c r="AI1637" s="76"/>
      <c r="AJ1637" s="76"/>
    </row>
    <row r="1638" spans="29:36" ht="20.85" customHeight="1" x14ac:dyDescent="0.15">
      <c r="AC1638" s="76"/>
      <c r="AD1638" s="76"/>
      <c r="AE1638" s="76"/>
      <c r="AF1638" s="76"/>
      <c r="AG1638" s="76"/>
      <c r="AH1638" s="76"/>
      <c r="AI1638" s="76"/>
      <c r="AJ1638" s="76"/>
    </row>
    <row r="1639" spans="29:36" ht="20.85" customHeight="1" x14ac:dyDescent="0.15">
      <c r="AC1639" s="76"/>
      <c r="AD1639" s="76"/>
      <c r="AE1639" s="76"/>
      <c r="AF1639" s="76"/>
      <c r="AG1639" s="76"/>
      <c r="AH1639" s="76"/>
      <c r="AI1639" s="76"/>
      <c r="AJ1639" s="76"/>
    </row>
    <row r="1640" spans="29:36" ht="20.85" customHeight="1" x14ac:dyDescent="0.15">
      <c r="AC1640" s="76"/>
      <c r="AD1640" s="76"/>
      <c r="AE1640" s="76"/>
      <c r="AF1640" s="76"/>
      <c r="AG1640" s="76"/>
      <c r="AH1640" s="76"/>
      <c r="AI1640" s="76"/>
      <c r="AJ1640" s="76"/>
    </row>
    <row r="1641" spans="29:36" ht="20.85" customHeight="1" x14ac:dyDescent="0.15">
      <c r="AC1641" s="75"/>
      <c r="AD1641" s="75"/>
      <c r="AE1641" s="75"/>
      <c r="AF1641" s="75"/>
      <c r="AG1641" s="75"/>
      <c r="AH1641" s="75"/>
      <c r="AI1641" s="75"/>
      <c r="AJ1641" s="75"/>
    </row>
    <row r="1642" spans="29:36" ht="20.85" customHeight="1" x14ac:dyDescent="0.15">
      <c r="AC1642" s="75"/>
      <c r="AD1642" s="75"/>
      <c r="AE1642" s="76"/>
      <c r="AF1642" s="76"/>
      <c r="AG1642" s="76"/>
      <c r="AH1642" s="76"/>
      <c r="AI1642" s="76"/>
      <c r="AJ1642" s="76"/>
    </row>
    <row r="1643" spans="29:36" ht="20.85" customHeight="1" x14ac:dyDescent="0.15">
      <c r="AC1643" s="76"/>
      <c r="AD1643" s="76"/>
      <c r="AE1643" s="76"/>
      <c r="AF1643" s="76"/>
      <c r="AG1643" s="76"/>
      <c r="AH1643" s="76"/>
      <c r="AI1643" s="76"/>
      <c r="AJ1643" s="76"/>
    </row>
    <row r="1644" spans="29:36" ht="20.85" customHeight="1" x14ac:dyDescent="0.15">
      <c r="AC1644" s="75"/>
      <c r="AD1644" s="75"/>
      <c r="AE1644" s="76"/>
      <c r="AF1644" s="76"/>
      <c r="AG1644" s="76"/>
      <c r="AH1644" s="76"/>
      <c r="AI1644" s="76"/>
      <c r="AJ1644" s="75"/>
    </row>
    <row r="1645" spans="29:36" ht="20.85" customHeight="1" x14ac:dyDescent="0.15">
      <c r="AC1645" s="76"/>
      <c r="AD1645" s="76"/>
      <c r="AE1645" s="76"/>
      <c r="AF1645" s="76"/>
      <c r="AG1645" s="76"/>
      <c r="AH1645" s="76"/>
      <c r="AI1645" s="76"/>
      <c r="AJ1645" s="76"/>
    </row>
    <row r="1646" spans="29:36" ht="20.85" customHeight="1" x14ac:dyDescent="0.15">
      <c r="AC1646" s="76"/>
      <c r="AD1646" s="76"/>
      <c r="AE1646" s="76"/>
      <c r="AF1646" s="76"/>
      <c r="AG1646" s="76"/>
      <c r="AH1646" s="76"/>
      <c r="AI1646" s="76"/>
      <c r="AJ1646" s="76"/>
    </row>
    <row r="1647" spans="29:36" ht="20.85" customHeight="1" x14ac:dyDescent="0.15">
      <c r="AC1647" s="76"/>
      <c r="AD1647" s="76"/>
      <c r="AE1647" s="76"/>
      <c r="AF1647" s="76"/>
      <c r="AG1647" s="76"/>
      <c r="AH1647" s="76"/>
      <c r="AI1647" s="76"/>
      <c r="AJ1647" s="76"/>
    </row>
    <row r="1648" spans="29:36" ht="20.85" customHeight="1" x14ac:dyDescent="0.15">
      <c r="AC1648" s="76"/>
      <c r="AD1648" s="76"/>
      <c r="AE1648" s="76"/>
      <c r="AF1648" s="76"/>
      <c r="AG1648" s="76"/>
      <c r="AH1648" s="76"/>
      <c r="AI1648" s="76"/>
      <c r="AJ1648" s="76"/>
    </row>
    <row r="1649" spans="29:36" ht="20.85" customHeight="1" x14ac:dyDescent="0.15">
      <c r="AC1649" s="76"/>
      <c r="AD1649" s="76"/>
      <c r="AE1649" s="76"/>
      <c r="AF1649" s="76"/>
      <c r="AG1649" s="76"/>
      <c r="AH1649" s="76"/>
      <c r="AI1649" s="76"/>
      <c r="AJ1649" s="76"/>
    </row>
    <row r="1650" spans="29:36" ht="20.85" customHeight="1" x14ac:dyDescent="0.15">
      <c r="AC1650" s="76"/>
      <c r="AD1650" s="76"/>
      <c r="AE1650" s="76"/>
      <c r="AF1650" s="76"/>
      <c r="AG1650" s="76"/>
      <c r="AH1650" s="76"/>
      <c r="AI1650" s="76"/>
      <c r="AJ1650" s="76"/>
    </row>
    <row r="1651" spans="29:36" ht="20.85" customHeight="1" x14ac:dyDescent="0.15">
      <c r="AC1651" s="76"/>
      <c r="AD1651" s="76"/>
      <c r="AE1651" s="76"/>
      <c r="AF1651" s="76"/>
      <c r="AG1651" s="76"/>
      <c r="AH1651" s="76"/>
      <c r="AI1651" s="76"/>
      <c r="AJ1651" s="76"/>
    </row>
    <row r="1652" spans="29:36" ht="20.85" customHeight="1" x14ac:dyDescent="0.15">
      <c r="AC1652" s="76"/>
      <c r="AD1652" s="76"/>
      <c r="AE1652" s="76"/>
      <c r="AF1652" s="76"/>
      <c r="AG1652" s="76"/>
      <c r="AH1652" s="76"/>
      <c r="AI1652" s="76"/>
      <c r="AJ1652" s="76"/>
    </row>
    <row r="1653" spans="29:36" ht="20.85" customHeight="1" x14ac:dyDescent="0.15">
      <c r="AC1653" s="76"/>
      <c r="AD1653" s="76"/>
      <c r="AE1653" s="76"/>
      <c r="AF1653" s="76"/>
      <c r="AG1653" s="76"/>
      <c r="AH1653" s="76"/>
      <c r="AI1653" s="76"/>
      <c r="AJ1653" s="76"/>
    </row>
    <row r="1654" spans="29:36" ht="20.85" customHeight="1" x14ac:dyDescent="0.15">
      <c r="AC1654" s="76"/>
      <c r="AD1654" s="76"/>
      <c r="AE1654" s="76"/>
      <c r="AF1654" s="76"/>
      <c r="AG1654" s="76"/>
      <c r="AH1654" s="76"/>
      <c r="AI1654" s="76"/>
      <c r="AJ1654" s="76"/>
    </row>
    <row r="1655" spans="29:36" ht="20.85" customHeight="1" x14ac:dyDescent="0.15">
      <c r="AC1655" s="76"/>
      <c r="AD1655" s="76"/>
      <c r="AE1655" s="76"/>
      <c r="AF1655" s="76"/>
      <c r="AG1655" s="76"/>
      <c r="AH1655" s="76"/>
      <c r="AI1655" s="76"/>
      <c r="AJ1655" s="76"/>
    </row>
    <row r="1656" spans="29:36" ht="20.85" customHeight="1" x14ac:dyDescent="0.15">
      <c r="AC1656" s="76"/>
      <c r="AD1656" s="76"/>
      <c r="AE1656" s="76"/>
      <c r="AF1656" s="76"/>
      <c r="AG1656" s="76"/>
      <c r="AH1656" s="76"/>
      <c r="AI1656" s="76"/>
      <c r="AJ1656" s="76"/>
    </row>
    <row r="1657" spans="29:36" ht="20.85" customHeight="1" x14ac:dyDescent="0.15">
      <c r="AC1657" s="76"/>
      <c r="AD1657" s="76"/>
      <c r="AE1657" s="76"/>
      <c r="AF1657" s="76"/>
      <c r="AG1657" s="76"/>
      <c r="AH1657" s="76"/>
      <c r="AI1657" s="76"/>
      <c r="AJ1657" s="76"/>
    </row>
    <row r="1658" spans="29:36" ht="20.85" customHeight="1" x14ac:dyDescent="0.15">
      <c r="AC1658" s="76"/>
      <c r="AD1658" s="76"/>
      <c r="AE1658" s="76"/>
      <c r="AF1658" s="76"/>
      <c r="AG1658" s="76"/>
      <c r="AH1658" s="76"/>
      <c r="AI1658" s="76"/>
      <c r="AJ1658" s="76"/>
    </row>
    <row r="1659" spans="29:36" ht="20.85" customHeight="1" x14ac:dyDescent="0.15">
      <c r="AC1659" s="76"/>
      <c r="AD1659" s="76"/>
      <c r="AE1659" s="76"/>
      <c r="AF1659" s="76"/>
      <c r="AG1659" s="76"/>
      <c r="AH1659" s="76"/>
      <c r="AI1659" s="76"/>
      <c r="AJ1659" s="76"/>
    </row>
    <row r="1660" spans="29:36" ht="20.85" customHeight="1" x14ac:dyDescent="0.15">
      <c r="AC1660" s="76"/>
      <c r="AD1660" s="76"/>
      <c r="AE1660" s="76"/>
      <c r="AF1660" s="76"/>
      <c r="AG1660" s="76"/>
      <c r="AH1660" s="76"/>
      <c r="AI1660" s="76"/>
      <c r="AJ1660" s="76"/>
    </row>
    <row r="1661" spans="29:36" ht="20.85" customHeight="1" x14ac:dyDescent="0.15">
      <c r="AC1661" s="76"/>
      <c r="AD1661" s="76"/>
      <c r="AE1661" s="76"/>
      <c r="AF1661" s="76"/>
      <c r="AG1661" s="76"/>
      <c r="AH1661" s="76"/>
      <c r="AI1661" s="76"/>
      <c r="AJ1661" s="76"/>
    </row>
    <row r="1662" spans="29:36" ht="20.85" customHeight="1" x14ac:dyDescent="0.15">
      <c r="AC1662" s="76"/>
      <c r="AD1662" s="76"/>
      <c r="AE1662" s="76"/>
      <c r="AF1662" s="76"/>
      <c r="AG1662" s="76"/>
      <c r="AH1662" s="76"/>
      <c r="AI1662" s="76"/>
      <c r="AJ1662" s="76"/>
    </row>
    <row r="1663" spans="29:36" ht="20.85" customHeight="1" x14ac:dyDescent="0.15">
      <c r="AC1663" s="76"/>
      <c r="AD1663" s="76"/>
      <c r="AE1663" s="76"/>
      <c r="AF1663" s="76"/>
      <c r="AG1663" s="76"/>
      <c r="AH1663" s="76"/>
      <c r="AI1663" s="76"/>
      <c r="AJ1663" s="76"/>
    </row>
    <row r="1664" spans="29:36" ht="20.85" customHeight="1" x14ac:dyDescent="0.15">
      <c r="AC1664" s="76"/>
      <c r="AD1664" s="76"/>
      <c r="AE1664" s="76"/>
      <c r="AF1664" s="76"/>
      <c r="AG1664" s="76"/>
      <c r="AH1664" s="76"/>
      <c r="AI1664" s="76"/>
      <c r="AJ1664" s="76"/>
    </row>
    <row r="1665" spans="29:36" ht="20.85" customHeight="1" x14ac:dyDescent="0.15">
      <c r="AC1665" s="76"/>
      <c r="AD1665" s="76"/>
      <c r="AE1665" s="76"/>
      <c r="AF1665" s="76"/>
      <c r="AG1665" s="76"/>
      <c r="AH1665" s="76"/>
      <c r="AI1665" s="76"/>
      <c r="AJ1665" s="76"/>
    </row>
    <row r="1666" spans="29:36" ht="20.85" customHeight="1" x14ac:dyDescent="0.15">
      <c r="AC1666" s="76"/>
      <c r="AD1666" s="76"/>
      <c r="AE1666" s="76"/>
      <c r="AF1666" s="76"/>
      <c r="AG1666" s="76"/>
      <c r="AH1666" s="76"/>
      <c r="AI1666" s="76"/>
      <c r="AJ1666" s="76"/>
    </row>
    <row r="1667" spans="29:36" ht="20.85" customHeight="1" x14ac:dyDescent="0.15">
      <c r="AC1667" s="76"/>
      <c r="AD1667" s="76"/>
      <c r="AE1667" s="76"/>
      <c r="AF1667" s="76"/>
      <c r="AG1667" s="76"/>
      <c r="AH1667" s="76"/>
      <c r="AI1667" s="76"/>
      <c r="AJ1667" s="76"/>
    </row>
    <row r="1668" spans="29:36" ht="20.85" customHeight="1" x14ac:dyDescent="0.15">
      <c r="AC1668" s="76"/>
      <c r="AD1668" s="76"/>
      <c r="AE1668" s="76"/>
      <c r="AF1668" s="76"/>
      <c r="AG1668" s="76"/>
      <c r="AH1668" s="76"/>
      <c r="AI1668" s="76"/>
      <c r="AJ1668" s="76"/>
    </row>
    <row r="1669" spans="29:36" ht="20.85" customHeight="1" x14ac:dyDescent="0.15">
      <c r="AC1669" s="76"/>
      <c r="AD1669" s="76"/>
      <c r="AE1669" s="76"/>
      <c r="AF1669" s="76"/>
      <c r="AG1669" s="76"/>
      <c r="AH1669" s="76"/>
      <c r="AI1669" s="76"/>
      <c r="AJ1669" s="76"/>
    </row>
    <row r="1670" spans="29:36" ht="20.85" customHeight="1" x14ac:dyDescent="0.15">
      <c r="AC1670" s="76"/>
      <c r="AD1670" s="76"/>
      <c r="AE1670" s="76"/>
      <c r="AF1670" s="76"/>
      <c r="AG1670" s="76"/>
      <c r="AH1670" s="76"/>
      <c r="AI1670" s="76"/>
      <c r="AJ1670" s="76"/>
    </row>
    <row r="1671" spans="29:36" ht="20.85" customHeight="1" x14ac:dyDescent="0.15">
      <c r="AC1671" s="76"/>
      <c r="AD1671" s="76"/>
      <c r="AE1671" s="76"/>
      <c r="AF1671" s="76"/>
      <c r="AG1671" s="76"/>
      <c r="AH1671" s="76"/>
      <c r="AI1671" s="76"/>
      <c r="AJ1671" s="76"/>
    </row>
    <row r="1672" spans="29:36" ht="20.85" customHeight="1" x14ac:dyDescent="0.15">
      <c r="AC1672" s="76"/>
      <c r="AD1672" s="76"/>
      <c r="AE1672" s="76"/>
      <c r="AF1672" s="76"/>
      <c r="AG1672" s="76"/>
      <c r="AH1672" s="76"/>
      <c r="AI1672" s="76"/>
      <c r="AJ1672" s="76"/>
    </row>
    <row r="1673" spans="29:36" ht="20.85" customHeight="1" x14ac:dyDescent="0.15">
      <c r="AC1673" s="76"/>
      <c r="AD1673" s="76"/>
      <c r="AE1673" s="76"/>
      <c r="AF1673" s="76"/>
      <c r="AG1673" s="76"/>
      <c r="AH1673" s="76"/>
      <c r="AI1673" s="76"/>
      <c r="AJ1673" s="76"/>
    </row>
    <row r="1674" spans="29:36" ht="20.85" customHeight="1" x14ac:dyDescent="0.15">
      <c r="AC1674" s="76"/>
      <c r="AD1674" s="76"/>
      <c r="AE1674" s="76"/>
      <c r="AF1674" s="76"/>
      <c r="AG1674" s="76"/>
      <c r="AH1674" s="76"/>
      <c r="AI1674" s="76"/>
      <c r="AJ1674" s="76"/>
    </row>
    <row r="1675" spans="29:36" ht="20.85" customHeight="1" x14ac:dyDescent="0.15">
      <c r="AC1675" s="76"/>
      <c r="AD1675" s="76"/>
      <c r="AE1675" s="76"/>
      <c r="AF1675" s="76"/>
      <c r="AG1675" s="76"/>
      <c r="AH1675" s="76"/>
      <c r="AI1675" s="76"/>
      <c r="AJ1675" s="76"/>
    </row>
    <row r="1676" spans="29:36" ht="20.85" customHeight="1" x14ac:dyDescent="0.15">
      <c r="AC1676" s="76"/>
      <c r="AD1676" s="76"/>
      <c r="AE1676" s="76"/>
      <c r="AF1676" s="76"/>
      <c r="AG1676" s="76"/>
      <c r="AH1676" s="76"/>
      <c r="AI1676" s="76"/>
      <c r="AJ1676" s="76"/>
    </row>
    <row r="1677" spans="29:36" ht="20.85" customHeight="1" x14ac:dyDescent="0.15">
      <c r="AC1677" s="76"/>
      <c r="AD1677" s="76"/>
      <c r="AE1677" s="76"/>
      <c r="AF1677" s="76"/>
      <c r="AG1677" s="76"/>
      <c r="AH1677" s="76"/>
      <c r="AI1677" s="76"/>
      <c r="AJ1677" s="76"/>
    </row>
    <row r="1678" spans="29:36" ht="20.85" customHeight="1" x14ac:dyDescent="0.15">
      <c r="AC1678" s="76"/>
      <c r="AD1678" s="76"/>
      <c r="AE1678" s="76"/>
      <c r="AF1678" s="76"/>
      <c r="AG1678" s="76"/>
      <c r="AH1678" s="76"/>
      <c r="AI1678" s="76"/>
      <c r="AJ1678" s="76"/>
    </row>
    <row r="1679" spans="29:36" ht="20.85" customHeight="1" x14ac:dyDescent="0.15">
      <c r="AC1679" s="76"/>
      <c r="AD1679" s="76"/>
      <c r="AE1679" s="76"/>
      <c r="AF1679" s="76"/>
      <c r="AG1679" s="76"/>
      <c r="AH1679" s="76"/>
      <c r="AI1679" s="76"/>
      <c r="AJ1679" s="76"/>
    </row>
    <row r="1680" spans="29:36" ht="20.85" customHeight="1" x14ac:dyDescent="0.15">
      <c r="AC1680" s="76"/>
      <c r="AD1680" s="76"/>
      <c r="AE1680" s="76"/>
      <c r="AF1680" s="76"/>
      <c r="AG1680" s="76"/>
      <c r="AH1680" s="76"/>
      <c r="AI1680" s="76"/>
      <c r="AJ1680" s="76"/>
    </row>
    <row r="1681" spans="29:36" ht="20.85" customHeight="1" x14ac:dyDescent="0.15">
      <c r="AC1681" s="76"/>
      <c r="AD1681" s="76"/>
      <c r="AE1681" s="76"/>
      <c r="AF1681" s="76"/>
      <c r="AG1681" s="76"/>
      <c r="AH1681" s="76"/>
      <c r="AI1681" s="76"/>
      <c r="AJ1681" s="76"/>
    </row>
    <row r="1682" spans="29:36" ht="20.85" customHeight="1" x14ac:dyDescent="0.15">
      <c r="AC1682" s="76"/>
      <c r="AD1682" s="76"/>
      <c r="AE1682" s="76"/>
      <c r="AF1682" s="76"/>
      <c r="AG1682" s="76"/>
      <c r="AH1682" s="76"/>
      <c r="AI1682" s="76"/>
      <c r="AJ1682" s="76"/>
    </row>
    <row r="1683" spans="29:36" ht="20.85" customHeight="1" x14ac:dyDescent="0.15">
      <c r="AC1683" s="76"/>
      <c r="AD1683" s="76"/>
      <c r="AE1683" s="76"/>
      <c r="AF1683" s="76"/>
      <c r="AG1683" s="76"/>
      <c r="AH1683" s="76"/>
      <c r="AI1683" s="76"/>
      <c r="AJ1683" s="76"/>
    </row>
    <row r="1684" spans="29:36" ht="20.85" customHeight="1" x14ac:dyDescent="0.15">
      <c r="AC1684" s="76"/>
      <c r="AD1684" s="76"/>
      <c r="AE1684" s="76"/>
      <c r="AF1684" s="76"/>
      <c r="AG1684" s="76"/>
      <c r="AH1684" s="76"/>
      <c r="AI1684" s="76"/>
      <c r="AJ1684" s="76"/>
    </row>
    <row r="1685" spans="29:36" ht="20.85" customHeight="1" x14ac:dyDescent="0.15">
      <c r="AC1685" s="76"/>
      <c r="AD1685" s="76"/>
      <c r="AE1685" s="76"/>
      <c r="AF1685" s="76"/>
      <c r="AG1685" s="76"/>
      <c r="AH1685" s="76"/>
      <c r="AI1685" s="76"/>
      <c r="AJ1685" s="76"/>
    </row>
    <row r="1686" spans="29:36" ht="20.85" customHeight="1" x14ac:dyDescent="0.15">
      <c r="AC1686" s="75"/>
      <c r="AD1686" s="75"/>
      <c r="AE1686" s="75"/>
      <c r="AF1686" s="75"/>
      <c r="AG1686" s="75"/>
      <c r="AH1686" s="75"/>
      <c r="AI1686" s="75"/>
      <c r="AJ1686" s="75"/>
    </row>
    <row r="1687" spans="29:36" ht="20.85" customHeight="1" x14ac:dyDescent="0.15">
      <c r="AC1687" s="75"/>
      <c r="AD1687" s="75"/>
      <c r="AE1687" s="76"/>
      <c r="AF1687" s="76"/>
      <c r="AG1687" s="76"/>
      <c r="AH1687" s="76"/>
      <c r="AI1687" s="76"/>
      <c r="AJ1687" s="76"/>
    </row>
    <row r="1688" spans="29:36" ht="20.85" customHeight="1" x14ac:dyDescent="0.15">
      <c r="AC1688" s="76"/>
      <c r="AD1688" s="76"/>
      <c r="AE1688" s="76"/>
      <c r="AF1688" s="76"/>
      <c r="AG1688" s="76"/>
      <c r="AH1688" s="76"/>
      <c r="AI1688" s="76"/>
      <c r="AJ1688" s="76"/>
    </row>
    <row r="1689" spans="29:36" ht="20.85" customHeight="1" x14ac:dyDescent="0.15">
      <c r="AC1689" s="75"/>
      <c r="AD1689" s="75"/>
      <c r="AE1689" s="76"/>
      <c r="AF1689" s="76"/>
      <c r="AG1689" s="76"/>
      <c r="AH1689" s="76"/>
      <c r="AI1689" s="76"/>
      <c r="AJ1689" s="75"/>
    </row>
    <row r="1690" spans="29:36" ht="20.85" customHeight="1" x14ac:dyDescent="0.15">
      <c r="AC1690" s="76"/>
      <c r="AD1690" s="76"/>
      <c r="AE1690" s="76"/>
      <c r="AF1690" s="76"/>
      <c r="AG1690" s="76"/>
      <c r="AH1690" s="76"/>
      <c r="AI1690" s="76"/>
      <c r="AJ1690" s="76"/>
    </row>
    <row r="1691" spans="29:36" ht="20.85" customHeight="1" x14ac:dyDescent="0.15">
      <c r="AC1691" s="76"/>
      <c r="AD1691" s="76"/>
      <c r="AE1691" s="76"/>
      <c r="AF1691" s="76"/>
      <c r="AG1691" s="76"/>
      <c r="AH1691" s="76"/>
      <c r="AI1691" s="76"/>
      <c r="AJ1691" s="76"/>
    </row>
    <row r="1692" spans="29:36" ht="20.85" customHeight="1" x14ac:dyDescent="0.15">
      <c r="AC1692" s="76"/>
      <c r="AD1692" s="76"/>
      <c r="AE1692" s="76"/>
      <c r="AF1692" s="76"/>
      <c r="AG1692" s="76"/>
      <c r="AH1692" s="76"/>
      <c r="AI1692" s="76"/>
      <c r="AJ1692" s="76"/>
    </row>
    <row r="1693" spans="29:36" ht="20.85" customHeight="1" x14ac:dyDescent="0.15">
      <c r="AC1693" s="76"/>
      <c r="AD1693" s="76"/>
      <c r="AE1693" s="76"/>
      <c r="AF1693" s="76"/>
      <c r="AG1693" s="76"/>
      <c r="AH1693" s="76"/>
      <c r="AI1693" s="76"/>
      <c r="AJ1693" s="76"/>
    </row>
    <row r="1694" spans="29:36" ht="20.85" customHeight="1" x14ac:dyDescent="0.15">
      <c r="AC1694" s="76"/>
      <c r="AD1694" s="76"/>
      <c r="AE1694" s="76"/>
      <c r="AF1694" s="76"/>
      <c r="AG1694" s="76"/>
      <c r="AH1694" s="76"/>
      <c r="AI1694" s="76"/>
      <c r="AJ1694" s="76"/>
    </row>
    <row r="1695" spans="29:36" ht="20.85" customHeight="1" x14ac:dyDescent="0.15">
      <c r="AC1695" s="76"/>
      <c r="AD1695" s="76"/>
      <c r="AE1695" s="76"/>
      <c r="AF1695" s="76"/>
      <c r="AG1695" s="76"/>
      <c r="AH1695" s="76"/>
      <c r="AI1695" s="76"/>
      <c r="AJ1695" s="76"/>
    </row>
    <row r="1696" spans="29:36" ht="20.85" customHeight="1" x14ac:dyDescent="0.15">
      <c r="AC1696" s="76"/>
      <c r="AD1696" s="76"/>
      <c r="AE1696" s="76"/>
      <c r="AF1696" s="76"/>
      <c r="AG1696" s="76"/>
      <c r="AH1696" s="76"/>
      <c r="AI1696" s="76"/>
      <c r="AJ1696" s="76"/>
    </row>
    <row r="1697" spans="29:36" ht="20.85" customHeight="1" x14ac:dyDescent="0.15">
      <c r="AC1697" s="76"/>
      <c r="AD1697" s="76"/>
      <c r="AE1697" s="76"/>
      <c r="AF1697" s="76"/>
      <c r="AG1697" s="76"/>
      <c r="AH1697" s="76"/>
      <c r="AI1697" s="76"/>
      <c r="AJ1697" s="76"/>
    </row>
    <row r="1698" spans="29:36" ht="20.85" customHeight="1" x14ac:dyDescent="0.15">
      <c r="AC1698" s="76"/>
      <c r="AD1698" s="76"/>
      <c r="AE1698" s="76"/>
      <c r="AF1698" s="76"/>
      <c r="AG1698" s="76"/>
      <c r="AH1698" s="76"/>
      <c r="AI1698" s="76"/>
      <c r="AJ1698" s="76"/>
    </row>
    <row r="1699" spans="29:36" ht="20.85" customHeight="1" x14ac:dyDescent="0.15">
      <c r="AC1699" s="76"/>
      <c r="AD1699" s="76"/>
      <c r="AE1699" s="76"/>
      <c r="AF1699" s="76"/>
      <c r="AG1699" s="76"/>
      <c r="AH1699" s="76"/>
      <c r="AI1699" s="76"/>
      <c r="AJ1699" s="76"/>
    </row>
    <row r="1700" spans="29:36" ht="20.85" customHeight="1" x14ac:dyDescent="0.15">
      <c r="AC1700" s="76"/>
      <c r="AD1700" s="76"/>
      <c r="AE1700" s="76"/>
      <c r="AF1700" s="76"/>
      <c r="AG1700" s="76"/>
      <c r="AH1700" s="76"/>
      <c r="AI1700" s="76"/>
      <c r="AJ1700" s="76"/>
    </row>
    <row r="1701" spans="29:36" ht="20.85" customHeight="1" x14ac:dyDescent="0.15">
      <c r="AC1701" s="76"/>
      <c r="AD1701" s="76"/>
      <c r="AE1701" s="76"/>
      <c r="AF1701" s="76"/>
      <c r="AG1701" s="76"/>
      <c r="AH1701" s="76"/>
      <c r="AI1701" s="76"/>
      <c r="AJ1701" s="76"/>
    </row>
    <row r="1702" spans="29:36" ht="20.85" customHeight="1" x14ac:dyDescent="0.15">
      <c r="AC1702" s="76"/>
      <c r="AD1702" s="76"/>
      <c r="AE1702" s="76"/>
      <c r="AF1702" s="76"/>
      <c r="AG1702" s="76"/>
      <c r="AH1702" s="76"/>
      <c r="AI1702" s="76"/>
      <c r="AJ1702" s="76"/>
    </row>
    <row r="1703" spans="29:36" ht="20.85" customHeight="1" x14ac:dyDescent="0.15">
      <c r="AC1703" s="76"/>
      <c r="AD1703" s="76"/>
      <c r="AE1703" s="76"/>
      <c r="AF1703" s="76"/>
      <c r="AG1703" s="76"/>
      <c r="AH1703" s="76"/>
      <c r="AI1703" s="76"/>
      <c r="AJ1703" s="76"/>
    </row>
    <row r="1704" spans="29:36" ht="20.85" customHeight="1" x14ac:dyDescent="0.15">
      <c r="AC1704" s="76"/>
      <c r="AD1704" s="76"/>
      <c r="AE1704" s="76"/>
      <c r="AF1704" s="76"/>
      <c r="AG1704" s="76"/>
      <c r="AH1704" s="76"/>
      <c r="AI1704" s="76"/>
      <c r="AJ1704" s="76"/>
    </row>
    <row r="1705" spans="29:36" ht="20.85" customHeight="1" x14ac:dyDescent="0.15">
      <c r="AC1705" s="76"/>
      <c r="AD1705" s="76"/>
      <c r="AE1705" s="76"/>
      <c r="AF1705" s="76"/>
      <c r="AG1705" s="76"/>
      <c r="AH1705" s="76"/>
      <c r="AI1705" s="76"/>
      <c r="AJ1705" s="76"/>
    </row>
    <row r="1706" spans="29:36" ht="20.85" customHeight="1" x14ac:dyDescent="0.15">
      <c r="AC1706" s="76"/>
      <c r="AD1706" s="76"/>
      <c r="AE1706" s="76"/>
      <c r="AF1706" s="76"/>
      <c r="AG1706" s="76"/>
      <c r="AH1706" s="76"/>
      <c r="AI1706" s="76"/>
      <c r="AJ1706" s="76"/>
    </row>
    <row r="1707" spans="29:36" ht="20.85" customHeight="1" x14ac:dyDescent="0.15">
      <c r="AC1707" s="76"/>
      <c r="AD1707" s="76"/>
      <c r="AE1707" s="76"/>
      <c r="AF1707" s="76"/>
      <c r="AG1707" s="76"/>
      <c r="AH1707" s="76"/>
      <c r="AI1707" s="76"/>
      <c r="AJ1707" s="76"/>
    </row>
    <row r="1708" spans="29:36" ht="20.85" customHeight="1" x14ac:dyDescent="0.15">
      <c r="AC1708" s="76"/>
      <c r="AD1708" s="76"/>
      <c r="AE1708" s="76"/>
      <c r="AF1708" s="76"/>
      <c r="AG1708" s="76"/>
      <c r="AH1708" s="76"/>
      <c r="AI1708" s="76"/>
      <c r="AJ1708" s="76"/>
    </row>
    <row r="1709" spans="29:36" ht="20.85" customHeight="1" x14ac:dyDescent="0.15">
      <c r="AC1709" s="76"/>
      <c r="AD1709" s="76"/>
      <c r="AE1709" s="76"/>
      <c r="AF1709" s="76"/>
      <c r="AG1709" s="76"/>
      <c r="AH1709" s="76"/>
      <c r="AI1709" s="76"/>
      <c r="AJ1709" s="76"/>
    </row>
    <row r="1710" spans="29:36" ht="20.85" customHeight="1" x14ac:dyDescent="0.15">
      <c r="AC1710" s="76"/>
      <c r="AD1710" s="76"/>
      <c r="AE1710" s="76"/>
      <c r="AF1710" s="76"/>
      <c r="AG1710" s="76"/>
      <c r="AH1710" s="76"/>
      <c r="AI1710" s="76"/>
      <c r="AJ1710" s="76"/>
    </row>
    <row r="1711" spans="29:36" ht="20.85" customHeight="1" x14ac:dyDescent="0.15">
      <c r="AC1711" s="76"/>
      <c r="AD1711" s="76"/>
      <c r="AE1711" s="76"/>
      <c r="AF1711" s="76"/>
      <c r="AG1711" s="76"/>
      <c r="AH1711" s="76"/>
      <c r="AI1711" s="76"/>
      <c r="AJ1711" s="76"/>
    </row>
    <row r="1712" spans="29:36" ht="20.85" customHeight="1" x14ac:dyDescent="0.15">
      <c r="AC1712" s="76"/>
      <c r="AD1712" s="76"/>
      <c r="AE1712" s="76"/>
      <c r="AF1712" s="76"/>
      <c r="AG1712" s="76"/>
      <c r="AH1712" s="76"/>
      <c r="AI1712" s="76"/>
      <c r="AJ1712" s="76"/>
    </row>
    <row r="1713" spans="29:36" ht="20.85" customHeight="1" x14ac:dyDescent="0.15">
      <c r="AC1713" s="76"/>
      <c r="AD1713" s="76"/>
      <c r="AE1713" s="76"/>
      <c r="AF1713" s="76"/>
      <c r="AG1713" s="76"/>
      <c r="AH1713" s="76"/>
      <c r="AI1713" s="76"/>
      <c r="AJ1713" s="76"/>
    </row>
    <row r="1714" spans="29:36" ht="20.85" customHeight="1" x14ac:dyDescent="0.15">
      <c r="AC1714" s="76"/>
      <c r="AD1714" s="76"/>
      <c r="AE1714" s="76"/>
      <c r="AF1714" s="76"/>
      <c r="AG1714" s="76"/>
      <c r="AH1714" s="76"/>
      <c r="AI1714" s="76"/>
      <c r="AJ1714" s="76"/>
    </row>
    <row r="1715" spans="29:36" ht="20.85" customHeight="1" x14ac:dyDescent="0.15">
      <c r="AC1715" s="76"/>
      <c r="AD1715" s="76"/>
      <c r="AE1715" s="76"/>
      <c r="AF1715" s="76"/>
      <c r="AG1715" s="76"/>
      <c r="AH1715" s="76"/>
      <c r="AI1715" s="76"/>
      <c r="AJ1715" s="76"/>
    </row>
    <row r="1716" spans="29:36" ht="20.85" customHeight="1" x14ac:dyDescent="0.15">
      <c r="AC1716" s="76"/>
      <c r="AD1716" s="76"/>
      <c r="AE1716" s="76"/>
      <c r="AF1716" s="76"/>
      <c r="AG1716" s="76"/>
      <c r="AH1716" s="76"/>
      <c r="AI1716" s="76"/>
      <c r="AJ1716" s="76"/>
    </row>
    <row r="1717" spans="29:36" ht="20.85" customHeight="1" x14ac:dyDescent="0.15">
      <c r="AC1717" s="76"/>
      <c r="AD1717" s="76"/>
      <c r="AE1717" s="76"/>
      <c r="AF1717" s="76"/>
      <c r="AG1717" s="76"/>
      <c r="AH1717" s="76"/>
      <c r="AI1717" s="76"/>
      <c r="AJ1717" s="76"/>
    </row>
    <row r="1718" spans="29:36" ht="20.85" customHeight="1" x14ac:dyDescent="0.15">
      <c r="AC1718" s="76"/>
      <c r="AD1718" s="76"/>
      <c r="AE1718" s="76"/>
      <c r="AF1718" s="76"/>
      <c r="AG1718" s="76"/>
      <c r="AH1718" s="76"/>
      <c r="AI1718" s="76"/>
      <c r="AJ1718" s="76"/>
    </row>
    <row r="1719" spans="29:36" ht="20.85" customHeight="1" x14ac:dyDescent="0.15">
      <c r="AC1719" s="76"/>
      <c r="AD1719" s="76"/>
      <c r="AE1719" s="76"/>
      <c r="AF1719" s="76"/>
      <c r="AG1719" s="76"/>
      <c r="AH1719" s="76"/>
      <c r="AI1719" s="76"/>
      <c r="AJ1719" s="76"/>
    </row>
    <row r="1720" spans="29:36" ht="20.85" customHeight="1" x14ac:dyDescent="0.15">
      <c r="AC1720" s="76"/>
      <c r="AD1720" s="76"/>
      <c r="AE1720" s="76"/>
      <c r="AF1720" s="76"/>
      <c r="AG1720" s="76"/>
      <c r="AH1720" s="76"/>
      <c r="AI1720" s="76"/>
      <c r="AJ1720" s="76"/>
    </row>
    <row r="1721" spans="29:36" ht="20.85" customHeight="1" x14ac:dyDescent="0.15">
      <c r="AC1721" s="76"/>
      <c r="AD1721" s="76"/>
      <c r="AE1721" s="76"/>
      <c r="AF1721" s="76"/>
      <c r="AG1721" s="76"/>
      <c r="AH1721" s="76"/>
      <c r="AI1721" s="76"/>
      <c r="AJ1721" s="76"/>
    </row>
    <row r="1722" spans="29:36" ht="20.85" customHeight="1" x14ac:dyDescent="0.15">
      <c r="AC1722" s="76"/>
      <c r="AD1722" s="76"/>
      <c r="AE1722" s="76"/>
      <c r="AF1722" s="76"/>
      <c r="AG1722" s="76"/>
      <c r="AH1722" s="76"/>
      <c r="AI1722" s="76"/>
      <c r="AJ1722" s="76"/>
    </row>
    <row r="1723" spans="29:36" ht="20.85" customHeight="1" x14ac:dyDescent="0.15">
      <c r="AC1723" s="76"/>
      <c r="AD1723" s="76"/>
      <c r="AE1723" s="76"/>
      <c r="AF1723" s="76"/>
      <c r="AG1723" s="76"/>
      <c r="AH1723" s="76"/>
      <c r="AI1723" s="76"/>
      <c r="AJ1723" s="76"/>
    </row>
    <row r="1724" spans="29:36" ht="20.85" customHeight="1" x14ac:dyDescent="0.15">
      <c r="AC1724" s="76"/>
      <c r="AD1724" s="76"/>
      <c r="AE1724" s="76"/>
      <c r="AF1724" s="76"/>
      <c r="AG1724" s="76"/>
      <c r="AH1724" s="76"/>
      <c r="AI1724" s="76"/>
      <c r="AJ1724" s="76"/>
    </row>
    <row r="1725" spans="29:36" ht="20.85" customHeight="1" x14ac:dyDescent="0.15">
      <c r="AC1725" s="76"/>
      <c r="AD1725" s="76"/>
      <c r="AE1725" s="76"/>
      <c r="AF1725" s="76"/>
      <c r="AG1725" s="76"/>
      <c r="AH1725" s="76"/>
      <c r="AI1725" s="76"/>
      <c r="AJ1725" s="76"/>
    </row>
    <row r="1726" spans="29:36" ht="20.85" customHeight="1" x14ac:dyDescent="0.15">
      <c r="AC1726" s="76"/>
      <c r="AD1726" s="76"/>
      <c r="AE1726" s="76"/>
      <c r="AF1726" s="76"/>
      <c r="AG1726" s="76"/>
      <c r="AH1726" s="76"/>
      <c r="AI1726" s="76"/>
      <c r="AJ1726" s="76"/>
    </row>
    <row r="1727" spans="29:36" ht="20.85" customHeight="1" x14ac:dyDescent="0.15">
      <c r="AC1727" s="76"/>
      <c r="AD1727" s="76"/>
      <c r="AE1727" s="76"/>
      <c r="AF1727" s="76"/>
      <c r="AG1727" s="76"/>
      <c r="AH1727" s="76"/>
      <c r="AI1727" s="76"/>
      <c r="AJ1727" s="76"/>
    </row>
    <row r="1728" spans="29:36" ht="20.85" customHeight="1" x14ac:dyDescent="0.15">
      <c r="AC1728" s="76"/>
      <c r="AD1728" s="76"/>
      <c r="AE1728" s="76"/>
      <c r="AF1728" s="76"/>
      <c r="AG1728" s="76"/>
      <c r="AH1728" s="76"/>
      <c r="AI1728" s="76"/>
      <c r="AJ1728" s="76"/>
    </row>
    <row r="1729" spans="29:36" ht="20.85" customHeight="1" x14ac:dyDescent="0.15">
      <c r="AC1729" s="76"/>
      <c r="AD1729" s="76"/>
      <c r="AE1729" s="76"/>
      <c r="AF1729" s="76"/>
      <c r="AG1729" s="76"/>
      <c r="AH1729" s="76"/>
      <c r="AI1729" s="76"/>
      <c r="AJ1729" s="76"/>
    </row>
    <row r="1730" spans="29:36" ht="20.85" customHeight="1" x14ac:dyDescent="0.15">
      <c r="AC1730" s="76"/>
      <c r="AD1730" s="76"/>
      <c r="AE1730" s="76"/>
      <c r="AF1730" s="76"/>
      <c r="AG1730" s="76"/>
      <c r="AH1730" s="76"/>
      <c r="AI1730" s="76"/>
      <c r="AJ1730" s="76"/>
    </row>
    <row r="1731" spans="29:36" ht="20.85" customHeight="1" x14ac:dyDescent="0.15">
      <c r="AC1731" s="75"/>
      <c r="AD1731" s="75"/>
      <c r="AE1731" s="75"/>
      <c r="AF1731" s="75"/>
      <c r="AG1731" s="75"/>
      <c r="AH1731" s="75"/>
      <c r="AI1731" s="75"/>
      <c r="AJ1731" s="75"/>
    </row>
    <row r="1732" spans="29:36" ht="20.85" customHeight="1" x14ac:dyDescent="0.15">
      <c r="AC1732" s="75"/>
      <c r="AD1732" s="75"/>
      <c r="AE1732" s="76"/>
      <c r="AF1732" s="76"/>
      <c r="AG1732" s="76"/>
      <c r="AH1732" s="76"/>
      <c r="AI1732" s="76"/>
      <c r="AJ1732" s="76"/>
    </row>
    <row r="1733" spans="29:36" ht="20.85" customHeight="1" x14ac:dyDescent="0.15">
      <c r="AC1733" s="76"/>
      <c r="AD1733" s="76"/>
      <c r="AE1733" s="76"/>
      <c r="AF1733" s="76"/>
      <c r="AG1733" s="76"/>
      <c r="AH1733" s="76"/>
      <c r="AI1733" s="76"/>
      <c r="AJ1733" s="76"/>
    </row>
    <row r="1734" spans="29:36" ht="20.85" customHeight="1" x14ac:dyDescent="0.15">
      <c r="AC1734" s="75"/>
      <c r="AD1734" s="75"/>
      <c r="AE1734" s="76"/>
      <c r="AF1734" s="76"/>
      <c r="AG1734" s="76"/>
      <c r="AH1734" s="76"/>
      <c r="AI1734" s="76"/>
      <c r="AJ1734" s="75"/>
    </row>
    <row r="1735" spans="29:36" ht="20.85" customHeight="1" x14ac:dyDescent="0.15">
      <c r="AC1735" s="76"/>
      <c r="AD1735" s="76"/>
      <c r="AE1735" s="76"/>
      <c r="AF1735" s="76"/>
      <c r="AG1735" s="76"/>
      <c r="AH1735" s="76"/>
      <c r="AI1735" s="76"/>
      <c r="AJ1735" s="76"/>
    </row>
    <row r="1736" spans="29:36" ht="20.85" customHeight="1" x14ac:dyDescent="0.15">
      <c r="AC1736" s="76"/>
      <c r="AD1736" s="76"/>
      <c r="AE1736" s="76"/>
      <c r="AF1736" s="76"/>
      <c r="AG1736" s="76"/>
      <c r="AH1736" s="76"/>
      <c r="AI1736" s="76"/>
      <c r="AJ1736" s="76"/>
    </row>
    <row r="1737" spans="29:36" ht="20.85" customHeight="1" x14ac:dyDescent="0.15">
      <c r="AC1737" s="76"/>
      <c r="AD1737" s="76"/>
      <c r="AE1737" s="76"/>
      <c r="AF1737" s="76"/>
      <c r="AG1737" s="76"/>
      <c r="AH1737" s="76"/>
      <c r="AI1737" s="76"/>
      <c r="AJ1737" s="76"/>
    </row>
    <row r="1738" spans="29:36" ht="20.85" customHeight="1" x14ac:dyDescent="0.15">
      <c r="AC1738" s="76"/>
      <c r="AD1738" s="76"/>
      <c r="AE1738" s="76"/>
      <c r="AF1738" s="76"/>
      <c r="AG1738" s="76"/>
      <c r="AH1738" s="76"/>
      <c r="AI1738" s="76"/>
      <c r="AJ1738" s="76"/>
    </row>
    <row r="1739" spans="29:36" ht="20.85" customHeight="1" x14ac:dyDescent="0.15">
      <c r="AC1739" s="76"/>
      <c r="AD1739" s="76"/>
      <c r="AE1739" s="76"/>
      <c r="AF1739" s="76"/>
      <c r="AG1739" s="76"/>
      <c r="AH1739" s="76"/>
      <c r="AI1739" s="76"/>
      <c r="AJ1739" s="76"/>
    </row>
    <row r="1740" spans="29:36" ht="20.85" customHeight="1" x14ac:dyDescent="0.15">
      <c r="AC1740" s="76"/>
      <c r="AD1740" s="76"/>
      <c r="AE1740" s="76"/>
      <c r="AF1740" s="76"/>
      <c r="AG1740" s="76"/>
      <c r="AH1740" s="76"/>
      <c r="AI1740" s="76"/>
      <c r="AJ1740" s="76"/>
    </row>
    <row r="1741" spans="29:36" ht="20.85" customHeight="1" x14ac:dyDescent="0.15">
      <c r="AC1741" s="76"/>
      <c r="AD1741" s="76"/>
      <c r="AE1741" s="76"/>
      <c r="AF1741" s="76"/>
      <c r="AG1741" s="76"/>
      <c r="AH1741" s="76"/>
      <c r="AI1741" s="76"/>
      <c r="AJ1741" s="76"/>
    </row>
    <row r="1742" spans="29:36" ht="20.85" customHeight="1" x14ac:dyDescent="0.15">
      <c r="AC1742" s="76"/>
      <c r="AD1742" s="76"/>
      <c r="AE1742" s="76"/>
      <c r="AF1742" s="76"/>
      <c r="AG1742" s="76"/>
      <c r="AH1742" s="76"/>
      <c r="AI1742" s="76"/>
      <c r="AJ1742" s="76"/>
    </row>
    <row r="1743" spans="29:36" ht="20.85" customHeight="1" x14ac:dyDescent="0.15">
      <c r="AC1743" s="76"/>
      <c r="AD1743" s="76"/>
      <c r="AE1743" s="76"/>
      <c r="AF1743" s="76"/>
      <c r="AG1743" s="76"/>
      <c r="AH1743" s="76"/>
      <c r="AI1743" s="76"/>
      <c r="AJ1743" s="76"/>
    </row>
    <row r="1744" spans="29:36" ht="20.85" customHeight="1" x14ac:dyDescent="0.15">
      <c r="AC1744" s="76"/>
      <c r="AD1744" s="76"/>
      <c r="AE1744" s="76"/>
      <c r="AF1744" s="76"/>
      <c r="AG1744" s="76"/>
      <c r="AH1744" s="76"/>
      <c r="AI1744" s="76"/>
      <c r="AJ1744" s="76"/>
    </row>
    <row r="1745" spans="29:36" ht="20.85" customHeight="1" x14ac:dyDescent="0.15">
      <c r="AC1745" s="76"/>
      <c r="AD1745" s="76"/>
      <c r="AE1745" s="76"/>
      <c r="AF1745" s="76"/>
      <c r="AG1745" s="76"/>
      <c r="AH1745" s="76"/>
      <c r="AI1745" s="76"/>
      <c r="AJ1745" s="76"/>
    </row>
    <row r="1746" spans="29:36" ht="20.85" customHeight="1" x14ac:dyDescent="0.15">
      <c r="AC1746" s="76"/>
      <c r="AD1746" s="76"/>
      <c r="AE1746" s="76"/>
      <c r="AF1746" s="76"/>
      <c r="AG1746" s="76"/>
      <c r="AH1746" s="76"/>
      <c r="AI1746" s="76"/>
      <c r="AJ1746" s="76"/>
    </row>
    <row r="1747" spans="29:36" ht="20.85" customHeight="1" x14ac:dyDescent="0.15">
      <c r="AC1747" s="76"/>
      <c r="AD1747" s="76"/>
      <c r="AE1747" s="76"/>
      <c r="AF1747" s="76"/>
      <c r="AG1747" s="76"/>
      <c r="AH1747" s="76"/>
      <c r="AI1747" s="76"/>
      <c r="AJ1747" s="76"/>
    </row>
    <row r="1748" spans="29:36" ht="20.85" customHeight="1" x14ac:dyDescent="0.15">
      <c r="AC1748" s="76"/>
      <c r="AD1748" s="76"/>
      <c r="AE1748" s="76"/>
      <c r="AF1748" s="76"/>
      <c r="AG1748" s="76"/>
      <c r="AH1748" s="76"/>
      <c r="AI1748" s="76"/>
      <c r="AJ1748" s="76"/>
    </row>
    <row r="1749" spans="29:36" ht="20.85" customHeight="1" x14ac:dyDescent="0.15">
      <c r="AC1749" s="76"/>
      <c r="AD1749" s="76"/>
      <c r="AE1749" s="76"/>
      <c r="AF1749" s="76"/>
      <c r="AG1749" s="76"/>
      <c r="AH1749" s="76"/>
      <c r="AI1749" s="76"/>
      <c r="AJ1749" s="76"/>
    </row>
    <row r="1750" spans="29:36" ht="20.85" customHeight="1" x14ac:dyDescent="0.15">
      <c r="AC1750" s="76"/>
      <c r="AD1750" s="76"/>
      <c r="AE1750" s="76"/>
      <c r="AF1750" s="76"/>
      <c r="AG1750" s="76"/>
      <c r="AH1750" s="76"/>
      <c r="AI1750" s="76"/>
      <c r="AJ1750" s="76"/>
    </row>
    <row r="1751" spans="29:36" ht="20.85" customHeight="1" x14ac:dyDescent="0.15">
      <c r="AC1751" s="76"/>
      <c r="AD1751" s="76"/>
      <c r="AE1751" s="76"/>
      <c r="AF1751" s="76"/>
      <c r="AG1751" s="76"/>
      <c r="AH1751" s="76"/>
      <c r="AI1751" s="76"/>
      <c r="AJ1751" s="76"/>
    </row>
    <row r="1752" spans="29:36" ht="20.85" customHeight="1" x14ac:dyDescent="0.15">
      <c r="AC1752" s="76"/>
      <c r="AD1752" s="76"/>
      <c r="AE1752" s="76"/>
      <c r="AF1752" s="76"/>
      <c r="AG1752" s="76"/>
      <c r="AH1752" s="76"/>
      <c r="AI1752" s="76"/>
      <c r="AJ1752" s="76"/>
    </row>
    <row r="1753" spans="29:36" ht="20.85" customHeight="1" x14ac:dyDescent="0.15">
      <c r="AC1753" s="76"/>
      <c r="AD1753" s="76"/>
      <c r="AE1753" s="76"/>
      <c r="AF1753" s="76"/>
      <c r="AG1753" s="76"/>
      <c r="AH1753" s="76"/>
      <c r="AI1753" s="76"/>
      <c r="AJ1753" s="76"/>
    </row>
    <row r="1754" spans="29:36" ht="20.85" customHeight="1" x14ac:dyDescent="0.15">
      <c r="AC1754" s="76"/>
      <c r="AD1754" s="76"/>
      <c r="AE1754" s="76"/>
      <c r="AF1754" s="76"/>
      <c r="AG1754" s="76"/>
      <c r="AH1754" s="76"/>
      <c r="AI1754" s="76"/>
      <c r="AJ1754" s="76"/>
    </row>
    <row r="1755" spans="29:36" ht="20.85" customHeight="1" x14ac:dyDescent="0.15">
      <c r="AC1755" s="76"/>
      <c r="AD1755" s="76"/>
      <c r="AE1755" s="76"/>
      <c r="AF1755" s="76"/>
      <c r="AG1755" s="76"/>
      <c r="AH1755" s="76"/>
      <c r="AI1755" s="76"/>
      <c r="AJ1755" s="76"/>
    </row>
    <row r="1756" spans="29:36" ht="20.85" customHeight="1" x14ac:dyDescent="0.15">
      <c r="AC1756" s="76"/>
      <c r="AD1756" s="76"/>
      <c r="AE1756" s="76"/>
      <c r="AF1756" s="76"/>
      <c r="AG1756" s="76"/>
      <c r="AH1756" s="76"/>
      <c r="AI1756" s="76"/>
      <c r="AJ1756" s="76"/>
    </row>
    <row r="1757" spans="29:36" ht="20.85" customHeight="1" x14ac:dyDescent="0.15">
      <c r="AC1757" s="76"/>
      <c r="AD1757" s="76"/>
      <c r="AE1757" s="76"/>
      <c r="AF1757" s="76"/>
      <c r="AG1757" s="76"/>
      <c r="AH1757" s="76"/>
      <c r="AI1757" s="76"/>
      <c r="AJ1757" s="76"/>
    </row>
    <row r="1758" spans="29:36" ht="20.85" customHeight="1" x14ac:dyDescent="0.15">
      <c r="AC1758" s="76"/>
      <c r="AD1758" s="76"/>
      <c r="AE1758" s="76"/>
      <c r="AF1758" s="76"/>
      <c r="AG1758" s="76"/>
      <c r="AH1758" s="76"/>
      <c r="AI1758" s="76"/>
      <c r="AJ1758" s="76"/>
    </row>
    <row r="1759" spans="29:36" ht="20.85" customHeight="1" x14ac:dyDescent="0.15">
      <c r="AC1759" s="76"/>
      <c r="AD1759" s="76"/>
      <c r="AE1759" s="76"/>
      <c r="AF1759" s="76"/>
      <c r="AG1759" s="76"/>
      <c r="AH1759" s="76"/>
      <c r="AI1759" s="76"/>
      <c r="AJ1759" s="76"/>
    </row>
    <row r="1760" spans="29:36" ht="20.85" customHeight="1" x14ac:dyDescent="0.15">
      <c r="AC1760" s="76"/>
      <c r="AD1760" s="76"/>
      <c r="AE1760" s="76"/>
      <c r="AF1760" s="76"/>
      <c r="AG1760" s="76"/>
      <c r="AH1760" s="76"/>
      <c r="AI1760" s="76"/>
      <c r="AJ1760" s="76"/>
    </row>
    <row r="1761" spans="29:36" ht="20.85" customHeight="1" x14ac:dyDescent="0.15">
      <c r="AC1761" s="76"/>
      <c r="AD1761" s="76"/>
      <c r="AE1761" s="76"/>
      <c r="AF1761" s="76"/>
      <c r="AG1761" s="76"/>
      <c r="AH1761" s="76"/>
      <c r="AI1761" s="76"/>
      <c r="AJ1761" s="76"/>
    </row>
    <row r="1762" spans="29:36" ht="20.85" customHeight="1" x14ac:dyDescent="0.15">
      <c r="AC1762" s="76"/>
      <c r="AD1762" s="76"/>
      <c r="AE1762" s="76"/>
      <c r="AF1762" s="76"/>
      <c r="AG1762" s="76"/>
      <c r="AH1762" s="76"/>
      <c r="AI1762" s="76"/>
      <c r="AJ1762" s="76"/>
    </row>
    <row r="1763" spans="29:36" ht="20.85" customHeight="1" x14ac:dyDescent="0.15">
      <c r="AC1763" s="76"/>
      <c r="AD1763" s="76"/>
      <c r="AE1763" s="76"/>
      <c r="AF1763" s="76"/>
      <c r="AG1763" s="76"/>
      <c r="AH1763" s="76"/>
      <c r="AI1763" s="76"/>
      <c r="AJ1763" s="76"/>
    </row>
    <row r="1764" spans="29:36" ht="20.85" customHeight="1" x14ac:dyDescent="0.15">
      <c r="AC1764" s="76"/>
      <c r="AD1764" s="76"/>
      <c r="AE1764" s="76"/>
      <c r="AF1764" s="76"/>
      <c r="AG1764" s="76"/>
      <c r="AH1764" s="76"/>
      <c r="AI1764" s="76"/>
      <c r="AJ1764" s="76"/>
    </row>
    <row r="1765" spans="29:36" ht="20.85" customHeight="1" x14ac:dyDescent="0.15">
      <c r="AC1765" s="76"/>
      <c r="AD1765" s="76"/>
      <c r="AE1765" s="76"/>
      <c r="AF1765" s="76"/>
      <c r="AG1765" s="76"/>
      <c r="AH1765" s="76"/>
      <c r="AI1765" s="76"/>
      <c r="AJ1765" s="76"/>
    </row>
    <row r="1766" spans="29:36" ht="20.85" customHeight="1" x14ac:dyDescent="0.15">
      <c r="AC1766" s="76"/>
      <c r="AD1766" s="76"/>
      <c r="AE1766" s="76"/>
      <c r="AF1766" s="76"/>
      <c r="AG1766" s="76"/>
      <c r="AH1766" s="76"/>
      <c r="AI1766" s="76"/>
      <c r="AJ1766" s="76"/>
    </row>
    <row r="1767" spans="29:36" ht="20.85" customHeight="1" x14ac:dyDescent="0.15">
      <c r="AC1767" s="76"/>
      <c r="AD1767" s="76"/>
      <c r="AE1767" s="76"/>
      <c r="AF1767" s="76"/>
      <c r="AG1767" s="76"/>
      <c r="AH1767" s="76"/>
      <c r="AI1767" s="76"/>
      <c r="AJ1767" s="76"/>
    </row>
    <row r="1768" spans="29:36" ht="20.85" customHeight="1" x14ac:dyDescent="0.15">
      <c r="AC1768" s="76"/>
      <c r="AD1768" s="76"/>
      <c r="AE1768" s="76"/>
      <c r="AF1768" s="76"/>
      <c r="AG1768" s="76"/>
      <c r="AH1768" s="76"/>
      <c r="AI1768" s="76"/>
      <c r="AJ1768" s="76"/>
    </row>
    <row r="1769" spans="29:36" ht="20.85" customHeight="1" x14ac:dyDescent="0.15">
      <c r="AC1769" s="76"/>
      <c r="AD1769" s="76"/>
      <c r="AE1769" s="76"/>
      <c r="AF1769" s="76"/>
      <c r="AG1769" s="76"/>
      <c r="AH1769" s="76"/>
      <c r="AI1769" s="76"/>
      <c r="AJ1769" s="76"/>
    </row>
    <row r="1770" spans="29:36" ht="20.85" customHeight="1" x14ac:dyDescent="0.15">
      <c r="AC1770" s="76"/>
      <c r="AD1770" s="76"/>
      <c r="AE1770" s="76"/>
      <c r="AF1770" s="76"/>
      <c r="AG1770" s="76"/>
      <c r="AH1770" s="76"/>
      <c r="AI1770" s="76"/>
      <c r="AJ1770" s="76"/>
    </row>
    <row r="1771" spans="29:36" ht="20.85" customHeight="1" x14ac:dyDescent="0.15">
      <c r="AC1771" s="76"/>
      <c r="AD1771" s="76"/>
      <c r="AE1771" s="76"/>
      <c r="AF1771" s="76"/>
      <c r="AG1771" s="76"/>
      <c r="AH1771" s="76"/>
      <c r="AI1771" s="76"/>
      <c r="AJ1771" s="76"/>
    </row>
    <row r="1772" spans="29:36" ht="20.85" customHeight="1" x14ac:dyDescent="0.15">
      <c r="AC1772" s="76"/>
      <c r="AD1772" s="76"/>
      <c r="AE1772" s="76"/>
      <c r="AF1772" s="76"/>
      <c r="AG1772" s="76"/>
      <c r="AH1772" s="76"/>
      <c r="AI1772" s="76"/>
      <c r="AJ1772" s="76"/>
    </row>
    <row r="1773" spans="29:36" ht="20.85" customHeight="1" x14ac:dyDescent="0.15">
      <c r="AC1773" s="76"/>
      <c r="AD1773" s="76"/>
      <c r="AE1773" s="76"/>
      <c r="AF1773" s="76"/>
      <c r="AG1773" s="76"/>
      <c r="AH1773" s="76"/>
      <c r="AI1773" s="76"/>
      <c r="AJ1773" s="76"/>
    </row>
    <row r="1774" spans="29:36" ht="20.85" customHeight="1" x14ac:dyDescent="0.15">
      <c r="AC1774" s="76"/>
      <c r="AD1774" s="76"/>
      <c r="AE1774" s="76"/>
      <c r="AF1774" s="76"/>
      <c r="AG1774" s="76"/>
      <c r="AH1774" s="76"/>
      <c r="AI1774" s="76"/>
      <c r="AJ1774" s="76"/>
    </row>
    <row r="1775" spans="29:36" ht="20.85" customHeight="1" x14ac:dyDescent="0.15">
      <c r="AC1775" s="76"/>
      <c r="AD1775" s="76"/>
      <c r="AE1775" s="76"/>
      <c r="AF1775" s="76"/>
      <c r="AG1775" s="76"/>
      <c r="AH1775" s="76"/>
      <c r="AI1775" s="76"/>
      <c r="AJ1775" s="76"/>
    </row>
    <row r="1776" spans="29:36" ht="20.85" customHeight="1" x14ac:dyDescent="0.15">
      <c r="AC1776" s="75"/>
      <c r="AD1776" s="75"/>
      <c r="AE1776" s="75"/>
      <c r="AF1776" s="75"/>
      <c r="AG1776" s="75"/>
      <c r="AH1776" s="75"/>
      <c r="AI1776" s="75"/>
      <c r="AJ1776" s="75"/>
    </row>
    <row r="1777" spans="29:36" ht="20.85" customHeight="1" x14ac:dyDescent="0.15">
      <c r="AC1777" s="75"/>
      <c r="AD1777" s="75"/>
      <c r="AE1777" s="76"/>
      <c r="AF1777" s="76"/>
      <c r="AG1777" s="76"/>
      <c r="AH1777" s="76"/>
      <c r="AI1777" s="76"/>
      <c r="AJ1777" s="76"/>
    </row>
    <row r="1778" spans="29:36" ht="20.85" customHeight="1" x14ac:dyDescent="0.15">
      <c r="AC1778" s="76"/>
      <c r="AD1778" s="76"/>
      <c r="AE1778" s="76"/>
      <c r="AF1778" s="76"/>
      <c r="AG1778" s="76"/>
      <c r="AH1778" s="76"/>
      <c r="AI1778" s="76"/>
      <c r="AJ1778" s="76"/>
    </row>
    <row r="1779" spans="29:36" ht="20.85" customHeight="1" x14ac:dyDescent="0.15">
      <c r="AC1779" s="75"/>
      <c r="AD1779" s="75"/>
      <c r="AE1779" s="76"/>
      <c r="AF1779" s="76"/>
      <c r="AG1779" s="76"/>
      <c r="AH1779" s="76"/>
      <c r="AI1779" s="76"/>
      <c r="AJ1779" s="75"/>
    </row>
    <row r="1780" spans="29:36" ht="20.85" customHeight="1" x14ac:dyDescent="0.15">
      <c r="AC1780" s="76"/>
      <c r="AD1780" s="76"/>
      <c r="AE1780" s="76"/>
      <c r="AF1780" s="76"/>
      <c r="AG1780" s="76"/>
      <c r="AH1780" s="76"/>
      <c r="AI1780" s="76"/>
      <c r="AJ1780" s="76"/>
    </row>
    <row r="1781" spans="29:36" ht="20.85" customHeight="1" x14ac:dyDescent="0.15">
      <c r="AC1781" s="76"/>
      <c r="AD1781" s="76"/>
      <c r="AE1781" s="76"/>
      <c r="AF1781" s="76"/>
      <c r="AG1781" s="76"/>
      <c r="AH1781" s="76"/>
      <c r="AI1781" s="76"/>
      <c r="AJ1781" s="76"/>
    </row>
    <row r="1782" spans="29:36" ht="20.85" customHeight="1" x14ac:dyDescent="0.15">
      <c r="AC1782" s="76"/>
      <c r="AD1782" s="76"/>
      <c r="AE1782" s="76"/>
      <c r="AF1782" s="76"/>
      <c r="AG1782" s="76"/>
      <c r="AH1782" s="76"/>
      <c r="AI1782" s="76"/>
      <c r="AJ1782" s="76"/>
    </row>
    <row r="1783" spans="29:36" ht="20.85" customHeight="1" x14ac:dyDescent="0.15">
      <c r="AC1783" s="76"/>
      <c r="AD1783" s="76"/>
      <c r="AE1783" s="76"/>
      <c r="AF1783" s="76"/>
      <c r="AG1783" s="76"/>
      <c r="AH1783" s="76"/>
      <c r="AI1783" s="76"/>
      <c r="AJ1783" s="76"/>
    </row>
    <row r="1784" spans="29:36" ht="20.85" customHeight="1" x14ac:dyDescent="0.15">
      <c r="AC1784" s="76"/>
      <c r="AD1784" s="76"/>
      <c r="AE1784" s="76"/>
      <c r="AF1784" s="76"/>
      <c r="AG1784" s="76"/>
      <c r="AH1784" s="76"/>
      <c r="AI1784" s="76"/>
      <c r="AJ1784" s="76"/>
    </row>
    <row r="1785" spans="29:36" ht="20.85" customHeight="1" x14ac:dyDescent="0.15">
      <c r="AC1785" s="76"/>
      <c r="AD1785" s="76"/>
      <c r="AE1785" s="76"/>
      <c r="AF1785" s="76"/>
      <c r="AG1785" s="76"/>
      <c r="AH1785" s="76"/>
      <c r="AI1785" s="76"/>
      <c r="AJ1785" s="76"/>
    </row>
    <row r="1786" spans="29:36" ht="20.85" customHeight="1" x14ac:dyDescent="0.15">
      <c r="AC1786" s="76"/>
      <c r="AD1786" s="76"/>
      <c r="AE1786" s="76"/>
      <c r="AF1786" s="76"/>
      <c r="AG1786" s="76"/>
      <c r="AH1786" s="76"/>
      <c r="AI1786" s="76"/>
      <c r="AJ1786" s="76"/>
    </row>
    <row r="1787" spans="29:36" ht="20.85" customHeight="1" x14ac:dyDescent="0.15">
      <c r="AC1787" s="76"/>
      <c r="AD1787" s="76"/>
      <c r="AE1787" s="76"/>
      <c r="AF1787" s="76"/>
      <c r="AG1787" s="76"/>
      <c r="AH1787" s="76"/>
      <c r="AI1787" s="76"/>
      <c r="AJ1787" s="76"/>
    </row>
    <row r="1788" spans="29:36" ht="20.85" customHeight="1" x14ac:dyDescent="0.15">
      <c r="AC1788" s="76"/>
      <c r="AD1788" s="76"/>
      <c r="AE1788" s="76"/>
      <c r="AF1788" s="76"/>
      <c r="AG1788" s="76"/>
      <c r="AH1788" s="76"/>
      <c r="AI1788" s="76"/>
      <c r="AJ1788" s="76"/>
    </row>
    <row r="1789" spans="29:36" ht="20.85" customHeight="1" x14ac:dyDescent="0.15">
      <c r="AC1789" s="76"/>
      <c r="AD1789" s="76"/>
      <c r="AE1789" s="76"/>
      <c r="AF1789" s="76"/>
      <c r="AG1789" s="76"/>
      <c r="AH1789" s="76"/>
      <c r="AI1789" s="76"/>
      <c r="AJ1789" s="76"/>
    </row>
    <row r="1790" spans="29:36" ht="20.85" customHeight="1" x14ac:dyDescent="0.15">
      <c r="AC1790" s="76"/>
      <c r="AD1790" s="76"/>
      <c r="AE1790" s="76"/>
      <c r="AF1790" s="76"/>
      <c r="AG1790" s="76"/>
      <c r="AH1790" s="76"/>
      <c r="AI1790" s="76"/>
      <c r="AJ1790" s="76"/>
    </row>
    <row r="1791" spans="29:36" ht="20.85" customHeight="1" x14ac:dyDescent="0.15">
      <c r="AC1791" s="76"/>
      <c r="AD1791" s="76"/>
      <c r="AE1791" s="76"/>
      <c r="AF1791" s="76"/>
      <c r="AG1791" s="76"/>
      <c r="AH1791" s="76"/>
      <c r="AI1791" s="76"/>
      <c r="AJ1791" s="76"/>
    </row>
    <row r="1792" spans="29:36" ht="20.85" customHeight="1" x14ac:dyDescent="0.15">
      <c r="AC1792" s="76"/>
      <c r="AD1792" s="76"/>
      <c r="AE1792" s="76"/>
      <c r="AF1792" s="76"/>
      <c r="AG1792" s="76"/>
      <c r="AH1792" s="76"/>
      <c r="AI1792" s="76"/>
      <c r="AJ1792" s="76"/>
    </row>
    <row r="1793" spans="29:36" ht="20.85" customHeight="1" x14ac:dyDescent="0.15">
      <c r="AC1793" s="76"/>
      <c r="AD1793" s="76"/>
      <c r="AE1793" s="76"/>
      <c r="AF1793" s="76"/>
      <c r="AG1793" s="76"/>
      <c r="AH1793" s="76"/>
      <c r="AI1793" s="76"/>
      <c r="AJ1793" s="76"/>
    </row>
    <row r="1794" spans="29:36" ht="20.85" customHeight="1" x14ac:dyDescent="0.15">
      <c r="AC1794" s="76"/>
      <c r="AD1794" s="76"/>
      <c r="AE1794" s="76"/>
      <c r="AF1794" s="76"/>
      <c r="AG1794" s="76"/>
      <c r="AH1794" s="76"/>
      <c r="AI1794" s="76"/>
      <c r="AJ1794" s="76"/>
    </row>
    <row r="1795" spans="29:36" ht="20.85" customHeight="1" x14ac:dyDescent="0.15">
      <c r="AC1795" s="76"/>
      <c r="AD1795" s="76"/>
      <c r="AE1795" s="76"/>
      <c r="AF1795" s="76"/>
      <c r="AG1795" s="76"/>
      <c r="AH1795" s="76"/>
      <c r="AI1795" s="76"/>
      <c r="AJ1795" s="76"/>
    </row>
    <row r="1796" spans="29:36" ht="20.85" customHeight="1" x14ac:dyDescent="0.15">
      <c r="AC1796" s="76"/>
      <c r="AD1796" s="76"/>
      <c r="AE1796" s="76"/>
      <c r="AF1796" s="76"/>
      <c r="AG1796" s="76"/>
      <c r="AH1796" s="76"/>
      <c r="AI1796" s="76"/>
      <c r="AJ1796" s="76"/>
    </row>
    <row r="1797" spans="29:36" ht="20.85" customHeight="1" x14ac:dyDescent="0.15">
      <c r="AC1797" s="76"/>
      <c r="AD1797" s="76"/>
      <c r="AE1797" s="76"/>
      <c r="AF1797" s="76"/>
      <c r="AG1797" s="76"/>
      <c r="AH1797" s="76"/>
      <c r="AI1797" s="76"/>
      <c r="AJ1797" s="76"/>
    </row>
    <row r="1798" spans="29:36" ht="20.85" customHeight="1" x14ac:dyDescent="0.15">
      <c r="AC1798" s="76"/>
      <c r="AD1798" s="76"/>
      <c r="AE1798" s="76"/>
      <c r="AF1798" s="76"/>
      <c r="AG1798" s="76"/>
      <c r="AH1798" s="76"/>
      <c r="AI1798" s="76"/>
      <c r="AJ1798" s="76"/>
    </row>
    <row r="1799" spans="29:36" ht="20.85" customHeight="1" x14ac:dyDescent="0.15">
      <c r="AC1799" s="76"/>
      <c r="AD1799" s="76"/>
      <c r="AE1799" s="76"/>
      <c r="AF1799" s="76"/>
      <c r="AG1799" s="76"/>
      <c r="AH1799" s="76"/>
      <c r="AI1799" s="76"/>
      <c r="AJ1799" s="76"/>
    </row>
    <row r="1800" spans="29:36" ht="20.85" customHeight="1" x14ac:dyDescent="0.15">
      <c r="AC1800" s="76"/>
      <c r="AD1800" s="76"/>
      <c r="AE1800" s="76"/>
      <c r="AF1800" s="76"/>
      <c r="AG1800" s="76"/>
      <c r="AH1800" s="76"/>
      <c r="AI1800" s="76"/>
      <c r="AJ1800" s="76"/>
    </row>
    <row r="1801" spans="29:36" ht="20.85" customHeight="1" x14ac:dyDescent="0.15">
      <c r="AC1801" s="76"/>
      <c r="AD1801" s="76"/>
      <c r="AE1801" s="76"/>
      <c r="AF1801" s="76"/>
      <c r="AG1801" s="76"/>
      <c r="AH1801" s="76"/>
      <c r="AI1801" s="76"/>
      <c r="AJ1801" s="76"/>
    </row>
    <row r="1802" spans="29:36" ht="20.85" customHeight="1" x14ac:dyDescent="0.15">
      <c r="AC1802" s="76"/>
      <c r="AD1802" s="76"/>
      <c r="AE1802" s="76"/>
      <c r="AF1802" s="76"/>
      <c r="AG1802" s="76"/>
      <c r="AH1802" s="76"/>
      <c r="AI1802" s="76"/>
      <c r="AJ1802" s="76"/>
    </row>
    <row r="1803" spans="29:36" ht="20.85" customHeight="1" x14ac:dyDescent="0.15">
      <c r="AC1803" s="76"/>
      <c r="AD1803" s="76"/>
      <c r="AE1803" s="76"/>
      <c r="AF1803" s="76"/>
      <c r="AG1803" s="76"/>
      <c r="AH1803" s="76"/>
      <c r="AI1803" s="76"/>
      <c r="AJ1803" s="76"/>
    </row>
    <row r="1804" spans="29:36" ht="20.85" customHeight="1" x14ac:dyDescent="0.15">
      <c r="AC1804" s="76"/>
      <c r="AD1804" s="76"/>
      <c r="AE1804" s="76"/>
      <c r="AF1804" s="76"/>
      <c r="AG1804" s="76"/>
      <c r="AH1804" s="76"/>
      <c r="AI1804" s="76"/>
      <c r="AJ1804" s="76"/>
    </row>
    <row r="1805" spans="29:36" ht="20.85" customHeight="1" x14ac:dyDescent="0.15">
      <c r="AC1805" s="76"/>
      <c r="AD1805" s="76"/>
      <c r="AE1805" s="76"/>
      <c r="AF1805" s="76"/>
      <c r="AG1805" s="76"/>
      <c r="AH1805" s="76"/>
      <c r="AI1805" s="76"/>
      <c r="AJ1805" s="76"/>
    </row>
    <row r="1806" spans="29:36" ht="20.85" customHeight="1" x14ac:dyDescent="0.15">
      <c r="AC1806" s="76"/>
      <c r="AD1806" s="76"/>
      <c r="AE1806" s="76"/>
      <c r="AF1806" s="76"/>
      <c r="AG1806" s="76"/>
      <c r="AH1806" s="76"/>
      <c r="AI1806" s="76"/>
      <c r="AJ1806" s="76"/>
    </row>
    <row r="1807" spans="29:36" ht="20.85" customHeight="1" x14ac:dyDescent="0.15">
      <c r="AC1807" s="76"/>
      <c r="AD1807" s="76"/>
      <c r="AE1807" s="76"/>
      <c r="AF1807" s="76"/>
      <c r="AG1807" s="76"/>
      <c r="AH1807" s="76"/>
      <c r="AI1807" s="76"/>
      <c r="AJ1807" s="76"/>
    </row>
    <row r="1808" spans="29:36" ht="20.85" customHeight="1" x14ac:dyDescent="0.15">
      <c r="AC1808" s="76"/>
      <c r="AD1808" s="76"/>
      <c r="AE1808" s="76"/>
      <c r="AF1808" s="76"/>
      <c r="AG1808" s="76"/>
      <c r="AH1808" s="76"/>
      <c r="AI1808" s="76"/>
      <c r="AJ1808" s="76"/>
    </row>
    <row r="1809" spans="29:36" ht="20.85" customHeight="1" x14ac:dyDescent="0.15">
      <c r="AC1809" s="76"/>
      <c r="AD1809" s="76"/>
      <c r="AE1809" s="76"/>
      <c r="AF1809" s="76"/>
      <c r="AG1809" s="76"/>
      <c r="AH1809" s="76"/>
      <c r="AI1809" s="76"/>
      <c r="AJ1809" s="76"/>
    </row>
    <row r="1810" spans="29:36" ht="20.85" customHeight="1" x14ac:dyDescent="0.15">
      <c r="AC1810" s="76"/>
      <c r="AD1810" s="76"/>
      <c r="AE1810" s="76"/>
      <c r="AF1810" s="76"/>
      <c r="AG1810" s="76"/>
      <c r="AH1810" s="76"/>
      <c r="AI1810" s="76"/>
      <c r="AJ1810" s="76"/>
    </row>
    <row r="1811" spans="29:36" ht="20.85" customHeight="1" x14ac:dyDescent="0.15">
      <c r="AC1811" s="76"/>
      <c r="AD1811" s="76"/>
      <c r="AE1811" s="76"/>
      <c r="AF1811" s="76"/>
      <c r="AG1811" s="76"/>
      <c r="AH1811" s="76"/>
      <c r="AI1811" s="76"/>
      <c r="AJ1811" s="76"/>
    </row>
    <row r="1812" spans="29:36" ht="20.85" customHeight="1" x14ac:dyDescent="0.15">
      <c r="AC1812" s="76"/>
      <c r="AD1812" s="76"/>
      <c r="AE1812" s="76"/>
      <c r="AF1812" s="76"/>
      <c r="AG1812" s="76"/>
      <c r="AH1812" s="76"/>
      <c r="AI1812" s="76"/>
      <c r="AJ1812" s="76"/>
    </row>
    <row r="1813" spans="29:36" ht="20.85" customHeight="1" x14ac:dyDescent="0.15">
      <c r="AC1813" s="76"/>
      <c r="AD1813" s="76"/>
      <c r="AE1813" s="76"/>
      <c r="AF1813" s="76"/>
      <c r="AG1813" s="76"/>
      <c r="AH1813" s="76"/>
      <c r="AI1813" s="76"/>
      <c r="AJ1813" s="76"/>
    </row>
    <row r="1814" spans="29:36" ht="20.85" customHeight="1" x14ac:dyDescent="0.15">
      <c r="AC1814" s="76"/>
      <c r="AD1814" s="76"/>
      <c r="AE1814" s="76"/>
      <c r="AF1814" s="76"/>
      <c r="AG1814" s="76"/>
      <c r="AH1814" s="76"/>
      <c r="AI1814" s="76"/>
      <c r="AJ1814" s="76"/>
    </row>
    <row r="1815" spans="29:36" ht="20.85" customHeight="1" x14ac:dyDescent="0.15">
      <c r="AC1815" s="76"/>
      <c r="AD1815" s="76"/>
      <c r="AE1815" s="76"/>
      <c r="AF1815" s="76"/>
      <c r="AG1815" s="76"/>
      <c r="AH1815" s="76"/>
      <c r="AI1815" s="76"/>
      <c r="AJ1815" s="76"/>
    </row>
    <row r="1816" spans="29:36" ht="20.85" customHeight="1" x14ac:dyDescent="0.15">
      <c r="AC1816" s="76"/>
      <c r="AD1816" s="76"/>
      <c r="AE1816" s="76"/>
      <c r="AF1816" s="76"/>
      <c r="AG1816" s="76"/>
      <c r="AH1816" s="76"/>
      <c r="AI1816" s="76"/>
      <c r="AJ1816" s="76"/>
    </row>
    <row r="1817" spans="29:36" ht="20.85" customHeight="1" x14ac:dyDescent="0.15">
      <c r="AC1817" s="76"/>
      <c r="AD1817" s="76"/>
      <c r="AE1817" s="76"/>
      <c r="AF1817" s="76"/>
      <c r="AG1817" s="76"/>
      <c r="AH1817" s="76"/>
      <c r="AI1817" s="76"/>
      <c r="AJ1817" s="76"/>
    </row>
    <row r="1818" spans="29:36" ht="20.85" customHeight="1" x14ac:dyDescent="0.15">
      <c r="AC1818" s="76"/>
      <c r="AD1818" s="76"/>
      <c r="AE1818" s="76"/>
      <c r="AF1818" s="76"/>
      <c r="AG1818" s="76"/>
      <c r="AH1818" s="76"/>
      <c r="AI1818" s="76"/>
      <c r="AJ1818" s="76"/>
    </row>
    <row r="1819" spans="29:36" ht="20.85" customHeight="1" x14ac:dyDescent="0.15">
      <c r="AC1819" s="76"/>
      <c r="AD1819" s="76"/>
      <c r="AE1819" s="76"/>
      <c r="AF1819" s="76"/>
      <c r="AG1819" s="76"/>
      <c r="AH1819" s="76"/>
      <c r="AI1819" s="76"/>
      <c r="AJ1819" s="76"/>
    </row>
    <row r="1820" spans="29:36" ht="20.85" customHeight="1" x14ac:dyDescent="0.15">
      <c r="AC1820" s="76"/>
      <c r="AD1820" s="76"/>
      <c r="AE1820" s="76"/>
      <c r="AF1820" s="76"/>
      <c r="AG1820" s="76"/>
      <c r="AH1820" s="76"/>
      <c r="AI1820" s="76"/>
      <c r="AJ1820" s="76"/>
    </row>
    <row r="1821" spans="29:36" ht="20.85" customHeight="1" x14ac:dyDescent="0.15">
      <c r="AC1821" s="75"/>
      <c r="AD1821" s="75"/>
      <c r="AE1821" s="75"/>
      <c r="AF1821" s="75"/>
      <c r="AG1821" s="75"/>
      <c r="AH1821" s="75"/>
      <c r="AI1821" s="75"/>
      <c r="AJ1821" s="75"/>
    </row>
    <row r="1822" spans="29:36" ht="20.85" customHeight="1" x14ac:dyDescent="0.15">
      <c r="AC1822" s="75"/>
      <c r="AD1822" s="75"/>
      <c r="AE1822" s="76"/>
      <c r="AF1822" s="76"/>
      <c r="AG1822" s="76"/>
      <c r="AH1822" s="76"/>
      <c r="AI1822" s="76"/>
      <c r="AJ1822" s="76"/>
    </row>
    <row r="1823" spans="29:36" ht="20.85" customHeight="1" x14ac:dyDescent="0.15">
      <c r="AC1823" s="76"/>
      <c r="AD1823" s="76"/>
      <c r="AE1823" s="76"/>
      <c r="AF1823" s="76"/>
      <c r="AG1823" s="76"/>
      <c r="AH1823" s="76"/>
      <c r="AI1823" s="76"/>
      <c r="AJ1823" s="76"/>
    </row>
    <row r="1824" spans="29:36" ht="20.85" customHeight="1" x14ac:dyDescent="0.15">
      <c r="AC1824" s="75"/>
      <c r="AD1824" s="75"/>
      <c r="AE1824" s="76"/>
      <c r="AF1824" s="76"/>
      <c r="AG1824" s="76"/>
      <c r="AH1824" s="76"/>
      <c r="AI1824" s="76"/>
      <c r="AJ1824" s="75"/>
    </row>
    <row r="1825" spans="29:36" ht="20.85" customHeight="1" x14ac:dyDescent="0.15">
      <c r="AC1825" s="76"/>
      <c r="AD1825" s="76"/>
      <c r="AE1825" s="76"/>
      <c r="AF1825" s="76"/>
      <c r="AG1825" s="76"/>
      <c r="AH1825" s="76"/>
      <c r="AI1825" s="76"/>
      <c r="AJ1825" s="76"/>
    </row>
    <row r="1826" spans="29:36" ht="20.85" customHeight="1" x14ac:dyDescent="0.15">
      <c r="AC1826" s="76"/>
      <c r="AD1826" s="76"/>
      <c r="AE1826" s="76"/>
      <c r="AF1826" s="76"/>
      <c r="AG1826" s="76"/>
      <c r="AH1826" s="76"/>
      <c r="AI1826" s="76"/>
      <c r="AJ1826" s="76"/>
    </row>
    <row r="1827" spans="29:36" ht="20.85" customHeight="1" x14ac:dyDescent="0.15">
      <c r="AC1827" s="76"/>
      <c r="AD1827" s="76"/>
      <c r="AE1827" s="76"/>
      <c r="AF1827" s="76"/>
      <c r="AG1827" s="76"/>
      <c r="AH1827" s="76"/>
      <c r="AI1827" s="76"/>
      <c r="AJ1827" s="76"/>
    </row>
    <row r="1828" spans="29:36" ht="20.85" customHeight="1" x14ac:dyDescent="0.15">
      <c r="AC1828" s="76"/>
      <c r="AD1828" s="76"/>
      <c r="AE1828" s="76"/>
      <c r="AF1828" s="76"/>
      <c r="AG1828" s="76"/>
      <c r="AH1828" s="76"/>
      <c r="AI1828" s="76"/>
      <c r="AJ1828" s="76"/>
    </row>
    <row r="1829" spans="29:36" ht="20.85" customHeight="1" x14ac:dyDescent="0.15">
      <c r="AC1829" s="76"/>
      <c r="AD1829" s="76"/>
      <c r="AE1829" s="76"/>
      <c r="AF1829" s="76"/>
      <c r="AG1829" s="76"/>
      <c r="AH1829" s="76"/>
      <c r="AI1829" s="76"/>
      <c r="AJ1829" s="76"/>
    </row>
    <row r="1830" spans="29:36" ht="20.85" customHeight="1" x14ac:dyDescent="0.15">
      <c r="AC1830" s="76"/>
      <c r="AD1830" s="76"/>
      <c r="AE1830" s="76"/>
      <c r="AF1830" s="76"/>
      <c r="AG1830" s="76"/>
      <c r="AH1830" s="76"/>
      <c r="AI1830" s="76"/>
      <c r="AJ1830" s="76"/>
    </row>
    <row r="1831" spans="29:36" ht="20.85" customHeight="1" x14ac:dyDescent="0.15">
      <c r="AC1831" s="76"/>
      <c r="AD1831" s="76"/>
      <c r="AE1831" s="76"/>
      <c r="AF1831" s="76"/>
      <c r="AG1831" s="76"/>
      <c r="AH1831" s="76"/>
      <c r="AI1831" s="76"/>
      <c r="AJ1831" s="76"/>
    </row>
    <row r="1832" spans="29:36" ht="20.85" customHeight="1" x14ac:dyDescent="0.15">
      <c r="AC1832" s="76"/>
      <c r="AD1832" s="76"/>
      <c r="AE1832" s="76"/>
      <c r="AF1832" s="76"/>
      <c r="AG1832" s="76"/>
      <c r="AH1832" s="76"/>
      <c r="AI1832" s="76"/>
      <c r="AJ1832" s="76"/>
    </row>
    <row r="1833" spans="29:36" ht="20.85" customHeight="1" x14ac:dyDescent="0.15">
      <c r="AC1833" s="76"/>
      <c r="AD1833" s="76"/>
      <c r="AE1833" s="76"/>
      <c r="AF1833" s="76"/>
      <c r="AG1833" s="76"/>
      <c r="AH1833" s="76"/>
      <c r="AI1833" s="76"/>
      <c r="AJ1833" s="76"/>
    </row>
    <row r="1834" spans="29:36" ht="20.85" customHeight="1" x14ac:dyDescent="0.15">
      <c r="AC1834" s="76"/>
      <c r="AD1834" s="76"/>
      <c r="AE1834" s="76"/>
      <c r="AF1834" s="76"/>
      <c r="AG1834" s="76"/>
      <c r="AH1834" s="76"/>
      <c r="AI1834" s="76"/>
      <c r="AJ1834" s="76"/>
    </row>
    <row r="1835" spans="29:36" ht="20.85" customHeight="1" x14ac:dyDescent="0.15">
      <c r="AC1835" s="76"/>
      <c r="AD1835" s="76"/>
      <c r="AE1835" s="76"/>
      <c r="AF1835" s="76"/>
      <c r="AG1835" s="76"/>
      <c r="AH1835" s="76"/>
      <c r="AI1835" s="76"/>
      <c r="AJ1835" s="76"/>
    </row>
    <row r="1836" spans="29:36" ht="20.85" customHeight="1" x14ac:dyDescent="0.15">
      <c r="AC1836" s="76"/>
      <c r="AD1836" s="76"/>
      <c r="AE1836" s="76"/>
      <c r="AF1836" s="76"/>
      <c r="AG1836" s="76"/>
      <c r="AH1836" s="76"/>
      <c r="AI1836" s="76"/>
      <c r="AJ1836" s="76"/>
    </row>
    <row r="1837" spans="29:36" ht="20.85" customHeight="1" x14ac:dyDescent="0.15">
      <c r="AC1837" s="76"/>
      <c r="AD1837" s="76"/>
      <c r="AE1837" s="76"/>
      <c r="AF1837" s="76"/>
      <c r="AG1837" s="76"/>
      <c r="AH1837" s="76"/>
      <c r="AI1837" s="76"/>
      <c r="AJ1837" s="76"/>
    </row>
    <row r="1838" spans="29:36" ht="20.85" customHeight="1" x14ac:dyDescent="0.15">
      <c r="AC1838" s="76"/>
      <c r="AD1838" s="76"/>
      <c r="AE1838" s="76"/>
      <c r="AF1838" s="76"/>
      <c r="AG1838" s="76"/>
      <c r="AH1838" s="76"/>
      <c r="AI1838" s="76"/>
      <c r="AJ1838" s="76"/>
    </row>
    <row r="1839" spans="29:36" ht="20.85" customHeight="1" x14ac:dyDescent="0.15">
      <c r="AC1839" s="76"/>
      <c r="AD1839" s="76"/>
      <c r="AE1839" s="76"/>
      <c r="AF1839" s="76"/>
      <c r="AG1839" s="76"/>
      <c r="AH1839" s="76"/>
      <c r="AI1839" s="76"/>
      <c r="AJ1839" s="76"/>
    </row>
    <row r="1840" spans="29:36" ht="20.85" customHeight="1" x14ac:dyDescent="0.15">
      <c r="AC1840" s="76"/>
      <c r="AD1840" s="76"/>
      <c r="AE1840" s="76"/>
      <c r="AF1840" s="76"/>
      <c r="AG1840" s="76"/>
      <c r="AH1840" s="76"/>
      <c r="AI1840" s="76"/>
      <c r="AJ1840" s="76"/>
    </row>
    <row r="1841" spans="29:36" ht="20.85" customHeight="1" x14ac:dyDescent="0.15">
      <c r="AC1841" s="76"/>
      <c r="AD1841" s="76"/>
      <c r="AE1841" s="76"/>
      <c r="AF1841" s="76"/>
      <c r="AG1841" s="76"/>
      <c r="AH1841" s="76"/>
      <c r="AI1841" s="76"/>
      <c r="AJ1841" s="76"/>
    </row>
    <row r="1842" spans="29:36" ht="20.85" customHeight="1" x14ac:dyDescent="0.15">
      <c r="AC1842" s="76"/>
      <c r="AD1842" s="76"/>
      <c r="AE1842" s="76"/>
      <c r="AF1842" s="76"/>
      <c r="AG1842" s="76"/>
      <c r="AH1842" s="76"/>
      <c r="AI1842" s="76"/>
      <c r="AJ1842" s="76"/>
    </row>
    <row r="1843" spans="29:36" ht="20.85" customHeight="1" x14ac:dyDescent="0.15">
      <c r="AC1843" s="76"/>
      <c r="AD1843" s="76"/>
      <c r="AE1843" s="76"/>
      <c r="AF1843" s="76"/>
      <c r="AG1843" s="76"/>
      <c r="AH1843" s="76"/>
      <c r="AI1843" s="76"/>
      <c r="AJ1843" s="76"/>
    </row>
    <row r="1844" spans="29:36" ht="20.85" customHeight="1" x14ac:dyDescent="0.15">
      <c r="AC1844" s="76"/>
      <c r="AD1844" s="76"/>
      <c r="AE1844" s="76"/>
      <c r="AF1844" s="76"/>
      <c r="AG1844" s="76"/>
      <c r="AH1844" s="76"/>
      <c r="AI1844" s="76"/>
      <c r="AJ1844" s="76"/>
    </row>
    <row r="1845" spans="29:36" ht="20.85" customHeight="1" x14ac:dyDescent="0.15">
      <c r="AC1845" s="76"/>
      <c r="AD1845" s="76"/>
      <c r="AE1845" s="76"/>
      <c r="AF1845" s="76"/>
      <c r="AG1845" s="76"/>
      <c r="AH1845" s="76"/>
      <c r="AI1845" s="76"/>
      <c r="AJ1845" s="76"/>
    </row>
    <row r="1846" spans="29:36" ht="20.85" customHeight="1" x14ac:dyDescent="0.15">
      <c r="AC1846" s="76"/>
      <c r="AD1846" s="76"/>
      <c r="AE1846" s="76"/>
      <c r="AF1846" s="76"/>
      <c r="AG1846" s="76"/>
      <c r="AH1846" s="76"/>
      <c r="AI1846" s="76"/>
      <c r="AJ1846" s="76"/>
    </row>
    <row r="1847" spans="29:36" ht="20.85" customHeight="1" x14ac:dyDescent="0.15">
      <c r="AC1847" s="76"/>
      <c r="AD1847" s="76"/>
      <c r="AE1847" s="76"/>
      <c r="AF1847" s="76"/>
      <c r="AG1847" s="76"/>
      <c r="AH1847" s="76"/>
      <c r="AI1847" s="76"/>
      <c r="AJ1847" s="76"/>
    </row>
    <row r="1848" spans="29:36" ht="20.85" customHeight="1" x14ac:dyDescent="0.15">
      <c r="AC1848" s="76"/>
      <c r="AD1848" s="76"/>
      <c r="AE1848" s="76"/>
      <c r="AF1848" s="76"/>
      <c r="AG1848" s="76"/>
      <c r="AH1848" s="76"/>
      <c r="AI1848" s="76"/>
      <c r="AJ1848" s="76"/>
    </row>
    <row r="1849" spans="29:36" ht="20.85" customHeight="1" x14ac:dyDescent="0.15">
      <c r="AC1849" s="76"/>
      <c r="AD1849" s="76"/>
      <c r="AE1849" s="76"/>
      <c r="AF1849" s="76"/>
      <c r="AG1849" s="76"/>
      <c r="AH1849" s="76"/>
      <c r="AI1849" s="76"/>
      <c r="AJ1849" s="76"/>
    </row>
    <row r="1850" spans="29:36" ht="20.85" customHeight="1" x14ac:dyDescent="0.15">
      <c r="AC1850" s="76"/>
      <c r="AD1850" s="76"/>
      <c r="AE1850" s="76"/>
      <c r="AF1850" s="76"/>
      <c r="AG1850" s="76"/>
      <c r="AH1850" s="76"/>
      <c r="AI1850" s="76"/>
      <c r="AJ1850" s="76"/>
    </row>
    <row r="1851" spans="29:36" ht="20.85" customHeight="1" x14ac:dyDescent="0.15">
      <c r="AC1851" s="76"/>
      <c r="AD1851" s="76"/>
      <c r="AE1851" s="76"/>
      <c r="AF1851" s="76"/>
      <c r="AG1851" s="76"/>
      <c r="AH1851" s="76"/>
      <c r="AI1851" s="76"/>
      <c r="AJ1851" s="76"/>
    </row>
    <row r="1852" spans="29:36" ht="20.85" customHeight="1" x14ac:dyDescent="0.15">
      <c r="AC1852" s="76"/>
      <c r="AD1852" s="76"/>
      <c r="AE1852" s="76"/>
      <c r="AF1852" s="76"/>
      <c r="AG1852" s="76"/>
      <c r="AH1852" s="76"/>
      <c r="AI1852" s="76"/>
      <c r="AJ1852" s="76"/>
    </row>
    <row r="1853" spans="29:36" ht="20.85" customHeight="1" x14ac:dyDescent="0.15">
      <c r="AC1853" s="76"/>
      <c r="AD1853" s="76"/>
      <c r="AE1853" s="76"/>
      <c r="AF1853" s="76"/>
      <c r="AG1853" s="76"/>
      <c r="AH1853" s="76"/>
      <c r="AI1853" s="76"/>
      <c r="AJ1853" s="76"/>
    </row>
    <row r="1854" spans="29:36" ht="20.85" customHeight="1" x14ac:dyDescent="0.15">
      <c r="AC1854" s="76"/>
      <c r="AD1854" s="76"/>
      <c r="AE1854" s="76"/>
      <c r="AF1854" s="76"/>
      <c r="AG1854" s="76"/>
      <c r="AH1854" s="76"/>
      <c r="AI1854" s="76"/>
      <c r="AJ1854" s="76"/>
    </row>
    <row r="1855" spans="29:36" ht="20.85" customHeight="1" x14ac:dyDescent="0.15">
      <c r="AC1855" s="76"/>
      <c r="AD1855" s="76"/>
      <c r="AE1855" s="76"/>
      <c r="AF1855" s="76"/>
      <c r="AG1855" s="76"/>
      <c r="AH1855" s="76"/>
      <c r="AI1855" s="76"/>
      <c r="AJ1855" s="76"/>
    </row>
    <row r="1856" spans="29:36" ht="20.85" customHeight="1" x14ac:dyDescent="0.15">
      <c r="AC1856" s="76"/>
      <c r="AD1856" s="76"/>
      <c r="AE1856" s="76"/>
      <c r="AF1856" s="76"/>
      <c r="AG1856" s="76"/>
      <c r="AH1856" s="76"/>
      <c r="AI1856" s="76"/>
      <c r="AJ1856" s="76"/>
    </row>
    <row r="1857" spans="29:36" ht="20.85" customHeight="1" x14ac:dyDescent="0.15">
      <c r="AC1857" s="76"/>
      <c r="AD1857" s="76"/>
      <c r="AE1857" s="76"/>
      <c r="AF1857" s="76"/>
      <c r="AG1857" s="76"/>
      <c r="AH1857" s="76"/>
      <c r="AI1857" s="76"/>
      <c r="AJ1857" s="76"/>
    </row>
    <row r="1858" spans="29:36" ht="20.85" customHeight="1" x14ac:dyDescent="0.15">
      <c r="AC1858" s="76"/>
      <c r="AD1858" s="76"/>
      <c r="AE1858" s="76"/>
      <c r="AF1858" s="76"/>
      <c r="AG1858" s="76"/>
      <c r="AH1858" s="76"/>
      <c r="AI1858" s="76"/>
      <c r="AJ1858" s="76"/>
    </row>
    <row r="1859" spans="29:36" ht="20.85" customHeight="1" x14ac:dyDescent="0.15">
      <c r="AC1859" s="76"/>
      <c r="AD1859" s="76"/>
      <c r="AE1859" s="76"/>
      <c r="AF1859" s="76"/>
      <c r="AG1859" s="76"/>
      <c r="AH1859" s="76"/>
      <c r="AI1859" s="76"/>
      <c r="AJ1859" s="76"/>
    </row>
    <row r="1860" spans="29:36" ht="20.85" customHeight="1" x14ac:dyDescent="0.15">
      <c r="AC1860" s="76"/>
      <c r="AD1860" s="76"/>
      <c r="AE1860" s="76"/>
      <c r="AF1860" s="76"/>
      <c r="AG1860" s="76"/>
      <c r="AH1860" s="76"/>
      <c r="AI1860" s="76"/>
      <c r="AJ1860" s="76"/>
    </row>
    <row r="1861" spans="29:36" ht="20.85" customHeight="1" x14ac:dyDescent="0.15">
      <c r="AC1861" s="76"/>
      <c r="AD1861" s="76"/>
      <c r="AE1861" s="76"/>
      <c r="AF1861" s="76"/>
      <c r="AG1861" s="76"/>
      <c r="AH1861" s="76"/>
      <c r="AI1861" s="76"/>
      <c r="AJ1861" s="76"/>
    </row>
    <row r="1862" spans="29:36" ht="20.85" customHeight="1" x14ac:dyDescent="0.15">
      <c r="AC1862" s="76"/>
      <c r="AD1862" s="76"/>
      <c r="AE1862" s="76"/>
      <c r="AF1862" s="76"/>
      <c r="AG1862" s="76"/>
      <c r="AH1862" s="76"/>
      <c r="AI1862" s="76"/>
      <c r="AJ1862" s="76"/>
    </row>
    <row r="1863" spans="29:36" ht="20.85" customHeight="1" x14ac:dyDescent="0.15">
      <c r="AC1863" s="76"/>
      <c r="AD1863" s="76"/>
      <c r="AE1863" s="76"/>
      <c r="AF1863" s="76"/>
      <c r="AG1863" s="76"/>
      <c r="AH1863" s="76"/>
      <c r="AI1863" s="76"/>
      <c r="AJ1863" s="76"/>
    </row>
    <row r="1864" spans="29:36" ht="20.85" customHeight="1" x14ac:dyDescent="0.15">
      <c r="AC1864" s="76"/>
      <c r="AD1864" s="76"/>
      <c r="AE1864" s="76"/>
      <c r="AF1864" s="76"/>
      <c r="AG1864" s="76"/>
      <c r="AH1864" s="76"/>
      <c r="AI1864" s="76"/>
      <c r="AJ1864" s="76"/>
    </row>
    <row r="1865" spans="29:36" ht="20.85" customHeight="1" x14ac:dyDescent="0.15">
      <c r="AC1865" s="76"/>
      <c r="AD1865" s="76"/>
      <c r="AE1865" s="76"/>
      <c r="AF1865" s="76"/>
      <c r="AG1865" s="76"/>
      <c r="AH1865" s="76"/>
      <c r="AI1865" s="76"/>
      <c r="AJ1865" s="76"/>
    </row>
    <row r="1866" spans="29:36" ht="20.85" customHeight="1" x14ac:dyDescent="0.15">
      <c r="AC1866" s="75"/>
      <c r="AD1866" s="75"/>
      <c r="AE1866" s="75"/>
      <c r="AF1866" s="75"/>
      <c r="AG1866" s="75"/>
      <c r="AH1866" s="75"/>
      <c r="AI1866" s="75"/>
      <c r="AJ1866" s="75"/>
    </row>
    <row r="1867" spans="29:36" ht="20.85" customHeight="1" x14ac:dyDescent="0.15">
      <c r="AC1867" s="75"/>
      <c r="AD1867" s="75"/>
      <c r="AE1867" s="76"/>
      <c r="AF1867" s="76"/>
      <c r="AG1867" s="76"/>
      <c r="AH1867" s="76"/>
      <c r="AI1867" s="76"/>
      <c r="AJ1867" s="76"/>
    </row>
    <row r="1868" spans="29:36" ht="20.85" customHeight="1" x14ac:dyDescent="0.15">
      <c r="AC1868" s="76"/>
      <c r="AD1868" s="76"/>
      <c r="AE1868" s="76"/>
      <c r="AF1868" s="76"/>
      <c r="AG1868" s="76"/>
      <c r="AH1868" s="76"/>
      <c r="AI1868" s="76"/>
      <c r="AJ1868" s="76"/>
    </row>
    <row r="1869" spans="29:36" ht="20.85" customHeight="1" x14ac:dyDescent="0.15">
      <c r="AC1869" s="75"/>
      <c r="AD1869" s="75"/>
      <c r="AE1869" s="76"/>
      <c r="AF1869" s="76"/>
      <c r="AG1869" s="76"/>
      <c r="AH1869" s="76"/>
      <c r="AI1869" s="76"/>
      <c r="AJ1869" s="75"/>
    </row>
    <row r="1870" spans="29:36" ht="20.85" customHeight="1" x14ac:dyDescent="0.15">
      <c r="AC1870" s="76"/>
      <c r="AD1870" s="76"/>
      <c r="AE1870" s="76"/>
      <c r="AF1870" s="76"/>
      <c r="AG1870" s="76"/>
      <c r="AH1870" s="76"/>
      <c r="AI1870" s="76"/>
      <c r="AJ1870" s="76"/>
    </row>
    <row r="1871" spans="29:36" ht="20.85" customHeight="1" x14ac:dyDescent="0.15">
      <c r="AC1871" s="76"/>
      <c r="AD1871" s="76"/>
      <c r="AE1871" s="76"/>
      <c r="AF1871" s="76"/>
      <c r="AG1871" s="76"/>
      <c r="AH1871" s="76"/>
      <c r="AI1871" s="76"/>
      <c r="AJ1871" s="76"/>
    </row>
    <row r="1872" spans="29:36" ht="20.85" customHeight="1" x14ac:dyDescent="0.15">
      <c r="AC1872" s="76"/>
      <c r="AD1872" s="76"/>
      <c r="AE1872" s="76"/>
      <c r="AF1872" s="76"/>
      <c r="AG1872" s="76"/>
      <c r="AH1872" s="76"/>
      <c r="AI1872" s="76"/>
      <c r="AJ1872" s="76"/>
    </row>
    <row r="1873" spans="29:36" ht="20.85" customHeight="1" x14ac:dyDescent="0.15">
      <c r="AC1873" s="76"/>
      <c r="AD1873" s="76"/>
      <c r="AE1873" s="76"/>
      <c r="AF1873" s="76"/>
      <c r="AG1873" s="76"/>
      <c r="AH1873" s="76"/>
      <c r="AI1873" s="76"/>
      <c r="AJ1873" s="76"/>
    </row>
    <row r="1874" spans="29:36" ht="20.85" customHeight="1" x14ac:dyDescent="0.15">
      <c r="AC1874" s="76"/>
      <c r="AD1874" s="76"/>
      <c r="AE1874" s="76"/>
      <c r="AF1874" s="76"/>
      <c r="AG1874" s="76"/>
      <c r="AH1874" s="76"/>
      <c r="AI1874" s="76"/>
      <c r="AJ1874" s="76"/>
    </row>
    <row r="1875" spans="29:36" ht="20.85" customHeight="1" x14ac:dyDescent="0.15">
      <c r="AC1875" s="76"/>
      <c r="AD1875" s="76"/>
      <c r="AE1875" s="76"/>
      <c r="AF1875" s="76"/>
      <c r="AG1875" s="76"/>
      <c r="AH1875" s="76"/>
      <c r="AI1875" s="76"/>
      <c r="AJ1875" s="76"/>
    </row>
    <row r="1876" spans="29:36" ht="20.85" customHeight="1" x14ac:dyDescent="0.15">
      <c r="AC1876" s="76"/>
      <c r="AD1876" s="76"/>
      <c r="AE1876" s="76"/>
      <c r="AF1876" s="76"/>
      <c r="AG1876" s="76"/>
      <c r="AH1876" s="76"/>
      <c r="AI1876" s="76"/>
      <c r="AJ1876" s="76"/>
    </row>
    <row r="1877" spans="29:36" ht="20.85" customHeight="1" x14ac:dyDescent="0.15">
      <c r="AC1877" s="76"/>
      <c r="AD1877" s="76"/>
      <c r="AE1877" s="76"/>
      <c r="AF1877" s="76"/>
      <c r="AG1877" s="76"/>
      <c r="AH1877" s="76"/>
      <c r="AI1877" s="76"/>
      <c r="AJ1877" s="76"/>
    </row>
    <row r="1878" spans="29:36" ht="20.85" customHeight="1" x14ac:dyDescent="0.15">
      <c r="AC1878" s="76"/>
      <c r="AD1878" s="76"/>
      <c r="AE1878" s="76"/>
      <c r="AF1878" s="76"/>
      <c r="AG1878" s="76"/>
      <c r="AH1878" s="76"/>
      <c r="AI1878" s="76"/>
      <c r="AJ1878" s="76"/>
    </row>
    <row r="1879" spans="29:36" ht="20.85" customHeight="1" x14ac:dyDescent="0.15">
      <c r="AC1879" s="76"/>
      <c r="AD1879" s="76"/>
      <c r="AE1879" s="76"/>
      <c r="AF1879" s="76"/>
      <c r="AG1879" s="76"/>
      <c r="AH1879" s="76"/>
      <c r="AI1879" s="76"/>
      <c r="AJ1879" s="76"/>
    </row>
    <row r="1880" spans="29:36" ht="20.85" customHeight="1" x14ac:dyDescent="0.15">
      <c r="AC1880" s="76"/>
      <c r="AD1880" s="76"/>
      <c r="AE1880" s="76"/>
      <c r="AF1880" s="76"/>
      <c r="AG1880" s="76"/>
      <c r="AH1880" s="76"/>
      <c r="AI1880" s="76"/>
      <c r="AJ1880" s="76"/>
    </row>
    <row r="1881" spans="29:36" ht="20.85" customHeight="1" x14ac:dyDescent="0.15">
      <c r="AC1881" s="76"/>
      <c r="AD1881" s="76"/>
      <c r="AE1881" s="76"/>
      <c r="AF1881" s="76"/>
      <c r="AG1881" s="76"/>
      <c r="AH1881" s="76"/>
      <c r="AI1881" s="76"/>
      <c r="AJ1881" s="76"/>
    </row>
    <row r="1882" spans="29:36" ht="20.85" customHeight="1" x14ac:dyDescent="0.15">
      <c r="AC1882" s="76"/>
      <c r="AD1882" s="76"/>
      <c r="AE1882" s="76"/>
      <c r="AF1882" s="76"/>
      <c r="AG1882" s="76"/>
      <c r="AH1882" s="76"/>
      <c r="AI1882" s="76"/>
      <c r="AJ1882" s="76"/>
    </row>
    <row r="1883" spans="29:36" ht="20.85" customHeight="1" x14ac:dyDescent="0.15">
      <c r="AC1883" s="76"/>
      <c r="AD1883" s="76"/>
      <c r="AE1883" s="76"/>
      <c r="AF1883" s="76"/>
      <c r="AG1883" s="76"/>
      <c r="AH1883" s="76"/>
      <c r="AI1883" s="76"/>
      <c r="AJ1883" s="76"/>
    </row>
    <row r="1884" spans="29:36" ht="20.85" customHeight="1" x14ac:dyDescent="0.15">
      <c r="AC1884" s="76"/>
      <c r="AD1884" s="76"/>
      <c r="AE1884" s="76"/>
      <c r="AF1884" s="76"/>
      <c r="AG1884" s="76"/>
      <c r="AH1884" s="76"/>
      <c r="AI1884" s="76"/>
      <c r="AJ1884" s="76"/>
    </row>
    <row r="1885" spans="29:36" ht="20.85" customHeight="1" x14ac:dyDescent="0.15">
      <c r="AC1885" s="76"/>
      <c r="AD1885" s="76"/>
      <c r="AE1885" s="76"/>
      <c r="AF1885" s="76"/>
      <c r="AG1885" s="76"/>
      <c r="AH1885" s="76"/>
      <c r="AI1885" s="76"/>
      <c r="AJ1885" s="76"/>
    </row>
    <row r="1886" spans="29:36" ht="20.85" customHeight="1" x14ac:dyDescent="0.15">
      <c r="AC1886" s="76"/>
      <c r="AD1886" s="76"/>
      <c r="AE1886" s="76"/>
      <c r="AF1886" s="76"/>
      <c r="AG1886" s="76"/>
      <c r="AH1886" s="76"/>
      <c r="AI1886" s="76"/>
      <c r="AJ1886" s="76"/>
    </row>
    <row r="1887" spans="29:36" ht="20.85" customHeight="1" x14ac:dyDescent="0.15">
      <c r="AC1887" s="76"/>
      <c r="AD1887" s="76"/>
      <c r="AE1887" s="76"/>
      <c r="AF1887" s="76"/>
      <c r="AG1887" s="76"/>
      <c r="AH1887" s="76"/>
      <c r="AI1887" s="76"/>
      <c r="AJ1887" s="76"/>
    </row>
    <row r="1888" spans="29:36" ht="20.85" customHeight="1" x14ac:dyDescent="0.15">
      <c r="AC1888" s="76"/>
      <c r="AD1888" s="76"/>
      <c r="AE1888" s="76"/>
      <c r="AF1888" s="76"/>
      <c r="AG1888" s="76"/>
      <c r="AH1888" s="76"/>
      <c r="AI1888" s="76"/>
      <c r="AJ1888" s="76"/>
    </row>
    <row r="1889" spans="29:36" ht="20.85" customHeight="1" x14ac:dyDescent="0.15">
      <c r="AC1889" s="76"/>
      <c r="AD1889" s="76"/>
      <c r="AE1889" s="76"/>
      <c r="AF1889" s="76"/>
      <c r="AG1889" s="76"/>
      <c r="AH1889" s="76"/>
      <c r="AI1889" s="76"/>
      <c r="AJ1889" s="76"/>
    </row>
    <row r="1890" spans="29:36" ht="20.85" customHeight="1" x14ac:dyDescent="0.15">
      <c r="AC1890" s="76"/>
      <c r="AD1890" s="76"/>
      <c r="AE1890" s="76"/>
      <c r="AF1890" s="76"/>
      <c r="AG1890" s="76"/>
      <c r="AH1890" s="76"/>
      <c r="AI1890" s="76"/>
      <c r="AJ1890" s="76"/>
    </row>
    <row r="1891" spans="29:36" ht="20.85" customHeight="1" x14ac:dyDescent="0.15">
      <c r="AC1891" s="76"/>
      <c r="AD1891" s="76"/>
      <c r="AE1891" s="76"/>
      <c r="AF1891" s="76"/>
      <c r="AG1891" s="76"/>
      <c r="AH1891" s="76"/>
      <c r="AI1891" s="76"/>
      <c r="AJ1891" s="76"/>
    </row>
    <row r="1892" spans="29:36" ht="20.85" customHeight="1" x14ac:dyDescent="0.15">
      <c r="AC1892" s="76"/>
      <c r="AD1892" s="76"/>
      <c r="AE1892" s="76"/>
      <c r="AF1892" s="76"/>
      <c r="AG1892" s="76"/>
      <c r="AH1892" s="76"/>
      <c r="AI1892" s="76"/>
      <c r="AJ1892" s="76"/>
    </row>
    <row r="1893" spans="29:36" ht="20.85" customHeight="1" x14ac:dyDescent="0.15">
      <c r="AC1893" s="76"/>
      <c r="AD1893" s="76"/>
      <c r="AE1893" s="76"/>
      <c r="AF1893" s="76"/>
      <c r="AG1893" s="76"/>
      <c r="AH1893" s="76"/>
      <c r="AI1893" s="76"/>
      <c r="AJ1893" s="76"/>
    </row>
    <row r="1894" spans="29:36" ht="20.85" customHeight="1" x14ac:dyDescent="0.15">
      <c r="AC1894" s="76"/>
      <c r="AD1894" s="76"/>
      <c r="AE1894" s="76"/>
      <c r="AF1894" s="76"/>
      <c r="AG1894" s="76"/>
      <c r="AH1894" s="76"/>
      <c r="AI1894" s="76"/>
      <c r="AJ1894" s="76"/>
    </row>
    <row r="1895" spans="29:36" ht="20.85" customHeight="1" x14ac:dyDescent="0.15">
      <c r="AC1895" s="76"/>
      <c r="AD1895" s="76"/>
      <c r="AE1895" s="76"/>
      <c r="AF1895" s="76"/>
      <c r="AG1895" s="76"/>
      <c r="AH1895" s="76"/>
      <c r="AI1895" s="76"/>
      <c r="AJ1895" s="76"/>
    </row>
    <row r="1896" spans="29:36" ht="20.85" customHeight="1" x14ac:dyDescent="0.15">
      <c r="AC1896" s="76"/>
      <c r="AD1896" s="76"/>
      <c r="AE1896" s="76"/>
      <c r="AF1896" s="76"/>
      <c r="AG1896" s="76"/>
      <c r="AH1896" s="76"/>
      <c r="AI1896" s="76"/>
      <c r="AJ1896" s="76"/>
    </row>
    <row r="1897" spans="29:36" ht="20.85" customHeight="1" x14ac:dyDescent="0.15">
      <c r="AC1897" s="76"/>
      <c r="AD1897" s="76"/>
      <c r="AE1897" s="76"/>
      <c r="AF1897" s="76"/>
      <c r="AG1897" s="76"/>
      <c r="AH1897" s="76"/>
      <c r="AI1897" s="76"/>
      <c r="AJ1897" s="76"/>
    </row>
    <row r="1898" spans="29:36" ht="20.85" customHeight="1" x14ac:dyDescent="0.15">
      <c r="AC1898" s="76"/>
      <c r="AD1898" s="76"/>
      <c r="AE1898" s="76"/>
      <c r="AF1898" s="76"/>
      <c r="AG1898" s="76"/>
      <c r="AH1898" s="76"/>
      <c r="AI1898" s="76"/>
      <c r="AJ1898" s="76"/>
    </row>
    <row r="1899" spans="29:36" ht="20.85" customHeight="1" x14ac:dyDescent="0.15">
      <c r="AC1899" s="76"/>
      <c r="AD1899" s="76"/>
      <c r="AE1899" s="76"/>
      <c r="AF1899" s="76"/>
      <c r="AG1899" s="76"/>
      <c r="AH1899" s="76"/>
      <c r="AI1899" s="76"/>
      <c r="AJ1899" s="76"/>
    </row>
    <row r="1900" spans="29:36" ht="20.85" customHeight="1" x14ac:dyDescent="0.15">
      <c r="AC1900" s="76"/>
      <c r="AD1900" s="76"/>
      <c r="AE1900" s="76"/>
      <c r="AF1900" s="76"/>
      <c r="AG1900" s="76"/>
      <c r="AH1900" s="76"/>
      <c r="AI1900" s="76"/>
      <c r="AJ1900" s="76"/>
    </row>
    <row r="1901" spans="29:36" ht="20.85" customHeight="1" x14ac:dyDescent="0.15">
      <c r="AC1901" s="76"/>
      <c r="AD1901" s="76"/>
      <c r="AE1901" s="76"/>
      <c r="AF1901" s="76"/>
      <c r="AG1901" s="76"/>
      <c r="AH1901" s="76"/>
      <c r="AI1901" s="76"/>
      <c r="AJ1901" s="76"/>
    </row>
    <row r="1902" spans="29:36" ht="20.85" customHeight="1" x14ac:dyDescent="0.15">
      <c r="AC1902" s="76"/>
      <c r="AD1902" s="76"/>
      <c r="AE1902" s="76"/>
      <c r="AF1902" s="76"/>
      <c r="AG1902" s="76"/>
      <c r="AH1902" s="76"/>
      <c r="AI1902" s="76"/>
      <c r="AJ1902" s="76"/>
    </row>
    <row r="1903" spans="29:36" ht="20.85" customHeight="1" x14ac:dyDescent="0.15">
      <c r="AC1903" s="76"/>
      <c r="AD1903" s="76"/>
      <c r="AE1903" s="76"/>
      <c r="AF1903" s="76"/>
      <c r="AG1903" s="76"/>
      <c r="AH1903" s="76"/>
      <c r="AI1903" s="76"/>
      <c r="AJ1903" s="76"/>
    </row>
    <row r="1904" spans="29:36" ht="20.85" customHeight="1" x14ac:dyDescent="0.15">
      <c r="AC1904" s="76"/>
      <c r="AD1904" s="76"/>
      <c r="AE1904" s="76"/>
      <c r="AF1904" s="76"/>
      <c r="AG1904" s="76"/>
      <c r="AH1904" s="76"/>
      <c r="AI1904" s="76"/>
      <c r="AJ1904" s="76"/>
    </row>
    <row r="1905" spans="29:36" ht="20.85" customHeight="1" x14ac:dyDescent="0.15">
      <c r="AC1905" s="76"/>
      <c r="AD1905" s="76"/>
      <c r="AE1905" s="76"/>
      <c r="AF1905" s="76"/>
      <c r="AG1905" s="76"/>
      <c r="AH1905" s="76"/>
      <c r="AI1905" s="76"/>
      <c r="AJ1905" s="76"/>
    </row>
    <row r="1906" spans="29:36" ht="20.85" customHeight="1" x14ac:dyDescent="0.15">
      <c r="AC1906" s="76"/>
      <c r="AD1906" s="76"/>
      <c r="AE1906" s="76"/>
      <c r="AF1906" s="76"/>
      <c r="AG1906" s="76"/>
      <c r="AH1906" s="76"/>
      <c r="AI1906" s="76"/>
      <c r="AJ1906" s="76"/>
    </row>
    <row r="1907" spans="29:36" ht="20.85" customHeight="1" x14ac:dyDescent="0.15">
      <c r="AC1907" s="76"/>
      <c r="AD1907" s="76"/>
      <c r="AE1907" s="76"/>
      <c r="AF1907" s="76"/>
      <c r="AG1907" s="76"/>
      <c r="AH1907" s="76"/>
      <c r="AI1907" s="76"/>
      <c r="AJ1907" s="76"/>
    </row>
    <row r="1908" spans="29:36" ht="20.85" customHeight="1" x14ac:dyDescent="0.15">
      <c r="AC1908" s="76"/>
      <c r="AD1908" s="76"/>
      <c r="AE1908" s="76"/>
      <c r="AF1908" s="76"/>
      <c r="AG1908" s="76"/>
      <c r="AH1908" s="76"/>
      <c r="AI1908" s="76"/>
      <c r="AJ1908" s="76"/>
    </row>
    <row r="1909" spans="29:36" ht="20.85" customHeight="1" x14ac:dyDescent="0.15">
      <c r="AC1909" s="76"/>
      <c r="AD1909" s="76"/>
      <c r="AE1909" s="76"/>
      <c r="AF1909" s="76"/>
      <c r="AG1909" s="76"/>
      <c r="AH1909" s="76"/>
      <c r="AI1909" s="76"/>
      <c r="AJ1909" s="76"/>
    </row>
    <row r="1910" spans="29:36" ht="20.85" customHeight="1" x14ac:dyDescent="0.15">
      <c r="AC1910" s="76"/>
      <c r="AD1910" s="76"/>
      <c r="AE1910" s="76"/>
      <c r="AF1910" s="76"/>
      <c r="AG1910" s="76"/>
      <c r="AH1910" s="76"/>
      <c r="AI1910" s="76"/>
      <c r="AJ1910" s="76"/>
    </row>
    <row r="1911" spans="29:36" ht="20.85" customHeight="1" x14ac:dyDescent="0.15">
      <c r="AC1911" s="75"/>
      <c r="AD1911" s="75"/>
      <c r="AE1911" s="75"/>
      <c r="AF1911" s="75"/>
      <c r="AG1911" s="75"/>
      <c r="AH1911" s="75"/>
      <c r="AI1911" s="75"/>
      <c r="AJ1911" s="75"/>
    </row>
    <row r="1912" spans="29:36" ht="20.85" customHeight="1" x14ac:dyDescent="0.15">
      <c r="AC1912" s="75"/>
      <c r="AD1912" s="75"/>
      <c r="AE1912" s="76"/>
      <c r="AF1912" s="76"/>
      <c r="AG1912" s="76"/>
      <c r="AH1912" s="76"/>
      <c r="AI1912" s="76"/>
      <c r="AJ1912" s="76"/>
    </row>
    <row r="1913" spans="29:36" ht="20.85" customHeight="1" x14ac:dyDescent="0.15">
      <c r="AC1913" s="76"/>
      <c r="AD1913" s="76"/>
      <c r="AE1913" s="76"/>
      <c r="AF1913" s="76"/>
      <c r="AG1913" s="76"/>
      <c r="AH1913" s="76"/>
      <c r="AI1913" s="76"/>
      <c r="AJ1913" s="76"/>
    </row>
    <row r="1914" spans="29:36" ht="20.85" customHeight="1" x14ac:dyDescent="0.15">
      <c r="AC1914" s="75"/>
      <c r="AD1914" s="75"/>
      <c r="AE1914" s="76"/>
      <c r="AF1914" s="76"/>
      <c r="AG1914" s="76"/>
      <c r="AH1914" s="76"/>
      <c r="AI1914" s="76"/>
      <c r="AJ1914" s="75"/>
    </row>
    <row r="1915" spans="29:36" ht="20.85" customHeight="1" x14ac:dyDescent="0.15">
      <c r="AC1915" s="76"/>
      <c r="AD1915" s="76"/>
      <c r="AE1915" s="76"/>
      <c r="AF1915" s="76"/>
      <c r="AG1915" s="76"/>
      <c r="AH1915" s="76"/>
      <c r="AI1915" s="76"/>
      <c r="AJ1915" s="76"/>
    </row>
    <row r="1916" spans="29:36" ht="20.85" customHeight="1" x14ac:dyDescent="0.15">
      <c r="AC1916" s="76"/>
      <c r="AD1916" s="76"/>
      <c r="AE1916" s="76"/>
      <c r="AF1916" s="76"/>
      <c r="AG1916" s="76"/>
      <c r="AH1916" s="76"/>
      <c r="AI1916" s="76"/>
      <c r="AJ1916" s="76"/>
    </row>
    <row r="1917" spans="29:36" ht="20.85" customHeight="1" x14ac:dyDescent="0.15">
      <c r="AC1917" s="76"/>
      <c r="AD1917" s="76"/>
      <c r="AE1917" s="76"/>
      <c r="AF1917" s="76"/>
      <c r="AG1917" s="76"/>
      <c r="AH1917" s="76"/>
      <c r="AI1917" s="76"/>
      <c r="AJ1917" s="76"/>
    </row>
    <row r="1918" spans="29:36" ht="20.85" customHeight="1" x14ac:dyDescent="0.15">
      <c r="AC1918" s="76"/>
      <c r="AD1918" s="76"/>
      <c r="AE1918" s="76"/>
      <c r="AF1918" s="76"/>
      <c r="AG1918" s="76"/>
      <c r="AH1918" s="76"/>
      <c r="AI1918" s="76"/>
      <c r="AJ1918" s="76"/>
    </row>
    <row r="1919" spans="29:36" ht="20.85" customHeight="1" x14ac:dyDescent="0.15">
      <c r="AC1919" s="76"/>
      <c r="AD1919" s="76"/>
      <c r="AE1919" s="76"/>
      <c r="AF1919" s="76"/>
      <c r="AG1919" s="76"/>
      <c r="AH1919" s="76"/>
      <c r="AI1919" s="76"/>
      <c r="AJ1919" s="76"/>
    </row>
    <row r="1920" spans="29:36" ht="20.85" customHeight="1" x14ac:dyDescent="0.15">
      <c r="AC1920" s="76"/>
      <c r="AD1920" s="76"/>
      <c r="AE1920" s="76"/>
      <c r="AF1920" s="76"/>
      <c r="AG1920" s="76"/>
      <c r="AH1920" s="76"/>
      <c r="AI1920" s="76"/>
      <c r="AJ1920" s="76"/>
    </row>
    <row r="1921" spans="29:36" ht="20.85" customHeight="1" x14ac:dyDescent="0.15">
      <c r="AC1921" s="76"/>
      <c r="AD1921" s="76"/>
      <c r="AE1921" s="76"/>
      <c r="AF1921" s="76"/>
      <c r="AG1921" s="76"/>
      <c r="AH1921" s="76"/>
      <c r="AI1921" s="76"/>
      <c r="AJ1921" s="76"/>
    </row>
    <row r="1922" spans="29:36" ht="20.85" customHeight="1" x14ac:dyDescent="0.15">
      <c r="AC1922" s="76"/>
      <c r="AD1922" s="76"/>
      <c r="AE1922" s="76"/>
      <c r="AF1922" s="76"/>
      <c r="AG1922" s="76"/>
      <c r="AH1922" s="76"/>
      <c r="AI1922" s="76"/>
      <c r="AJ1922" s="76"/>
    </row>
    <row r="1923" spans="29:36" ht="20.85" customHeight="1" x14ac:dyDescent="0.15">
      <c r="AC1923" s="76"/>
      <c r="AD1923" s="76"/>
      <c r="AE1923" s="76"/>
      <c r="AF1923" s="76"/>
      <c r="AG1923" s="76"/>
      <c r="AH1923" s="76"/>
      <c r="AI1923" s="76"/>
      <c r="AJ1923" s="76"/>
    </row>
    <row r="1924" spans="29:36" ht="20.85" customHeight="1" x14ac:dyDescent="0.15">
      <c r="AC1924" s="76"/>
      <c r="AD1924" s="76"/>
      <c r="AE1924" s="76"/>
      <c r="AF1924" s="76"/>
      <c r="AG1924" s="76"/>
      <c r="AH1924" s="76"/>
      <c r="AI1924" s="76"/>
      <c r="AJ1924" s="76"/>
    </row>
    <row r="1925" spans="29:36" ht="20.85" customHeight="1" x14ac:dyDescent="0.15">
      <c r="AC1925" s="76"/>
      <c r="AD1925" s="76"/>
      <c r="AE1925" s="76"/>
      <c r="AF1925" s="76"/>
      <c r="AG1925" s="76"/>
      <c r="AH1925" s="76"/>
      <c r="AI1925" s="76"/>
      <c r="AJ1925" s="76"/>
    </row>
    <row r="1926" spans="29:36" ht="20.85" customHeight="1" x14ac:dyDescent="0.15">
      <c r="AC1926" s="76"/>
      <c r="AD1926" s="76"/>
      <c r="AE1926" s="76"/>
      <c r="AF1926" s="76"/>
      <c r="AG1926" s="76"/>
      <c r="AH1926" s="76"/>
      <c r="AI1926" s="76"/>
      <c r="AJ1926" s="76"/>
    </row>
    <row r="1927" spans="29:36" ht="20.85" customHeight="1" x14ac:dyDescent="0.15">
      <c r="AC1927" s="76"/>
      <c r="AD1927" s="76"/>
      <c r="AE1927" s="76"/>
      <c r="AF1927" s="76"/>
      <c r="AG1927" s="76"/>
      <c r="AH1927" s="76"/>
      <c r="AI1927" s="76"/>
      <c r="AJ1927" s="76"/>
    </row>
    <row r="1928" spans="29:36" ht="20.85" customHeight="1" x14ac:dyDescent="0.15">
      <c r="AC1928" s="76"/>
      <c r="AD1928" s="76"/>
      <c r="AE1928" s="76"/>
      <c r="AF1928" s="76"/>
      <c r="AG1928" s="76"/>
      <c r="AH1928" s="76"/>
      <c r="AI1928" s="76"/>
      <c r="AJ1928" s="76"/>
    </row>
    <row r="1929" spans="29:36" ht="20.85" customHeight="1" x14ac:dyDescent="0.15">
      <c r="AC1929" s="76"/>
      <c r="AD1929" s="76"/>
      <c r="AE1929" s="76"/>
      <c r="AF1929" s="76"/>
      <c r="AG1929" s="76"/>
      <c r="AH1929" s="76"/>
      <c r="AI1929" s="76"/>
      <c r="AJ1929" s="76"/>
    </row>
    <row r="1930" spans="29:36" ht="20.85" customHeight="1" x14ac:dyDescent="0.15">
      <c r="AC1930" s="76"/>
      <c r="AD1930" s="76"/>
      <c r="AE1930" s="76"/>
      <c r="AF1930" s="76"/>
      <c r="AG1930" s="76"/>
      <c r="AH1930" s="76"/>
      <c r="AI1930" s="76"/>
      <c r="AJ1930" s="76"/>
    </row>
    <row r="1931" spans="29:36" ht="20.85" customHeight="1" x14ac:dyDescent="0.15">
      <c r="AC1931" s="76"/>
      <c r="AD1931" s="76"/>
      <c r="AE1931" s="76"/>
      <c r="AF1931" s="76"/>
      <c r="AG1931" s="76"/>
      <c r="AH1931" s="76"/>
      <c r="AI1931" s="76"/>
      <c r="AJ1931" s="76"/>
    </row>
    <row r="1932" spans="29:36" ht="20.85" customHeight="1" x14ac:dyDescent="0.15">
      <c r="AC1932" s="76"/>
      <c r="AD1932" s="76"/>
      <c r="AE1932" s="76"/>
      <c r="AF1932" s="76"/>
      <c r="AG1932" s="76"/>
      <c r="AH1932" s="76"/>
      <c r="AI1932" s="76"/>
      <c r="AJ1932" s="76"/>
    </row>
    <row r="1933" spans="29:36" ht="20.85" customHeight="1" x14ac:dyDescent="0.15">
      <c r="AC1933" s="76"/>
      <c r="AD1933" s="76"/>
      <c r="AE1933" s="76"/>
      <c r="AF1933" s="76"/>
      <c r="AG1933" s="76"/>
      <c r="AH1933" s="76"/>
      <c r="AI1933" s="76"/>
      <c r="AJ1933" s="76"/>
    </row>
    <row r="1934" spans="29:36" ht="20.85" customHeight="1" x14ac:dyDescent="0.15">
      <c r="AC1934" s="76"/>
      <c r="AD1934" s="76"/>
      <c r="AE1934" s="76"/>
      <c r="AF1934" s="76"/>
      <c r="AG1934" s="76"/>
      <c r="AH1934" s="76"/>
      <c r="AI1934" s="76"/>
      <c r="AJ1934" s="76"/>
    </row>
    <row r="1935" spans="29:36" ht="20.85" customHeight="1" x14ac:dyDescent="0.15">
      <c r="AC1935" s="76"/>
      <c r="AD1935" s="76"/>
      <c r="AE1935" s="76"/>
      <c r="AF1935" s="76"/>
      <c r="AG1935" s="76"/>
      <c r="AH1935" s="76"/>
      <c r="AI1935" s="76"/>
      <c r="AJ1935" s="76"/>
    </row>
    <row r="1936" spans="29:36" ht="20.85" customHeight="1" x14ac:dyDescent="0.15">
      <c r="AC1936" s="76"/>
      <c r="AD1936" s="76"/>
      <c r="AE1936" s="76"/>
      <c r="AF1936" s="76"/>
      <c r="AG1936" s="76"/>
      <c r="AH1936" s="76"/>
      <c r="AI1936" s="76"/>
      <c r="AJ1936" s="76"/>
    </row>
    <row r="1937" spans="29:36" ht="20.85" customHeight="1" x14ac:dyDescent="0.15">
      <c r="AC1937" s="76"/>
      <c r="AD1937" s="76"/>
      <c r="AE1937" s="76"/>
      <c r="AF1937" s="76"/>
      <c r="AG1937" s="76"/>
      <c r="AH1937" s="76"/>
      <c r="AI1937" s="76"/>
      <c r="AJ1937" s="76"/>
    </row>
    <row r="1938" spans="29:36" ht="20.85" customHeight="1" x14ac:dyDescent="0.15">
      <c r="AC1938" s="76"/>
      <c r="AD1938" s="76"/>
      <c r="AE1938" s="76"/>
      <c r="AF1938" s="76"/>
      <c r="AG1938" s="76"/>
      <c r="AH1938" s="76"/>
      <c r="AI1938" s="76"/>
      <c r="AJ1938" s="76"/>
    </row>
    <row r="1939" spans="29:36" ht="20.85" customHeight="1" x14ac:dyDescent="0.15">
      <c r="AC1939" s="76"/>
      <c r="AD1939" s="76"/>
      <c r="AE1939" s="76"/>
      <c r="AF1939" s="76"/>
      <c r="AG1939" s="76"/>
      <c r="AH1939" s="76"/>
      <c r="AI1939" s="76"/>
      <c r="AJ1939" s="76"/>
    </row>
    <row r="1940" spans="29:36" ht="20.85" customHeight="1" x14ac:dyDescent="0.15">
      <c r="AC1940" s="76"/>
      <c r="AD1940" s="76"/>
      <c r="AE1940" s="76"/>
      <c r="AF1940" s="76"/>
      <c r="AG1940" s="76"/>
      <c r="AH1940" s="76"/>
      <c r="AI1940" s="76"/>
      <c r="AJ1940" s="76"/>
    </row>
    <row r="1941" spans="29:36" ht="20.85" customHeight="1" x14ac:dyDescent="0.15">
      <c r="AC1941" s="76"/>
      <c r="AD1941" s="76"/>
      <c r="AE1941" s="76"/>
      <c r="AF1941" s="76"/>
      <c r="AG1941" s="76"/>
      <c r="AH1941" s="76"/>
      <c r="AI1941" s="76"/>
      <c r="AJ1941" s="76"/>
    </row>
    <row r="1942" spans="29:36" ht="20.85" customHeight="1" x14ac:dyDescent="0.15">
      <c r="AC1942" s="76"/>
      <c r="AD1942" s="76"/>
      <c r="AE1942" s="76"/>
      <c r="AF1942" s="76"/>
      <c r="AG1942" s="76"/>
      <c r="AH1942" s="76"/>
      <c r="AI1942" s="76"/>
      <c r="AJ1942" s="76"/>
    </row>
    <row r="1943" spans="29:36" ht="20.85" customHeight="1" x14ac:dyDescent="0.15">
      <c r="AC1943" s="76"/>
      <c r="AD1943" s="76"/>
      <c r="AE1943" s="76"/>
      <c r="AF1943" s="76"/>
      <c r="AG1943" s="76"/>
      <c r="AH1943" s="76"/>
      <c r="AI1943" s="76"/>
      <c r="AJ1943" s="76"/>
    </row>
    <row r="1944" spans="29:36" ht="20.85" customHeight="1" x14ac:dyDescent="0.15">
      <c r="AC1944" s="76"/>
      <c r="AD1944" s="76"/>
      <c r="AE1944" s="76"/>
      <c r="AF1944" s="76"/>
      <c r="AG1944" s="76"/>
      <c r="AH1944" s="76"/>
      <c r="AI1944" s="76"/>
      <c r="AJ1944" s="76"/>
    </row>
    <row r="1945" spans="29:36" ht="20.85" customHeight="1" x14ac:dyDescent="0.15">
      <c r="AC1945" s="76"/>
      <c r="AD1945" s="76"/>
      <c r="AE1945" s="76"/>
      <c r="AF1945" s="76"/>
      <c r="AG1945" s="76"/>
      <c r="AH1945" s="76"/>
      <c r="AI1945" s="76"/>
      <c r="AJ1945" s="76"/>
    </row>
    <row r="1946" spans="29:36" ht="20.85" customHeight="1" x14ac:dyDescent="0.15">
      <c r="AC1946" s="76"/>
      <c r="AD1946" s="76"/>
      <c r="AE1946" s="76"/>
      <c r="AF1946" s="76"/>
      <c r="AG1946" s="76"/>
      <c r="AH1946" s="76"/>
      <c r="AI1946" s="76"/>
      <c r="AJ1946" s="76"/>
    </row>
    <row r="1947" spans="29:36" ht="20.85" customHeight="1" x14ac:dyDescent="0.15">
      <c r="AC1947" s="76"/>
      <c r="AD1947" s="76"/>
      <c r="AE1947" s="76"/>
      <c r="AF1947" s="76"/>
      <c r="AG1947" s="76"/>
      <c r="AH1947" s="76"/>
      <c r="AI1947" s="76"/>
      <c r="AJ1947" s="76"/>
    </row>
    <row r="1948" spans="29:36" ht="20.85" customHeight="1" x14ac:dyDescent="0.15">
      <c r="AC1948" s="76"/>
      <c r="AD1948" s="76"/>
      <c r="AE1948" s="76"/>
      <c r="AF1948" s="76"/>
      <c r="AG1948" s="76"/>
      <c r="AH1948" s="76"/>
      <c r="AI1948" s="76"/>
      <c r="AJ1948" s="76"/>
    </row>
    <row r="1949" spans="29:36" ht="20.85" customHeight="1" x14ac:dyDescent="0.15">
      <c r="AC1949" s="76"/>
      <c r="AD1949" s="76"/>
      <c r="AE1949" s="76"/>
      <c r="AF1949" s="76"/>
      <c r="AG1949" s="76"/>
      <c r="AH1949" s="76"/>
      <c r="AI1949" s="76"/>
      <c r="AJ1949" s="76"/>
    </row>
    <row r="1950" spans="29:36" ht="20.85" customHeight="1" x14ac:dyDescent="0.15">
      <c r="AC1950" s="76"/>
      <c r="AD1950" s="76"/>
      <c r="AE1950" s="76"/>
      <c r="AF1950" s="76"/>
      <c r="AG1950" s="76"/>
      <c r="AH1950" s="76"/>
      <c r="AI1950" s="76"/>
      <c r="AJ1950" s="76"/>
    </row>
    <row r="1951" spans="29:36" ht="20.85" customHeight="1" x14ac:dyDescent="0.15">
      <c r="AC1951" s="76"/>
      <c r="AD1951" s="76"/>
      <c r="AE1951" s="76"/>
      <c r="AF1951" s="76"/>
      <c r="AG1951" s="76"/>
      <c r="AH1951" s="76"/>
      <c r="AI1951" s="76"/>
      <c r="AJ1951" s="76"/>
    </row>
    <row r="1952" spans="29:36" ht="20.85" customHeight="1" x14ac:dyDescent="0.15">
      <c r="AC1952" s="76"/>
      <c r="AD1952" s="76"/>
      <c r="AE1952" s="76"/>
      <c r="AF1952" s="76"/>
      <c r="AG1952" s="76"/>
      <c r="AH1952" s="76"/>
      <c r="AI1952" s="76"/>
      <c r="AJ1952" s="76"/>
    </row>
    <row r="1953" spans="29:36" ht="20.85" customHeight="1" x14ac:dyDescent="0.15">
      <c r="AC1953" s="76"/>
      <c r="AD1953" s="76"/>
      <c r="AE1953" s="76"/>
      <c r="AF1953" s="76"/>
      <c r="AG1953" s="76"/>
      <c r="AH1953" s="76"/>
      <c r="AI1953" s="76"/>
      <c r="AJ1953" s="76"/>
    </row>
    <row r="1954" spans="29:36" ht="20.85" customHeight="1" x14ac:dyDescent="0.15">
      <c r="AC1954" s="76"/>
      <c r="AD1954" s="76"/>
      <c r="AE1954" s="76"/>
      <c r="AF1954" s="76"/>
      <c r="AG1954" s="76"/>
      <c r="AH1954" s="76"/>
      <c r="AI1954" s="76"/>
      <c r="AJ1954" s="76"/>
    </row>
    <row r="1955" spans="29:36" ht="20.85" customHeight="1" x14ac:dyDescent="0.15">
      <c r="AC1955" s="76"/>
      <c r="AD1955" s="76"/>
      <c r="AE1955" s="76"/>
      <c r="AF1955" s="76"/>
      <c r="AG1955" s="76"/>
      <c r="AH1955" s="76"/>
      <c r="AI1955" s="76"/>
      <c r="AJ1955" s="76"/>
    </row>
    <row r="1956" spans="29:36" ht="20.85" customHeight="1" x14ac:dyDescent="0.15">
      <c r="AC1956" s="75"/>
      <c r="AD1956" s="75"/>
      <c r="AE1956" s="75"/>
      <c r="AF1956" s="75"/>
      <c r="AG1956" s="75"/>
      <c r="AH1956" s="75"/>
      <c r="AI1956" s="75"/>
      <c r="AJ1956" s="75"/>
    </row>
    <row r="1957" spans="29:36" ht="20.85" customHeight="1" x14ac:dyDescent="0.15">
      <c r="AC1957" s="75"/>
      <c r="AD1957" s="75"/>
      <c r="AE1957" s="76"/>
      <c r="AF1957" s="76"/>
      <c r="AG1957" s="76"/>
      <c r="AH1957" s="76"/>
      <c r="AI1957" s="76"/>
      <c r="AJ1957" s="76"/>
    </row>
    <row r="1958" spans="29:36" ht="20.85" customHeight="1" x14ac:dyDescent="0.15">
      <c r="AC1958" s="76"/>
      <c r="AD1958" s="76"/>
      <c r="AE1958" s="76"/>
      <c r="AF1958" s="76"/>
      <c r="AG1958" s="76"/>
      <c r="AH1958" s="76"/>
      <c r="AI1958" s="76"/>
      <c r="AJ1958" s="76"/>
    </row>
    <row r="1959" spans="29:36" ht="20.85" customHeight="1" x14ac:dyDescent="0.15">
      <c r="AC1959" s="75"/>
      <c r="AD1959" s="75"/>
      <c r="AE1959" s="76"/>
      <c r="AF1959" s="76"/>
      <c r="AG1959" s="76"/>
      <c r="AH1959" s="76"/>
      <c r="AI1959" s="76"/>
      <c r="AJ1959" s="75"/>
    </row>
    <row r="1960" spans="29:36" ht="20.85" customHeight="1" x14ac:dyDescent="0.15">
      <c r="AC1960" s="76"/>
      <c r="AD1960" s="76"/>
      <c r="AE1960" s="76"/>
      <c r="AF1960" s="76"/>
      <c r="AG1960" s="76"/>
      <c r="AH1960" s="76"/>
      <c r="AI1960" s="76"/>
      <c r="AJ1960" s="76"/>
    </row>
    <row r="1961" spans="29:36" ht="20.85" customHeight="1" x14ac:dyDescent="0.15">
      <c r="AC1961" s="76"/>
      <c r="AD1961" s="76"/>
      <c r="AE1961" s="76"/>
      <c r="AF1961" s="76"/>
      <c r="AG1961" s="76"/>
      <c r="AH1961" s="76"/>
      <c r="AI1961" s="76"/>
      <c r="AJ1961" s="76"/>
    </row>
    <row r="1962" spans="29:36" ht="20.85" customHeight="1" x14ac:dyDescent="0.15">
      <c r="AC1962" s="76"/>
      <c r="AD1962" s="76"/>
      <c r="AE1962" s="76"/>
      <c r="AF1962" s="76"/>
      <c r="AG1962" s="76"/>
      <c r="AH1962" s="76"/>
      <c r="AI1962" s="76"/>
      <c r="AJ1962" s="76"/>
    </row>
    <row r="1963" spans="29:36" ht="20.85" customHeight="1" x14ac:dyDescent="0.15">
      <c r="AC1963" s="76"/>
      <c r="AD1963" s="76"/>
      <c r="AE1963" s="76"/>
      <c r="AF1963" s="76"/>
      <c r="AG1963" s="76"/>
      <c r="AH1963" s="76"/>
      <c r="AI1963" s="76"/>
      <c r="AJ1963" s="76"/>
    </row>
    <row r="1964" spans="29:36" ht="20.85" customHeight="1" x14ac:dyDescent="0.15">
      <c r="AC1964" s="76"/>
      <c r="AD1964" s="76"/>
      <c r="AE1964" s="76"/>
      <c r="AF1964" s="76"/>
      <c r="AG1964" s="76"/>
      <c r="AH1964" s="76"/>
      <c r="AI1964" s="76"/>
      <c r="AJ1964" s="76"/>
    </row>
    <row r="1965" spans="29:36" ht="20.85" customHeight="1" x14ac:dyDescent="0.15">
      <c r="AC1965" s="76"/>
      <c r="AD1965" s="76"/>
      <c r="AE1965" s="76"/>
      <c r="AF1965" s="76"/>
      <c r="AG1965" s="76"/>
      <c r="AH1965" s="76"/>
      <c r="AI1965" s="76"/>
      <c r="AJ1965" s="76"/>
    </row>
    <row r="1966" spans="29:36" ht="20.85" customHeight="1" x14ac:dyDescent="0.15">
      <c r="AC1966" s="76"/>
      <c r="AD1966" s="76"/>
      <c r="AE1966" s="76"/>
      <c r="AF1966" s="76"/>
      <c r="AG1966" s="76"/>
      <c r="AH1966" s="76"/>
      <c r="AI1966" s="76"/>
      <c r="AJ1966" s="76"/>
    </row>
    <row r="1967" spans="29:36" ht="20.85" customHeight="1" x14ac:dyDescent="0.15">
      <c r="AC1967" s="76"/>
      <c r="AD1967" s="76"/>
      <c r="AE1967" s="76"/>
      <c r="AF1967" s="76"/>
      <c r="AG1967" s="76"/>
      <c r="AH1967" s="76"/>
      <c r="AI1967" s="76"/>
      <c r="AJ1967" s="76"/>
    </row>
    <row r="1968" spans="29:36" ht="20.85" customHeight="1" x14ac:dyDescent="0.15">
      <c r="AC1968" s="76"/>
      <c r="AD1968" s="76"/>
      <c r="AE1968" s="76"/>
      <c r="AF1968" s="76"/>
      <c r="AG1968" s="76"/>
      <c r="AH1968" s="76"/>
      <c r="AI1968" s="76"/>
      <c r="AJ1968" s="76"/>
    </row>
    <row r="1969" spans="29:36" ht="20.85" customHeight="1" x14ac:dyDescent="0.15">
      <c r="AC1969" s="76"/>
      <c r="AD1969" s="76"/>
      <c r="AE1969" s="76"/>
      <c r="AF1969" s="76"/>
      <c r="AG1969" s="76"/>
      <c r="AH1969" s="76"/>
      <c r="AI1969" s="76"/>
      <c r="AJ1969" s="76"/>
    </row>
    <row r="1970" spans="29:36" ht="20.85" customHeight="1" x14ac:dyDescent="0.15">
      <c r="AC1970" s="76"/>
      <c r="AD1970" s="76"/>
      <c r="AE1970" s="76"/>
      <c r="AF1970" s="76"/>
      <c r="AG1970" s="76"/>
      <c r="AH1970" s="76"/>
      <c r="AI1970" s="76"/>
      <c r="AJ1970" s="76"/>
    </row>
    <row r="1971" spans="29:36" ht="20.85" customHeight="1" x14ac:dyDescent="0.15">
      <c r="AC1971" s="76"/>
      <c r="AD1971" s="76"/>
      <c r="AE1971" s="76"/>
      <c r="AF1971" s="76"/>
      <c r="AG1971" s="76"/>
      <c r="AH1971" s="76"/>
      <c r="AI1971" s="76"/>
      <c r="AJ1971" s="76"/>
    </row>
    <row r="1972" spans="29:36" ht="20.85" customHeight="1" x14ac:dyDescent="0.15">
      <c r="AC1972" s="76"/>
      <c r="AD1972" s="76"/>
      <c r="AE1972" s="76"/>
      <c r="AF1972" s="76"/>
      <c r="AG1972" s="76"/>
      <c r="AH1972" s="76"/>
      <c r="AI1972" s="76"/>
      <c r="AJ1972" s="76"/>
    </row>
    <row r="1973" spans="29:36" ht="20.85" customHeight="1" x14ac:dyDescent="0.15">
      <c r="AC1973" s="76"/>
      <c r="AD1973" s="76"/>
      <c r="AE1973" s="76"/>
      <c r="AF1973" s="76"/>
      <c r="AG1973" s="76"/>
      <c r="AH1973" s="76"/>
      <c r="AI1973" s="76"/>
      <c r="AJ1973" s="76"/>
    </row>
    <row r="1974" spans="29:36" ht="20.85" customHeight="1" x14ac:dyDescent="0.15">
      <c r="AC1974" s="76"/>
      <c r="AD1974" s="76"/>
      <c r="AE1974" s="76"/>
      <c r="AF1974" s="76"/>
      <c r="AG1974" s="76"/>
      <c r="AH1974" s="76"/>
      <c r="AI1974" s="76"/>
      <c r="AJ1974" s="76"/>
    </row>
    <row r="1975" spans="29:36" ht="20.85" customHeight="1" x14ac:dyDescent="0.15">
      <c r="AC1975" s="76"/>
      <c r="AD1975" s="76"/>
      <c r="AE1975" s="76"/>
      <c r="AF1975" s="76"/>
      <c r="AG1975" s="76"/>
      <c r="AH1975" s="76"/>
      <c r="AI1975" s="76"/>
      <c r="AJ1975" s="76"/>
    </row>
    <row r="1976" spans="29:36" ht="20.85" customHeight="1" x14ac:dyDescent="0.15">
      <c r="AC1976" s="76"/>
      <c r="AD1976" s="76"/>
      <c r="AE1976" s="76"/>
      <c r="AF1976" s="76"/>
      <c r="AG1976" s="76"/>
      <c r="AH1976" s="76"/>
      <c r="AI1976" s="76"/>
      <c r="AJ1976" s="76"/>
    </row>
    <row r="1977" spans="29:36" ht="20.85" customHeight="1" x14ac:dyDescent="0.15">
      <c r="AC1977" s="76"/>
      <c r="AD1977" s="76"/>
      <c r="AE1977" s="76"/>
      <c r="AF1977" s="76"/>
      <c r="AG1977" s="76"/>
      <c r="AH1977" s="76"/>
      <c r="AI1977" s="76"/>
      <c r="AJ1977" s="76"/>
    </row>
    <row r="1978" spans="29:36" ht="20.85" customHeight="1" x14ac:dyDescent="0.15">
      <c r="AC1978" s="76"/>
      <c r="AD1978" s="76"/>
      <c r="AE1978" s="76"/>
      <c r="AF1978" s="76"/>
      <c r="AG1978" s="76"/>
      <c r="AH1978" s="76"/>
      <c r="AI1978" s="76"/>
      <c r="AJ1978" s="76"/>
    </row>
    <row r="1979" spans="29:36" ht="20.85" customHeight="1" x14ac:dyDescent="0.15">
      <c r="AC1979" s="76"/>
      <c r="AD1979" s="76"/>
      <c r="AE1979" s="76"/>
      <c r="AF1979" s="76"/>
      <c r="AG1979" s="76"/>
      <c r="AH1979" s="76"/>
      <c r="AI1979" s="76"/>
      <c r="AJ1979" s="76"/>
    </row>
    <row r="1980" spans="29:36" ht="20.85" customHeight="1" x14ac:dyDescent="0.15">
      <c r="AC1980" s="76"/>
      <c r="AD1980" s="76"/>
      <c r="AE1980" s="76"/>
      <c r="AF1980" s="76"/>
      <c r="AG1980" s="76"/>
      <c r="AH1980" s="76"/>
      <c r="AI1980" s="76"/>
      <c r="AJ1980" s="76"/>
    </row>
    <row r="1981" spans="29:36" ht="20.85" customHeight="1" x14ac:dyDescent="0.15">
      <c r="AC1981" s="76"/>
      <c r="AD1981" s="76"/>
      <c r="AE1981" s="76"/>
      <c r="AF1981" s="76"/>
      <c r="AG1981" s="76"/>
      <c r="AH1981" s="76"/>
      <c r="AI1981" s="76"/>
      <c r="AJ1981" s="76"/>
    </row>
    <row r="1982" spans="29:36" ht="20.85" customHeight="1" x14ac:dyDescent="0.15">
      <c r="AC1982" s="76"/>
      <c r="AD1982" s="76"/>
      <c r="AE1982" s="76"/>
      <c r="AF1982" s="76"/>
      <c r="AG1982" s="76"/>
      <c r="AH1982" s="76"/>
      <c r="AI1982" s="76"/>
      <c r="AJ1982" s="76"/>
    </row>
    <row r="1983" spans="29:36" ht="20.85" customHeight="1" x14ac:dyDescent="0.15">
      <c r="AC1983" s="76"/>
      <c r="AD1983" s="76"/>
      <c r="AE1983" s="76"/>
      <c r="AF1983" s="76"/>
      <c r="AG1983" s="76"/>
      <c r="AH1983" s="76"/>
      <c r="AI1983" s="76"/>
      <c r="AJ1983" s="76"/>
    </row>
    <row r="1984" spans="29:36" ht="20.85" customHeight="1" x14ac:dyDescent="0.15">
      <c r="AC1984" s="76"/>
      <c r="AD1984" s="76"/>
      <c r="AE1984" s="76"/>
      <c r="AF1984" s="76"/>
      <c r="AG1984" s="76"/>
      <c r="AH1984" s="76"/>
      <c r="AI1984" s="76"/>
      <c r="AJ1984" s="76"/>
    </row>
    <row r="1985" spans="29:36" ht="20.85" customHeight="1" x14ac:dyDescent="0.15">
      <c r="AC1985" s="76"/>
      <c r="AD1985" s="76"/>
      <c r="AE1985" s="76"/>
      <c r="AF1985" s="76"/>
      <c r="AG1985" s="76"/>
      <c r="AH1985" s="76"/>
      <c r="AI1985" s="76"/>
      <c r="AJ1985" s="76"/>
    </row>
    <row r="1986" spans="29:36" ht="20.85" customHeight="1" x14ac:dyDescent="0.15">
      <c r="AC1986" s="76"/>
      <c r="AD1986" s="76"/>
      <c r="AE1986" s="76"/>
      <c r="AF1986" s="76"/>
      <c r="AG1986" s="76"/>
      <c r="AH1986" s="76"/>
      <c r="AI1986" s="76"/>
      <c r="AJ1986" s="76"/>
    </row>
    <row r="1987" spans="29:36" ht="20.85" customHeight="1" x14ac:dyDescent="0.15">
      <c r="AC1987" s="76"/>
      <c r="AD1987" s="76"/>
      <c r="AE1987" s="76"/>
      <c r="AF1987" s="76"/>
      <c r="AG1987" s="76"/>
      <c r="AH1987" s="76"/>
      <c r="AI1987" s="76"/>
      <c r="AJ1987" s="76"/>
    </row>
    <row r="1988" spans="29:36" ht="20.85" customHeight="1" x14ac:dyDescent="0.15">
      <c r="AC1988" s="76"/>
      <c r="AD1988" s="76"/>
      <c r="AE1988" s="76"/>
      <c r="AF1988" s="76"/>
      <c r="AG1988" s="76"/>
      <c r="AH1988" s="76"/>
      <c r="AI1988" s="76"/>
      <c r="AJ1988" s="76"/>
    </row>
    <row r="1989" spans="29:36" ht="20.85" customHeight="1" x14ac:dyDescent="0.15">
      <c r="AC1989" s="76"/>
      <c r="AD1989" s="76"/>
      <c r="AE1989" s="76"/>
      <c r="AF1989" s="76"/>
      <c r="AG1989" s="76"/>
      <c r="AH1989" s="76"/>
      <c r="AI1989" s="76"/>
      <c r="AJ1989" s="76"/>
    </row>
    <row r="1990" spans="29:36" ht="20.85" customHeight="1" x14ac:dyDescent="0.15">
      <c r="AC1990" s="76"/>
      <c r="AD1990" s="76"/>
      <c r="AE1990" s="76"/>
      <c r="AF1990" s="76"/>
      <c r="AG1990" s="76"/>
      <c r="AH1990" s="76"/>
      <c r="AI1990" s="76"/>
      <c r="AJ1990" s="76"/>
    </row>
    <row r="1991" spans="29:36" ht="20.85" customHeight="1" x14ac:dyDescent="0.15">
      <c r="AC1991" s="76"/>
      <c r="AD1991" s="76"/>
      <c r="AE1991" s="76"/>
      <c r="AF1991" s="76"/>
      <c r="AG1991" s="76"/>
      <c r="AH1991" s="76"/>
      <c r="AI1991" s="76"/>
      <c r="AJ1991" s="76"/>
    </row>
    <row r="1992" spans="29:36" ht="20.85" customHeight="1" x14ac:dyDescent="0.15">
      <c r="AC1992" s="76"/>
      <c r="AD1992" s="76"/>
      <c r="AE1992" s="76"/>
      <c r="AF1992" s="76"/>
      <c r="AG1992" s="76"/>
      <c r="AH1992" s="76"/>
      <c r="AI1992" s="76"/>
      <c r="AJ1992" s="76"/>
    </row>
    <row r="1993" spans="29:36" ht="20.85" customHeight="1" x14ac:dyDescent="0.15">
      <c r="AC1993" s="76"/>
      <c r="AD1993" s="76"/>
      <c r="AE1993" s="76"/>
      <c r="AF1993" s="76"/>
      <c r="AG1993" s="76"/>
      <c r="AH1993" s="76"/>
      <c r="AI1993" s="76"/>
      <c r="AJ1993" s="76"/>
    </row>
    <row r="1994" spans="29:36" ht="20.85" customHeight="1" x14ac:dyDescent="0.15">
      <c r="AC1994" s="76"/>
      <c r="AD1994" s="76"/>
      <c r="AE1994" s="76"/>
      <c r="AF1994" s="76"/>
      <c r="AG1994" s="76"/>
      <c r="AH1994" s="76"/>
      <c r="AI1994" s="76"/>
      <c r="AJ1994" s="76"/>
    </row>
    <row r="1995" spans="29:36" ht="20.85" customHeight="1" x14ac:dyDescent="0.15">
      <c r="AC1995" s="76"/>
      <c r="AD1995" s="76"/>
      <c r="AE1995" s="76"/>
      <c r="AF1995" s="76"/>
      <c r="AG1995" s="76"/>
      <c r="AH1995" s="76"/>
      <c r="AI1995" s="76"/>
      <c r="AJ1995" s="76"/>
    </row>
    <row r="1996" spans="29:36" ht="20.85" customHeight="1" x14ac:dyDescent="0.15">
      <c r="AC1996" s="76"/>
      <c r="AD1996" s="76"/>
      <c r="AE1996" s="76"/>
      <c r="AF1996" s="76"/>
      <c r="AG1996" s="76"/>
      <c r="AH1996" s="76"/>
      <c r="AI1996" s="76"/>
      <c r="AJ1996" s="76"/>
    </row>
    <row r="1997" spans="29:36" ht="20.85" customHeight="1" x14ac:dyDescent="0.15">
      <c r="AC1997" s="76"/>
      <c r="AD1997" s="76"/>
      <c r="AE1997" s="76"/>
      <c r="AF1997" s="76"/>
      <c r="AG1997" s="76"/>
      <c r="AH1997" s="76"/>
      <c r="AI1997" s="76"/>
      <c r="AJ1997" s="76"/>
    </row>
    <row r="1998" spans="29:36" ht="20.85" customHeight="1" x14ac:dyDescent="0.15">
      <c r="AC1998" s="76"/>
      <c r="AD1998" s="76"/>
      <c r="AE1998" s="76"/>
      <c r="AF1998" s="76"/>
      <c r="AG1998" s="76"/>
      <c r="AH1998" s="76"/>
      <c r="AI1998" s="76"/>
      <c r="AJ1998" s="76"/>
    </row>
    <row r="1999" spans="29:36" ht="20.85" customHeight="1" x14ac:dyDescent="0.15">
      <c r="AC1999" s="76"/>
      <c r="AD1999" s="76"/>
      <c r="AE1999" s="76"/>
      <c r="AF1999" s="76"/>
      <c r="AG1999" s="76"/>
      <c r="AH1999" s="76"/>
      <c r="AI1999" s="76"/>
      <c r="AJ1999" s="76"/>
    </row>
    <row r="2000" spans="29:36" ht="20.85" customHeight="1" x14ac:dyDescent="0.15">
      <c r="AC2000" s="76"/>
      <c r="AD2000" s="76"/>
      <c r="AE2000" s="76"/>
      <c r="AF2000" s="76"/>
      <c r="AG2000" s="76"/>
      <c r="AH2000" s="76"/>
      <c r="AI2000" s="76"/>
      <c r="AJ2000" s="76"/>
    </row>
    <row r="2001" spans="29:36" ht="20.85" customHeight="1" x14ac:dyDescent="0.15">
      <c r="AC2001" s="75"/>
      <c r="AD2001" s="75"/>
      <c r="AE2001" s="75"/>
      <c r="AF2001" s="75"/>
      <c r="AG2001" s="75"/>
      <c r="AH2001" s="75"/>
      <c r="AI2001" s="75"/>
      <c r="AJ2001" s="75"/>
    </row>
    <row r="2002" spans="29:36" ht="20.85" customHeight="1" x14ac:dyDescent="0.15">
      <c r="AC2002" s="75"/>
      <c r="AD2002" s="75"/>
      <c r="AE2002" s="76"/>
      <c r="AF2002" s="76"/>
      <c r="AG2002" s="76"/>
      <c r="AH2002" s="76"/>
      <c r="AI2002" s="76"/>
      <c r="AJ2002" s="76"/>
    </row>
    <row r="2003" spans="29:36" ht="20.85" customHeight="1" x14ac:dyDescent="0.15">
      <c r="AC2003" s="76"/>
      <c r="AD2003" s="76"/>
      <c r="AE2003" s="76"/>
      <c r="AF2003" s="76"/>
      <c r="AG2003" s="76"/>
      <c r="AH2003" s="76"/>
      <c r="AI2003" s="76"/>
      <c r="AJ2003" s="76"/>
    </row>
    <row r="2004" spans="29:36" ht="20.85" customHeight="1" x14ac:dyDescent="0.15">
      <c r="AC2004" s="75"/>
      <c r="AD2004" s="75"/>
      <c r="AE2004" s="76"/>
      <c r="AF2004" s="76"/>
      <c r="AG2004" s="76"/>
      <c r="AH2004" s="76"/>
      <c r="AI2004" s="76"/>
      <c r="AJ2004" s="75"/>
    </row>
    <row r="2005" spans="29:36" ht="20.85" customHeight="1" x14ac:dyDescent="0.15">
      <c r="AC2005" s="76"/>
      <c r="AD2005" s="76"/>
      <c r="AE2005" s="76"/>
      <c r="AF2005" s="76"/>
      <c r="AG2005" s="76"/>
      <c r="AH2005" s="76"/>
      <c r="AI2005" s="76"/>
      <c r="AJ2005" s="76"/>
    </row>
    <row r="2006" spans="29:36" ht="20.85" customHeight="1" x14ac:dyDescent="0.15">
      <c r="AC2006" s="76"/>
      <c r="AD2006" s="76"/>
      <c r="AE2006" s="76"/>
      <c r="AF2006" s="76"/>
      <c r="AG2006" s="76"/>
      <c r="AH2006" s="76"/>
      <c r="AI2006" s="76"/>
      <c r="AJ2006" s="76"/>
    </row>
    <row r="2007" spans="29:36" ht="20.85" customHeight="1" x14ac:dyDescent="0.15">
      <c r="AC2007" s="76"/>
      <c r="AD2007" s="76"/>
      <c r="AE2007" s="76"/>
      <c r="AF2007" s="76"/>
      <c r="AG2007" s="76"/>
      <c r="AH2007" s="76"/>
      <c r="AI2007" s="76"/>
      <c r="AJ2007" s="76"/>
    </row>
    <row r="2008" spans="29:36" ht="20.85" customHeight="1" x14ac:dyDescent="0.15">
      <c r="AC2008" s="76"/>
      <c r="AD2008" s="76"/>
      <c r="AE2008" s="76"/>
      <c r="AF2008" s="76"/>
      <c r="AG2008" s="76"/>
      <c r="AH2008" s="76"/>
      <c r="AI2008" s="76"/>
      <c r="AJ2008" s="76"/>
    </row>
    <row r="2009" spans="29:36" ht="20.85" customHeight="1" x14ac:dyDescent="0.15">
      <c r="AC2009" s="76"/>
      <c r="AD2009" s="76"/>
      <c r="AE2009" s="76"/>
      <c r="AF2009" s="76"/>
      <c r="AG2009" s="76"/>
      <c r="AH2009" s="76"/>
      <c r="AI2009" s="76"/>
      <c r="AJ2009" s="76"/>
    </row>
    <row r="2010" spans="29:36" ht="20.85" customHeight="1" x14ac:dyDescent="0.15">
      <c r="AC2010" s="76"/>
      <c r="AD2010" s="76"/>
      <c r="AE2010" s="76"/>
      <c r="AF2010" s="76"/>
      <c r="AG2010" s="76"/>
      <c r="AH2010" s="76"/>
      <c r="AI2010" s="76"/>
      <c r="AJ2010" s="76"/>
    </row>
    <row r="2011" spans="29:36" ht="20.85" customHeight="1" x14ac:dyDescent="0.15">
      <c r="AC2011" s="76"/>
      <c r="AD2011" s="76"/>
      <c r="AE2011" s="76"/>
      <c r="AF2011" s="76"/>
      <c r="AG2011" s="76"/>
      <c r="AH2011" s="76"/>
      <c r="AI2011" s="76"/>
      <c r="AJ2011" s="76"/>
    </row>
    <row r="2012" spans="29:36" ht="20.85" customHeight="1" x14ac:dyDescent="0.15">
      <c r="AC2012" s="76"/>
      <c r="AD2012" s="76"/>
      <c r="AE2012" s="76"/>
      <c r="AF2012" s="76"/>
      <c r="AG2012" s="76"/>
      <c r="AH2012" s="76"/>
      <c r="AI2012" s="76"/>
      <c r="AJ2012" s="76"/>
    </row>
    <row r="2013" spans="29:36" ht="20.85" customHeight="1" x14ac:dyDescent="0.15">
      <c r="AC2013" s="76"/>
      <c r="AD2013" s="76"/>
      <c r="AE2013" s="76"/>
      <c r="AF2013" s="76"/>
      <c r="AG2013" s="76"/>
      <c r="AH2013" s="76"/>
      <c r="AI2013" s="76"/>
      <c r="AJ2013" s="76"/>
    </row>
    <row r="2014" spans="29:36" ht="20.85" customHeight="1" x14ac:dyDescent="0.15">
      <c r="AC2014" s="76"/>
      <c r="AD2014" s="76"/>
      <c r="AE2014" s="76"/>
      <c r="AF2014" s="76"/>
      <c r="AG2014" s="76"/>
      <c r="AH2014" s="76"/>
      <c r="AI2014" s="76"/>
      <c r="AJ2014" s="76"/>
    </row>
    <row r="2015" spans="29:36" ht="20.85" customHeight="1" x14ac:dyDescent="0.15">
      <c r="AC2015" s="76"/>
      <c r="AD2015" s="76"/>
      <c r="AE2015" s="76"/>
      <c r="AF2015" s="76"/>
      <c r="AG2015" s="76"/>
      <c r="AH2015" s="76"/>
      <c r="AI2015" s="76"/>
      <c r="AJ2015" s="76"/>
    </row>
    <row r="2016" spans="29:36" ht="20.85" customHeight="1" x14ac:dyDescent="0.15">
      <c r="AC2016" s="76"/>
      <c r="AD2016" s="76"/>
      <c r="AE2016" s="76"/>
      <c r="AF2016" s="76"/>
      <c r="AG2016" s="76"/>
      <c r="AH2016" s="76"/>
      <c r="AI2016" s="76"/>
      <c r="AJ2016" s="76"/>
    </row>
    <row r="2017" spans="29:36" ht="20.85" customHeight="1" x14ac:dyDescent="0.15">
      <c r="AC2017" s="76"/>
      <c r="AD2017" s="76"/>
      <c r="AE2017" s="76"/>
      <c r="AF2017" s="76"/>
      <c r="AG2017" s="76"/>
      <c r="AH2017" s="76"/>
      <c r="AI2017" s="76"/>
      <c r="AJ2017" s="76"/>
    </row>
    <row r="2018" spans="29:36" ht="20.85" customHeight="1" x14ac:dyDescent="0.15">
      <c r="AC2018" s="76"/>
      <c r="AD2018" s="76"/>
      <c r="AE2018" s="76"/>
      <c r="AF2018" s="76"/>
      <c r="AG2018" s="76"/>
      <c r="AH2018" s="76"/>
      <c r="AI2018" s="76"/>
      <c r="AJ2018" s="76"/>
    </row>
    <row r="2019" spans="29:36" ht="20.85" customHeight="1" x14ac:dyDescent="0.15">
      <c r="AC2019" s="76"/>
      <c r="AD2019" s="76"/>
      <c r="AE2019" s="76"/>
      <c r="AF2019" s="76"/>
      <c r="AG2019" s="76"/>
      <c r="AH2019" s="76"/>
      <c r="AI2019" s="76"/>
      <c r="AJ2019" s="76"/>
    </row>
    <row r="2020" spans="29:36" ht="20.85" customHeight="1" x14ac:dyDescent="0.15">
      <c r="AC2020" s="76"/>
      <c r="AD2020" s="76"/>
      <c r="AE2020" s="76"/>
      <c r="AF2020" s="76"/>
      <c r="AG2020" s="76"/>
      <c r="AH2020" s="76"/>
      <c r="AI2020" s="76"/>
      <c r="AJ2020" s="76"/>
    </row>
    <row r="2021" spans="29:36" ht="20.85" customHeight="1" x14ac:dyDescent="0.15">
      <c r="AC2021" s="76"/>
      <c r="AD2021" s="76"/>
      <c r="AE2021" s="76"/>
      <c r="AF2021" s="76"/>
      <c r="AG2021" s="76"/>
      <c r="AH2021" s="76"/>
      <c r="AI2021" s="76"/>
      <c r="AJ2021" s="76"/>
    </row>
    <row r="2022" spans="29:36" ht="20.85" customHeight="1" x14ac:dyDescent="0.15">
      <c r="AC2022" s="76"/>
      <c r="AD2022" s="76"/>
      <c r="AE2022" s="76"/>
      <c r="AF2022" s="76"/>
      <c r="AG2022" s="76"/>
      <c r="AH2022" s="76"/>
      <c r="AI2022" s="76"/>
      <c r="AJ2022" s="76"/>
    </row>
    <row r="2023" spans="29:36" ht="20.85" customHeight="1" x14ac:dyDescent="0.15">
      <c r="AC2023" s="76"/>
      <c r="AD2023" s="76"/>
      <c r="AE2023" s="76"/>
      <c r="AF2023" s="76"/>
      <c r="AG2023" s="76"/>
      <c r="AH2023" s="76"/>
      <c r="AI2023" s="76"/>
      <c r="AJ2023" s="76"/>
    </row>
    <row r="2024" spans="29:36" ht="20.85" customHeight="1" x14ac:dyDescent="0.15">
      <c r="AC2024" s="76"/>
      <c r="AD2024" s="76"/>
      <c r="AE2024" s="76"/>
      <c r="AF2024" s="76"/>
      <c r="AG2024" s="76"/>
      <c r="AH2024" s="76"/>
      <c r="AI2024" s="76"/>
      <c r="AJ2024" s="76"/>
    </row>
    <row r="2025" spans="29:36" ht="20.85" customHeight="1" x14ac:dyDescent="0.15">
      <c r="AC2025" s="76"/>
      <c r="AD2025" s="76"/>
      <c r="AE2025" s="76"/>
      <c r="AF2025" s="76"/>
      <c r="AG2025" s="76"/>
      <c r="AH2025" s="76"/>
      <c r="AI2025" s="76"/>
      <c r="AJ2025" s="76"/>
    </row>
    <row r="2026" spans="29:36" ht="20.85" customHeight="1" x14ac:dyDescent="0.15">
      <c r="AC2026" s="76"/>
      <c r="AD2026" s="76"/>
      <c r="AE2026" s="76"/>
      <c r="AF2026" s="76"/>
      <c r="AG2026" s="76"/>
      <c r="AH2026" s="76"/>
      <c r="AI2026" s="76"/>
      <c r="AJ2026" s="76"/>
    </row>
    <row r="2027" spans="29:36" ht="20.85" customHeight="1" x14ac:dyDescent="0.15">
      <c r="AC2027" s="76"/>
      <c r="AD2027" s="76"/>
      <c r="AE2027" s="76"/>
      <c r="AF2027" s="76"/>
      <c r="AG2027" s="76"/>
      <c r="AH2027" s="76"/>
      <c r="AI2027" s="76"/>
      <c r="AJ2027" s="76"/>
    </row>
    <row r="2028" spans="29:36" ht="20.85" customHeight="1" x14ac:dyDescent="0.15">
      <c r="AC2028" s="76"/>
      <c r="AD2028" s="76"/>
      <c r="AE2028" s="76"/>
      <c r="AF2028" s="76"/>
      <c r="AG2028" s="76"/>
      <c r="AH2028" s="76"/>
      <c r="AI2028" s="76"/>
      <c r="AJ2028" s="76"/>
    </row>
    <row r="2029" spans="29:36" ht="20.85" customHeight="1" x14ac:dyDescent="0.15">
      <c r="AC2029" s="76"/>
      <c r="AD2029" s="76"/>
      <c r="AE2029" s="76"/>
      <c r="AF2029" s="76"/>
      <c r="AG2029" s="76"/>
      <c r="AH2029" s="76"/>
      <c r="AI2029" s="76"/>
      <c r="AJ2029" s="76"/>
    </row>
    <row r="2030" spans="29:36" ht="20.85" customHeight="1" x14ac:dyDescent="0.15">
      <c r="AC2030" s="76"/>
      <c r="AD2030" s="76"/>
      <c r="AE2030" s="76"/>
      <c r="AF2030" s="76"/>
      <c r="AG2030" s="76"/>
      <c r="AH2030" s="76"/>
      <c r="AI2030" s="76"/>
      <c r="AJ2030" s="76"/>
    </row>
    <row r="2031" spans="29:36" ht="20.85" customHeight="1" x14ac:dyDescent="0.15">
      <c r="AC2031" s="76"/>
      <c r="AD2031" s="76"/>
      <c r="AE2031" s="76"/>
      <c r="AF2031" s="76"/>
      <c r="AG2031" s="76"/>
      <c r="AH2031" s="76"/>
      <c r="AI2031" s="76"/>
      <c r="AJ2031" s="76"/>
    </row>
    <row r="2032" spans="29:36" ht="20.85" customHeight="1" x14ac:dyDescent="0.15">
      <c r="AC2032" s="76"/>
      <c r="AD2032" s="76"/>
      <c r="AE2032" s="76"/>
      <c r="AF2032" s="76"/>
      <c r="AG2032" s="76"/>
      <c r="AH2032" s="76"/>
      <c r="AI2032" s="76"/>
      <c r="AJ2032" s="76"/>
    </row>
    <row r="2033" spans="29:36" ht="20.85" customHeight="1" x14ac:dyDescent="0.15">
      <c r="AC2033" s="76"/>
      <c r="AD2033" s="76"/>
      <c r="AE2033" s="76"/>
      <c r="AF2033" s="76"/>
      <c r="AG2033" s="76"/>
      <c r="AH2033" s="76"/>
      <c r="AI2033" s="76"/>
      <c r="AJ2033" s="76"/>
    </row>
    <row r="2034" spans="29:36" ht="20.85" customHeight="1" x14ac:dyDescent="0.15">
      <c r="AC2034" s="76"/>
      <c r="AD2034" s="76"/>
      <c r="AE2034" s="76"/>
      <c r="AF2034" s="76"/>
      <c r="AG2034" s="76"/>
      <c r="AH2034" s="76"/>
      <c r="AI2034" s="76"/>
      <c r="AJ2034" s="76"/>
    </row>
    <row r="2035" spans="29:36" ht="20.85" customHeight="1" x14ac:dyDescent="0.15">
      <c r="AC2035" s="76"/>
      <c r="AD2035" s="76"/>
      <c r="AE2035" s="76"/>
      <c r="AF2035" s="76"/>
      <c r="AG2035" s="76"/>
      <c r="AH2035" s="76"/>
      <c r="AI2035" s="76"/>
      <c r="AJ2035" s="76"/>
    </row>
    <row r="2036" spans="29:36" ht="20.85" customHeight="1" x14ac:dyDescent="0.15">
      <c r="AC2036" s="76"/>
      <c r="AD2036" s="76"/>
      <c r="AE2036" s="76"/>
      <c r="AF2036" s="76"/>
      <c r="AG2036" s="76"/>
      <c r="AH2036" s="76"/>
      <c r="AI2036" s="76"/>
      <c r="AJ2036" s="76"/>
    </row>
    <row r="2037" spans="29:36" ht="20.85" customHeight="1" x14ac:dyDescent="0.15">
      <c r="AC2037" s="76"/>
      <c r="AD2037" s="76"/>
      <c r="AE2037" s="76"/>
      <c r="AF2037" s="76"/>
      <c r="AG2037" s="76"/>
      <c r="AH2037" s="76"/>
      <c r="AI2037" s="76"/>
      <c r="AJ2037" s="76"/>
    </row>
    <row r="2038" spans="29:36" ht="20.85" customHeight="1" x14ac:dyDescent="0.15">
      <c r="AC2038" s="76"/>
      <c r="AD2038" s="76"/>
      <c r="AE2038" s="76"/>
      <c r="AF2038" s="76"/>
      <c r="AG2038" s="76"/>
      <c r="AH2038" s="76"/>
      <c r="AI2038" s="76"/>
      <c r="AJ2038" s="76"/>
    </row>
    <row r="2039" spans="29:36" ht="20.85" customHeight="1" x14ac:dyDescent="0.15">
      <c r="AC2039" s="76"/>
      <c r="AD2039" s="76"/>
      <c r="AE2039" s="76"/>
      <c r="AF2039" s="76"/>
      <c r="AG2039" s="76"/>
      <c r="AH2039" s="76"/>
      <c r="AI2039" s="76"/>
      <c r="AJ2039" s="76"/>
    </row>
    <row r="2040" spans="29:36" ht="20.85" customHeight="1" x14ac:dyDescent="0.15">
      <c r="AC2040" s="76"/>
      <c r="AD2040" s="76"/>
      <c r="AE2040" s="76"/>
      <c r="AF2040" s="76"/>
      <c r="AG2040" s="76"/>
      <c r="AH2040" s="76"/>
      <c r="AI2040" s="76"/>
      <c r="AJ2040" s="76"/>
    </row>
    <row r="2041" spans="29:36" ht="20.85" customHeight="1" x14ac:dyDescent="0.15">
      <c r="AC2041" s="76"/>
      <c r="AD2041" s="76"/>
      <c r="AE2041" s="76"/>
      <c r="AF2041" s="76"/>
      <c r="AG2041" s="76"/>
      <c r="AH2041" s="76"/>
      <c r="AI2041" s="76"/>
      <c r="AJ2041" s="76"/>
    </row>
    <row r="2042" spans="29:36" ht="20.85" customHeight="1" x14ac:dyDescent="0.15">
      <c r="AC2042" s="76"/>
      <c r="AD2042" s="76"/>
      <c r="AE2042" s="76"/>
      <c r="AF2042" s="76"/>
      <c r="AG2042" s="76"/>
      <c r="AH2042" s="76"/>
      <c r="AI2042" s="76"/>
      <c r="AJ2042" s="76"/>
    </row>
    <row r="2043" spans="29:36" ht="20.85" customHeight="1" x14ac:dyDescent="0.15">
      <c r="AC2043" s="76"/>
      <c r="AD2043" s="76"/>
      <c r="AE2043" s="76"/>
      <c r="AF2043" s="76"/>
      <c r="AG2043" s="76"/>
      <c r="AH2043" s="76"/>
      <c r="AI2043" s="76"/>
      <c r="AJ2043" s="76"/>
    </row>
    <row r="2044" spans="29:36" ht="20.85" customHeight="1" x14ac:dyDescent="0.15">
      <c r="AC2044" s="76"/>
      <c r="AD2044" s="76"/>
      <c r="AE2044" s="76"/>
      <c r="AF2044" s="76"/>
      <c r="AG2044" s="76"/>
      <c r="AH2044" s="76"/>
      <c r="AI2044" s="76"/>
      <c r="AJ2044" s="76"/>
    </row>
    <row r="2045" spans="29:36" ht="20.85" customHeight="1" x14ac:dyDescent="0.15">
      <c r="AC2045" s="76"/>
      <c r="AD2045" s="76"/>
      <c r="AE2045" s="76"/>
      <c r="AF2045" s="76"/>
      <c r="AG2045" s="76"/>
      <c r="AH2045" s="76"/>
      <c r="AI2045" s="76"/>
      <c r="AJ2045" s="76"/>
    </row>
    <row r="2046" spans="29:36" ht="20.85" customHeight="1" x14ac:dyDescent="0.15">
      <c r="AC2046" s="75"/>
      <c r="AD2046" s="75"/>
      <c r="AE2046" s="75"/>
      <c r="AF2046" s="75"/>
      <c r="AG2046" s="75"/>
      <c r="AH2046" s="75"/>
      <c r="AI2046" s="75"/>
      <c r="AJ2046" s="75"/>
    </row>
    <row r="2047" spans="29:36" ht="20.85" customHeight="1" x14ac:dyDescent="0.15">
      <c r="AC2047" s="75"/>
      <c r="AD2047" s="75"/>
      <c r="AE2047" s="76"/>
      <c r="AF2047" s="76"/>
      <c r="AG2047" s="76"/>
      <c r="AH2047" s="76"/>
      <c r="AI2047" s="76"/>
      <c r="AJ2047" s="76"/>
    </row>
    <row r="2048" spans="29:36" ht="20.85" customHeight="1" x14ac:dyDescent="0.15">
      <c r="AC2048" s="76"/>
      <c r="AD2048" s="76"/>
      <c r="AE2048" s="76"/>
      <c r="AF2048" s="76"/>
      <c r="AG2048" s="76"/>
      <c r="AH2048" s="76"/>
      <c r="AI2048" s="76"/>
      <c r="AJ2048" s="76"/>
    </row>
    <row r="2049" spans="29:36" ht="20.85" customHeight="1" x14ac:dyDescent="0.15">
      <c r="AC2049" s="75"/>
      <c r="AD2049" s="75"/>
      <c r="AE2049" s="76"/>
      <c r="AF2049" s="76"/>
      <c r="AG2049" s="76"/>
      <c r="AH2049" s="76"/>
      <c r="AI2049" s="76"/>
      <c r="AJ2049" s="75"/>
    </row>
    <row r="2050" spans="29:36" ht="20.85" customHeight="1" x14ac:dyDescent="0.15">
      <c r="AC2050" s="76"/>
      <c r="AD2050" s="76"/>
      <c r="AE2050" s="76"/>
      <c r="AF2050" s="76"/>
      <c r="AG2050" s="76"/>
      <c r="AH2050" s="76"/>
      <c r="AI2050" s="76"/>
      <c r="AJ2050" s="76"/>
    </row>
    <row r="2051" spans="29:36" ht="20.85" customHeight="1" x14ac:dyDescent="0.15">
      <c r="AC2051" s="76"/>
      <c r="AD2051" s="76"/>
      <c r="AE2051" s="76"/>
      <c r="AF2051" s="76"/>
      <c r="AG2051" s="76"/>
      <c r="AH2051" s="76"/>
      <c r="AI2051" s="76"/>
      <c r="AJ2051" s="76"/>
    </row>
    <row r="2052" spans="29:36" ht="20.85" customHeight="1" x14ac:dyDescent="0.15">
      <c r="AC2052" s="76"/>
      <c r="AD2052" s="76"/>
      <c r="AE2052" s="76"/>
      <c r="AF2052" s="76"/>
      <c r="AG2052" s="76"/>
      <c r="AH2052" s="76"/>
      <c r="AI2052" s="76"/>
      <c r="AJ2052" s="76"/>
    </row>
    <row r="2053" spans="29:36" ht="20.85" customHeight="1" x14ac:dyDescent="0.15">
      <c r="AC2053" s="76"/>
      <c r="AD2053" s="76"/>
      <c r="AE2053" s="76"/>
      <c r="AF2053" s="76"/>
      <c r="AG2053" s="76"/>
      <c r="AH2053" s="76"/>
      <c r="AI2053" s="76"/>
      <c r="AJ2053" s="76"/>
    </row>
    <row r="2054" spans="29:36" ht="20.85" customHeight="1" x14ac:dyDescent="0.15">
      <c r="AC2054" s="76"/>
      <c r="AD2054" s="76"/>
      <c r="AE2054" s="76"/>
      <c r="AF2054" s="76"/>
      <c r="AG2054" s="76"/>
      <c r="AH2054" s="76"/>
      <c r="AI2054" s="76"/>
      <c r="AJ2054" s="76"/>
    </row>
    <row r="2055" spans="29:36" ht="20.85" customHeight="1" x14ac:dyDescent="0.15">
      <c r="AC2055" s="76"/>
      <c r="AD2055" s="76"/>
      <c r="AE2055" s="76"/>
      <c r="AF2055" s="76"/>
      <c r="AG2055" s="76"/>
      <c r="AH2055" s="76"/>
      <c r="AI2055" s="76"/>
      <c r="AJ2055" s="76"/>
    </row>
    <row r="2056" spans="29:36" ht="20.85" customHeight="1" x14ac:dyDescent="0.15">
      <c r="AC2056" s="76"/>
      <c r="AD2056" s="76"/>
      <c r="AE2056" s="76"/>
      <c r="AF2056" s="76"/>
      <c r="AG2056" s="76"/>
      <c r="AH2056" s="76"/>
      <c r="AI2056" s="76"/>
      <c r="AJ2056" s="76"/>
    </row>
    <row r="2057" spans="29:36" ht="20.85" customHeight="1" x14ac:dyDescent="0.15">
      <c r="AC2057" s="76"/>
      <c r="AD2057" s="76"/>
      <c r="AE2057" s="76"/>
      <c r="AF2057" s="76"/>
      <c r="AG2057" s="76"/>
      <c r="AH2057" s="76"/>
      <c r="AI2057" s="76"/>
      <c r="AJ2057" s="76"/>
    </row>
    <row r="2058" spans="29:36" ht="20.85" customHeight="1" x14ac:dyDescent="0.15">
      <c r="AC2058" s="76"/>
      <c r="AD2058" s="76"/>
      <c r="AE2058" s="76"/>
      <c r="AF2058" s="76"/>
      <c r="AG2058" s="76"/>
      <c r="AH2058" s="76"/>
      <c r="AI2058" s="76"/>
      <c r="AJ2058" s="76"/>
    </row>
    <row r="2059" spans="29:36" ht="20.85" customHeight="1" x14ac:dyDescent="0.15">
      <c r="AC2059" s="76"/>
      <c r="AD2059" s="76"/>
      <c r="AE2059" s="76"/>
      <c r="AF2059" s="76"/>
      <c r="AG2059" s="76"/>
      <c r="AH2059" s="76"/>
      <c r="AI2059" s="76"/>
      <c r="AJ2059" s="76"/>
    </row>
    <row r="2060" spans="29:36" ht="20.85" customHeight="1" x14ac:dyDescent="0.15">
      <c r="AC2060" s="76"/>
      <c r="AD2060" s="76"/>
      <c r="AE2060" s="76"/>
      <c r="AF2060" s="76"/>
      <c r="AG2060" s="76"/>
      <c r="AH2060" s="76"/>
      <c r="AI2060" s="76"/>
      <c r="AJ2060" s="76"/>
    </row>
    <row r="2061" spans="29:36" ht="20.85" customHeight="1" x14ac:dyDescent="0.15">
      <c r="AC2061" s="76"/>
      <c r="AD2061" s="76"/>
      <c r="AE2061" s="76"/>
      <c r="AF2061" s="76"/>
      <c r="AG2061" s="76"/>
      <c r="AH2061" s="76"/>
      <c r="AI2061" s="76"/>
      <c r="AJ2061" s="76"/>
    </row>
    <row r="2062" spans="29:36" ht="20.85" customHeight="1" x14ac:dyDescent="0.15">
      <c r="AC2062" s="76"/>
      <c r="AD2062" s="76"/>
      <c r="AE2062" s="76"/>
      <c r="AF2062" s="76"/>
      <c r="AG2062" s="76"/>
      <c r="AH2062" s="76"/>
      <c r="AI2062" s="76"/>
      <c r="AJ2062" s="76"/>
    </row>
    <row r="2063" spans="29:36" ht="20.85" customHeight="1" x14ac:dyDescent="0.15">
      <c r="AC2063" s="76"/>
      <c r="AD2063" s="76"/>
      <c r="AE2063" s="76"/>
      <c r="AF2063" s="76"/>
      <c r="AG2063" s="76"/>
      <c r="AH2063" s="76"/>
      <c r="AI2063" s="76"/>
      <c r="AJ2063" s="76"/>
    </row>
    <row r="2064" spans="29:36" ht="20.85" customHeight="1" x14ac:dyDescent="0.15">
      <c r="AC2064" s="76"/>
      <c r="AD2064" s="76"/>
      <c r="AE2064" s="76"/>
      <c r="AF2064" s="76"/>
      <c r="AG2064" s="76"/>
      <c r="AH2064" s="76"/>
      <c r="AI2064" s="76"/>
      <c r="AJ2064" s="76"/>
    </row>
    <row r="2065" spans="29:36" ht="20.85" customHeight="1" x14ac:dyDescent="0.15">
      <c r="AC2065" s="76"/>
      <c r="AD2065" s="76"/>
      <c r="AE2065" s="76"/>
      <c r="AF2065" s="76"/>
      <c r="AG2065" s="76"/>
      <c r="AH2065" s="76"/>
      <c r="AI2065" s="76"/>
      <c r="AJ2065" s="76"/>
    </row>
    <row r="2066" spans="29:36" ht="20.85" customHeight="1" x14ac:dyDescent="0.15">
      <c r="AC2066" s="76"/>
      <c r="AD2066" s="76"/>
      <c r="AE2066" s="76"/>
      <c r="AF2066" s="76"/>
      <c r="AG2066" s="76"/>
      <c r="AH2066" s="76"/>
      <c r="AI2066" s="76"/>
      <c r="AJ2066" s="76"/>
    </row>
    <row r="2067" spans="29:36" ht="20.85" customHeight="1" x14ac:dyDescent="0.15">
      <c r="AC2067" s="76"/>
      <c r="AD2067" s="76"/>
      <c r="AE2067" s="76"/>
      <c r="AF2067" s="76"/>
      <c r="AG2067" s="76"/>
      <c r="AH2067" s="76"/>
      <c r="AI2067" s="76"/>
      <c r="AJ2067" s="76"/>
    </row>
    <row r="2068" spans="29:36" ht="20.85" customHeight="1" x14ac:dyDescent="0.15">
      <c r="AC2068" s="76"/>
      <c r="AD2068" s="76"/>
      <c r="AE2068" s="76"/>
      <c r="AF2068" s="76"/>
      <c r="AG2068" s="76"/>
      <c r="AH2068" s="76"/>
      <c r="AI2068" s="76"/>
      <c r="AJ2068" s="76"/>
    </row>
    <row r="2069" spans="29:36" ht="20.85" customHeight="1" x14ac:dyDescent="0.15">
      <c r="AC2069" s="76"/>
      <c r="AD2069" s="76"/>
      <c r="AE2069" s="76"/>
      <c r="AF2069" s="76"/>
      <c r="AG2069" s="76"/>
      <c r="AH2069" s="76"/>
      <c r="AI2069" s="76"/>
      <c r="AJ2069" s="76"/>
    </row>
    <row r="2070" spans="29:36" ht="20.85" customHeight="1" x14ac:dyDescent="0.15">
      <c r="AC2070" s="76"/>
      <c r="AD2070" s="76"/>
      <c r="AE2070" s="76"/>
      <c r="AF2070" s="76"/>
      <c r="AG2070" s="76"/>
      <c r="AH2070" s="76"/>
      <c r="AI2070" s="76"/>
      <c r="AJ2070" s="76"/>
    </row>
    <row r="2071" spans="29:36" ht="20.85" customHeight="1" x14ac:dyDescent="0.15">
      <c r="AC2071" s="76"/>
      <c r="AD2071" s="76"/>
      <c r="AE2071" s="76"/>
      <c r="AF2071" s="76"/>
      <c r="AG2071" s="76"/>
      <c r="AH2071" s="76"/>
      <c r="AI2071" s="76"/>
      <c r="AJ2071" s="76"/>
    </row>
    <row r="2072" spans="29:36" ht="20.85" customHeight="1" x14ac:dyDescent="0.15">
      <c r="AC2072" s="76"/>
      <c r="AD2072" s="76"/>
      <c r="AE2072" s="76"/>
      <c r="AF2072" s="76"/>
      <c r="AG2072" s="76"/>
      <c r="AH2072" s="76"/>
      <c r="AI2072" s="76"/>
      <c r="AJ2072" s="76"/>
    </row>
    <row r="2073" spans="29:36" ht="20.85" customHeight="1" x14ac:dyDescent="0.15">
      <c r="AC2073" s="76"/>
      <c r="AD2073" s="76"/>
      <c r="AE2073" s="76"/>
      <c r="AF2073" s="76"/>
      <c r="AG2073" s="76"/>
      <c r="AH2073" s="76"/>
      <c r="AI2073" s="76"/>
      <c r="AJ2073" s="76"/>
    </row>
    <row r="2074" spans="29:36" ht="20.85" customHeight="1" x14ac:dyDescent="0.15">
      <c r="AC2074" s="76"/>
      <c r="AD2074" s="76"/>
      <c r="AE2074" s="76"/>
      <c r="AF2074" s="76"/>
      <c r="AG2074" s="76"/>
      <c r="AH2074" s="76"/>
      <c r="AI2074" s="76"/>
      <c r="AJ2074" s="76"/>
    </row>
    <row r="2075" spans="29:36" ht="20.85" customHeight="1" x14ac:dyDescent="0.15">
      <c r="AC2075" s="76"/>
      <c r="AD2075" s="76"/>
      <c r="AE2075" s="76"/>
      <c r="AF2075" s="76"/>
      <c r="AG2075" s="76"/>
      <c r="AH2075" s="76"/>
      <c r="AI2075" s="76"/>
      <c r="AJ2075" s="76"/>
    </row>
    <row r="2076" spans="29:36" ht="20.85" customHeight="1" x14ac:dyDescent="0.15">
      <c r="AC2076" s="76"/>
      <c r="AD2076" s="76"/>
      <c r="AE2076" s="76"/>
      <c r="AF2076" s="76"/>
      <c r="AG2076" s="76"/>
      <c r="AH2076" s="76"/>
      <c r="AI2076" s="76"/>
      <c r="AJ2076" s="76"/>
    </row>
    <row r="2077" spans="29:36" ht="20.85" customHeight="1" x14ac:dyDescent="0.15">
      <c r="AC2077" s="76"/>
      <c r="AD2077" s="76"/>
      <c r="AE2077" s="76"/>
      <c r="AF2077" s="76"/>
      <c r="AG2077" s="76"/>
      <c r="AH2077" s="76"/>
      <c r="AI2077" s="76"/>
      <c r="AJ2077" s="76"/>
    </row>
    <row r="2078" spans="29:36" ht="20.85" customHeight="1" x14ac:dyDescent="0.15">
      <c r="AC2078" s="76"/>
      <c r="AD2078" s="76"/>
      <c r="AE2078" s="76"/>
      <c r="AF2078" s="76"/>
      <c r="AG2078" s="76"/>
      <c r="AH2078" s="76"/>
      <c r="AI2078" s="76"/>
      <c r="AJ2078" s="76"/>
    </row>
    <row r="2079" spans="29:36" ht="20.85" customHeight="1" x14ac:dyDescent="0.15">
      <c r="AC2079" s="76"/>
      <c r="AD2079" s="76"/>
      <c r="AE2079" s="76"/>
      <c r="AF2079" s="76"/>
      <c r="AG2079" s="76"/>
      <c r="AH2079" s="76"/>
      <c r="AI2079" s="76"/>
      <c r="AJ2079" s="76"/>
    </row>
    <row r="2080" spans="29:36" ht="20.85" customHeight="1" x14ac:dyDescent="0.15">
      <c r="AC2080" s="76"/>
      <c r="AD2080" s="76"/>
      <c r="AE2080" s="76"/>
      <c r="AF2080" s="76"/>
      <c r="AG2080" s="76"/>
      <c r="AH2080" s="76"/>
      <c r="AI2080" s="76"/>
      <c r="AJ2080" s="76"/>
    </row>
    <row r="2081" spans="29:36" ht="20.85" customHeight="1" x14ac:dyDescent="0.15">
      <c r="AC2081" s="76"/>
      <c r="AD2081" s="76"/>
      <c r="AE2081" s="76"/>
      <c r="AF2081" s="76"/>
      <c r="AG2081" s="76"/>
      <c r="AH2081" s="76"/>
      <c r="AI2081" s="76"/>
      <c r="AJ2081" s="76"/>
    </row>
    <row r="2082" spans="29:36" ht="20.85" customHeight="1" x14ac:dyDescent="0.15">
      <c r="AC2082" s="76"/>
      <c r="AD2082" s="76"/>
      <c r="AE2082" s="76"/>
      <c r="AF2082" s="76"/>
      <c r="AG2082" s="76"/>
      <c r="AH2082" s="76"/>
      <c r="AI2082" s="76"/>
      <c r="AJ2082" s="76"/>
    </row>
    <row r="2083" spans="29:36" ht="20.85" customHeight="1" x14ac:dyDescent="0.15">
      <c r="AC2083" s="76"/>
      <c r="AD2083" s="76"/>
      <c r="AE2083" s="76"/>
      <c r="AF2083" s="76"/>
      <c r="AG2083" s="76"/>
      <c r="AH2083" s="76"/>
      <c r="AI2083" s="76"/>
      <c r="AJ2083" s="76"/>
    </row>
    <row r="2084" spans="29:36" ht="20.85" customHeight="1" x14ac:dyDescent="0.15">
      <c r="AC2084" s="76"/>
      <c r="AD2084" s="76"/>
      <c r="AE2084" s="76"/>
      <c r="AF2084" s="76"/>
      <c r="AG2084" s="76"/>
      <c r="AH2084" s="76"/>
      <c r="AI2084" s="76"/>
      <c r="AJ2084" s="76"/>
    </row>
    <row r="2085" spans="29:36" ht="20.85" customHeight="1" x14ac:dyDescent="0.15">
      <c r="AC2085" s="76"/>
      <c r="AD2085" s="76"/>
      <c r="AE2085" s="76"/>
      <c r="AF2085" s="76"/>
      <c r="AG2085" s="76"/>
      <c r="AH2085" s="76"/>
      <c r="AI2085" s="76"/>
      <c r="AJ2085" s="76"/>
    </row>
    <row r="2086" spans="29:36" ht="20.85" customHeight="1" x14ac:dyDescent="0.15">
      <c r="AC2086" s="76"/>
      <c r="AD2086" s="76"/>
      <c r="AE2086" s="76"/>
      <c r="AF2086" s="76"/>
      <c r="AG2086" s="76"/>
      <c r="AH2086" s="76"/>
      <c r="AI2086" s="76"/>
      <c r="AJ2086" s="76"/>
    </row>
    <row r="2087" spans="29:36" ht="20.85" customHeight="1" x14ac:dyDescent="0.15">
      <c r="AC2087" s="76"/>
      <c r="AD2087" s="76"/>
      <c r="AE2087" s="76"/>
      <c r="AF2087" s="76"/>
      <c r="AG2087" s="76"/>
      <c r="AH2087" s="76"/>
      <c r="AI2087" s="76"/>
      <c r="AJ2087" s="76"/>
    </row>
    <row r="2088" spans="29:36" ht="20.85" customHeight="1" x14ac:dyDescent="0.15">
      <c r="AC2088" s="76"/>
      <c r="AD2088" s="76"/>
      <c r="AE2088" s="76"/>
      <c r="AF2088" s="76"/>
      <c r="AG2088" s="76"/>
      <c r="AH2088" s="76"/>
      <c r="AI2088" s="76"/>
      <c r="AJ2088" s="76"/>
    </row>
    <row r="2089" spans="29:36" ht="20.85" customHeight="1" x14ac:dyDescent="0.15">
      <c r="AC2089" s="76"/>
      <c r="AD2089" s="76"/>
      <c r="AE2089" s="76"/>
      <c r="AF2089" s="76"/>
      <c r="AG2089" s="76"/>
      <c r="AH2089" s="76"/>
      <c r="AI2089" s="76"/>
      <c r="AJ2089" s="76"/>
    </row>
    <row r="2090" spans="29:36" ht="20.85" customHeight="1" x14ac:dyDescent="0.15">
      <c r="AC2090" s="76"/>
      <c r="AD2090" s="76"/>
      <c r="AE2090" s="76"/>
      <c r="AF2090" s="76"/>
      <c r="AG2090" s="76"/>
      <c r="AH2090" s="76"/>
      <c r="AI2090" s="76"/>
      <c r="AJ2090" s="76"/>
    </row>
    <row r="2091" spans="29:36" ht="20.85" customHeight="1" x14ac:dyDescent="0.15">
      <c r="AC2091" s="75"/>
      <c r="AD2091" s="75"/>
      <c r="AE2091" s="75"/>
      <c r="AF2091" s="75"/>
      <c r="AG2091" s="75"/>
      <c r="AH2091" s="75"/>
      <c r="AI2091" s="75"/>
      <c r="AJ2091" s="75"/>
    </row>
    <row r="2092" spans="29:36" ht="20.85" customHeight="1" x14ac:dyDescent="0.15">
      <c r="AC2092" s="75"/>
      <c r="AD2092" s="75"/>
      <c r="AE2092" s="76"/>
      <c r="AF2092" s="76"/>
      <c r="AG2092" s="76"/>
      <c r="AH2092" s="76"/>
      <c r="AI2092" s="76"/>
      <c r="AJ2092" s="76"/>
    </row>
    <row r="2093" spans="29:36" ht="20.85" customHeight="1" x14ac:dyDescent="0.15">
      <c r="AC2093" s="76"/>
      <c r="AD2093" s="76"/>
      <c r="AE2093" s="76"/>
      <c r="AF2093" s="76"/>
      <c r="AG2093" s="76"/>
      <c r="AH2093" s="76"/>
      <c r="AI2093" s="76"/>
      <c r="AJ2093" s="76"/>
    </row>
    <row r="2094" spans="29:36" ht="20.85" customHeight="1" x14ac:dyDescent="0.15">
      <c r="AC2094" s="75"/>
      <c r="AD2094" s="75"/>
      <c r="AE2094" s="76"/>
      <c r="AF2094" s="76"/>
      <c r="AG2094" s="76"/>
      <c r="AH2094" s="76"/>
      <c r="AI2094" s="76"/>
      <c r="AJ2094" s="75"/>
    </row>
    <row r="2095" spans="29:36" ht="20.85" customHeight="1" x14ac:dyDescent="0.15">
      <c r="AC2095" s="76"/>
      <c r="AD2095" s="76"/>
      <c r="AE2095" s="76"/>
      <c r="AF2095" s="76"/>
      <c r="AG2095" s="76"/>
      <c r="AH2095" s="76"/>
      <c r="AI2095" s="76"/>
      <c r="AJ2095" s="76"/>
    </row>
    <row r="2096" spans="29:36" ht="20.85" customHeight="1" x14ac:dyDescent="0.15">
      <c r="AC2096" s="76"/>
      <c r="AD2096" s="76"/>
      <c r="AE2096" s="76"/>
      <c r="AF2096" s="76"/>
      <c r="AG2096" s="76"/>
      <c r="AH2096" s="76"/>
      <c r="AI2096" s="76"/>
      <c r="AJ2096" s="76"/>
    </row>
    <row r="2097" spans="29:36" ht="20.85" customHeight="1" x14ac:dyDescent="0.15">
      <c r="AC2097" s="76"/>
      <c r="AD2097" s="76"/>
      <c r="AE2097" s="76"/>
      <c r="AF2097" s="76"/>
      <c r="AG2097" s="76"/>
      <c r="AH2097" s="76"/>
      <c r="AI2097" s="76"/>
      <c r="AJ2097" s="76"/>
    </row>
    <row r="2098" spans="29:36" ht="20.85" customHeight="1" x14ac:dyDescent="0.15">
      <c r="AC2098" s="76"/>
      <c r="AD2098" s="76"/>
      <c r="AE2098" s="76"/>
      <c r="AF2098" s="76"/>
      <c r="AG2098" s="76"/>
      <c r="AH2098" s="76"/>
      <c r="AI2098" s="76"/>
      <c r="AJ2098" s="76"/>
    </row>
    <row r="2099" spans="29:36" ht="20.85" customHeight="1" x14ac:dyDescent="0.15">
      <c r="AC2099" s="76"/>
      <c r="AD2099" s="76"/>
      <c r="AE2099" s="76"/>
      <c r="AF2099" s="76"/>
      <c r="AG2099" s="76"/>
      <c r="AH2099" s="76"/>
      <c r="AI2099" s="76"/>
      <c r="AJ2099" s="76"/>
    </row>
    <row r="2100" spans="29:36" ht="20.85" customHeight="1" x14ac:dyDescent="0.15">
      <c r="AC2100" s="76"/>
      <c r="AD2100" s="76"/>
      <c r="AE2100" s="76"/>
      <c r="AF2100" s="76"/>
      <c r="AG2100" s="76"/>
      <c r="AH2100" s="76"/>
      <c r="AI2100" s="76"/>
      <c r="AJ2100" s="76"/>
    </row>
    <row r="2101" spans="29:36" ht="20.85" customHeight="1" x14ac:dyDescent="0.15">
      <c r="AC2101" s="76"/>
      <c r="AD2101" s="76"/>
      <c r="AE2101" s="76"/>
      <c r="AF2101" s="76"/>
      <c r="AG2101" s="76"/>
      <c r="AH2101" s="76"/>
      <c r="AI2101" s="76"/>
      <c r="AJ2101" s="76"/>
    </row>
    <row r="2102" spans="29:36" ht="20.85" customHeight="1" x14ac:dyDescent="0.15">
      <c r="AC2102" s="76"/>
      <c r="AD2102" s="76"/>
      <c r="AE2102" s="76"/>
      <c r="AF2102" s="76"/>
      <c r="AG2102" s="76"/>
      <c r="AH2102" s="76"/>
      <c r="AI2102" s="76"/>
      <c r="AJ2102" s="76"/>
    </row>
    <row r="2103" spans="29:36" ht="20.85" customHeight="1" x14ac:dyDescent="0.15">
      <c r="AC2103" s="76"/>
      <c r="AD2103" s="76"/>
      <c r="AE2103" s="76"/>
      <c r="AF2103" s="76"/>
      <c r="AG2103" s="76"/>
      <c r="AH2103" s="76"/>
      <c r="AI2103" s="76"/>
      <c r="AJ2103" s="76"/>
    </row>
    <row r="2104" spans="29:36" ht="20.85" customHeight="1" x14ac:dyDescent="0.15">
      <c r="AC2104" s="76"/>
      <c r="AD2104" s="76"/>
      <c r="AE2104" s="76"/>
      <c r="AF2104" s="76"/>
      <c r="AG2104" s="76"/>
      <c r="AH2104" s="76"/>
      <c r="AI2104" s="76"/>
      <c r="AJ2104" s="76"/>
    </row>
    <row r="2105" spans="29:36" ht="20.85" customHeight="1" x14ac:dyDescent="0.15">
      <c r="AC2105" s="76"/>
      <c r="AD2105" s="76"/>
      <c r="AE2105" s="76"/>
      <c r="AF2105" s="76"/>
      <c r="AG2105" s="76"/>
      <c r="AH2105" s="76"/>
      <c r="AI2105" s="76"/>
      <c r="AJ2105" s="76"/>
    </row>
    <row r="2106" spans="29:36" ht="20.85" customHeight="1" x14ac:dyDescent="0.15">
      <c r="AC2106" s="76"/>
      <c r="AD2106" s="76"/>
      <c r="AE2106" s="76"/>
      <c r="AF2106" s="76"/>
      <c r="AG2106" s="76"/>
      <c r="AH2106" s="76"/>
      <c r="AI2106" s="76"/>
      <c r="AJ2106" s="76"/>
    </row>
    <row r="2107" spans="29:36" ht="20.85" customHeight="1" x14ac:dyDescent="0.15">
      <c r="AC2107" s="76"/>
      <c r="AD2107" s="76"/>
      <c r="AE2107" s="76"/>
      <c r="AF2107" s="76"/>
      <c r="AG2107" s="76"/>
      <c r="AH2107" s="76"/>
      <c r="AI2107" s="76"/>
      <c r="AJ2107" s="76"/>
    </row>
    <row r="2108" spans="29:36" ht="20.85" customHeight="1" x14ac:dyDescent="0.15">
      <c r="AC2108" s="76"/>
      <c r="AD2108" s="76"/>
      <c r="AE2108" s="76"/>
      <c r="AF2108" s="76"/>
      <c r="AG2108" s="76"/>
      <c r="AH2108" s="76"/>
      <c r="AI2108" s="76"/>
      <c r="AJ2108" s="76"/>
    </row>
    <row r="2109" spans="29:36" ht="20.85" customHeight="1" x14ac:dyDescent="0.15">
      <c r="AC2109" s="76"/>
      <c r="AD2109" s="76"/>
      <c r="AE2109" s="76"/>
      <c r="AF2109" s="76"/>
      <c r="AG2109" s="76"/>
      <c r="AH2109" s="76"/>
      <c r="AI2109" s="76"/>
      <c r="AJ2109" s="76"/>
    </row>
    <row r="2110" spans="29:36" ht="20.85" customHeight="1" x14ac:dyDescent="0.15">
      <c r="AC2110" s="76"/>
      <c r="AD2110" s="76"/>
      <c r="AE2110" s="76"/>
      <c r="AF2110" s="76"/>
      <c r="AG2110" s="76"/>
      <c r="AH2110" s="76"/>
      <c r="AI2110" s="76"/>
      <c r="AJ2110" s="76"/>
    </row>
    <row r="2111" spans="29:36" ht="20.85" customHeight="1" x14ac:dyDescent="0.15">
      <c r="AC2111" s="76"/>
      <c r="AD2111" s="76"/>
      <c r="AE2111" s="76"/>
      <c r="AF2111" s="76"/>
      <c r="AG2111" s="76"/>
      <c r="AH2111" s="76"/>
      <c r="AI2111" s="76"/>
      <c r="AJ2111" s="76"/>
    </row>
    <row r="2112" spans="29:36" ht="20.85" customHeight="1" x14ac:dyDescent="0.15">
      <c r="AC2112" s="76"/>
      <c r="AD2112" s="76"/>
      <c r="AE2112" s="76"/>
      <c r="AF2112" s="76"/>
      <c r="AG2112" s="76"/>
      <c r="AH2112" s="76"/>
      <c r="AI2112" s="76"/>
      <c r="AJ2112" s="76"/>
    </row>
    <row r="2113" spans="29:36" ht="20.85" customHeight="1" x14ac:dyDescent="0.15">
      <c r="AC2113" s="76"/>
      <c r="AD2113" s="76"/>
      <c r="AE2113" s="76"/>
      <c r="AF2113" s="76"/>
      <c r="AG2113" s="76"/>
      <c r="AH2113" s="76"/>
      <c r="AI2113" s="76"/>
      <c r="AJ2113" s="76"/>
    </row>
    <row r="2114" spans="29:36" ht="20.85" customHeight="1" x14ac:dyDescent="0.15">
      <c r="AC2114" s="76"/>
      <c r="AD2114" s="76"/>
      <c r="AE2114" s="76"/>
      <c r="AF2114" s="76"/>
      <c r="AG2114" s="76"/>
      <c r="AH2114" s="76"/>
      <c r="AI2114" s="76"/>
      <c r="AJ2114" s="76"/>
    </row>
    <row r="2115" spans="29:36" ht="20.85" customHeight="1" x14ac:dyDescent="0.15">
      <c r="AC2115" s="76"/>
      <c r="AD2115" s="76"/>
      <c r="AE2115" s="76"/>
      <c r="AF2115" s="76"/>
      <c r="AG2115" s="76"/>
      <c r="AH2115" s="76"/>
      <c r="AI2115" s="76"/>
      <c r="AJ2115" s="76"/>
    </row>
    <row r="2116" spans="29:36" ht="20.85" customHeight="1" x14ac:dyDescent="0.15">
      <c r="AC2116" s="76"/>
      <c r="AD2116" s="76"/>
      <c r="AE2116" s="76"/>
      <c r="AF2116" s="76"/>
      <c r="AG2116" s="76"/>
      <c r="AH2116" s="76"/>
      <c r="AI2116" s="76"/>
      <c r="AJ2116" s="76"/>
    </row>
    <row r="2117" spans="29:36" ht="20.85" customHeight="1" x14ac:dyDescent="0.15">
      <c r="AC2117" s="76"/>
      <c r="AD2117" s="76"/>
      <c r="AE2117" s="76"/>
      <c r="AF2117" s="76"/>
      <c r="AG2117" s="76"/>
      <c r="AH2117" s="76"/>
      <c r="AI2117" s="76"/>
      <c r="AJ2117" s="76"/>
    </row>
    <row r="2118" spans="29:36" ht="20.85" customHeight="1" x14ac:dyDescent="0.15">
      <c r="AC2118" s="76"/>
      <c r="AD2118" s="76"/>
      <c r="AE2118" s="76"/>
      <c r="AF2118" s="76"/>
      <c r="AG2118" s="76"/>
      <c r="AH2118" s="76"/>
      <c r="AI2118" s="76"/>
      <c r="AJ2118" s="76"/>
    </row>
    <row r="2119" spans="29:36" ht="20.85" customHeight="1" x14ac:dyDescent="0.15">
      <c r="AC2119" s="76"/>
      <c r="AD2119" s="76"/>
      <c r="AE2119" s="76"/>
      <c r="AF2119" s="76"/>
      <c r="AG2119" s="76"/>
      <c r="AH2119" s="76"/>
      <c r="AI2119" s="76"/>
      <c r="AJ2119" s="76"/>
    </row>
    <row r="2120" spans="29:36" ht="20.85" customHeight="1" x14ac:dyDescent="0.15">
      <c r="AC2120" s="76"/>
      <c r="AD2120" s="76"/>
      <c r="AE2120" s="76"/>
      <c r="AF2120" s="76"/>
      <c r="AG2120" s="76"/>
      <c r="AH2120" s="76"/>
      <c r="AI2120" s="76"/>
      <c r="AJ2120" s="76"/>
    </row>
    <row r="2121" spans="29:36" ht="20.85" customHeight="1" x14ac:dyDescent="0.15">
      <c r="AC2121" s="76"/>
      <c r="AD2121" s="76"/>
      <c r="AE2121" s="76"/>
      <c r="AF2121" s="76"/>
      <c r="AG2121" s="76"/>
      <c r="AH2121" s="76"/>
      <c r="AI2121" s="76"/>
      <c r="AJ2121" s="76"/>
    </row>
    <row r="2122" spans="29:36" ht="20.85" customHeight="1" x14ac:dyDescent="0.15">
      <c r="AC2122" s="76"/>
      <c r="AD2122" s="76"/>
      <c r="AE2122" s="76"/>
      <c r="AF2122" s="76"/>
      <c r="AG2122" s="76"/>
      <c r="AH2122" s="76"/>
      <c r="AI2122" s="76"/>
      <c r="AJ2122" s="76"/>
    </row>
    <row r="2123" spans="29:36" ht="20.85" customHeight="1" x14ac:dyDescent="0.15">
      <c r="AC2123" s="76"/>
      <c r="AD2123" s="76"/>
      <c r="AE2123" s="76"/>
      <c r="AF2123" s="76"/>
      <c r="AG2123" s="76"/>
      <c r="AH2123" s="76"/>
      <c r="AI2123" s="76"/>
      <c r="AJ2123" s="76"/>
    </row>
    <row r="2124" spans="29:36" ht="20.85" customHeight="1" x14ac:dyDescent="0.15">
      <c r="AC2124" s="76"/>
      <c r="AD2124" s="76"/>
      <c r="AE2124" s="76"/>
      <c r="AF2124" s="76"/>
      <c r="AG2124" s="76"/>
      <c r="AH2124" s="76"/>
      <c r="AI2124" s="76"/>
      <c r="AJ2124" s="76"/>
    </row>
    <row r="2125" spans="29:36" ht="20.85" customHeight="1" x14ac:dyDescent="0.15">
      <c r="AC2125" s="76"/>
      <c r="AD2125" s="76"/>
      <c r="AE2125" s="76"/>
      <c r="AF2125" s="76"/>
      <c r="AG2125" s="76"/>
      <c r="AH2125" s="76"/>
      <c r="AI2125" s="76"/>
      <c r="AJ2125" s="76"/>
    </row>
    <row r="2126" spans="29:36" ht="20.85" customHeight="1" x14ac:dyDescent="0.15">
      <c r="AC2126" s="76"/>
      <c r="AD2126" s="76"/>
      <c r="AE2126" s="76"/>
      <c r="AF2126" s="76"/>
      <c r="AG2126" s="76"/>
      <c r="AH2126" s="76"/>
      <c r="AI2126" s="76"/>
      <c r="AJ2126" s="76"/>
    </row>
    <row r="2127" spans="29:36" ht="20.85" customHeight="1" x14ac:dyDescent="0.15">
      <c r="AC2127" s="76"/>
      <c r="AD2127" s="76"/>
      <c r="AE2127" s="76"/>
      <c r="AF2127" s="76"/>
      <c r="AG2127" s="76"/>
      <c r="AH2127" s="76"/>
      <c r="AI2127" s="76"/>
      <c r="AJ2127" s="76"/>
    </row>
    <row r="2128" spans="29:36" ht="20.85" customHeight="1" x14ac:dyDescent="0.15">
      <c r="AC2128" s="76"/>
      <c r="AD2128" s="76"/>
      <c r="AE2128" s="76"/>
      <c r="AF2128" s="76"/>
      <c r="AG2128" s="76"/>
      <c r="AH2128" s="76"/>
      <c r="AI2128" s="76"/>
      <c r="AJ2128" s="76"/>
    </row>
    <row r="2129" spans="29:36" ht="20.85" customHeight="1" x14ac:dyDescent="0.15">
      <c r="AC2129" s="76"/>
      <c r="AD2129" s="76"/>
      <c r="AE2129" s="76"/>
      <c r="AF2129" s="76"/>
      <c r="AG2129" s="76"/>
      <c r="AH2129" s="76"/>
      <c r="AI2129" s="76"/>
      <c r="AJ2129" s="76"/>
    </row>
    <row r="2130" spans="29:36" ht="20.85" customHeight="1" x14ac:dyDescent="0.15">
      <c r="AC2130" s="76"/>
      <c r="AD2130" s="76"/>
      <c r="AE2130" s="76"/>
      <c r="AF2130" s="76"/>
      <c r="AG2130" s="76"/>
      <c r="AH2130" s="76"/>
      <c r="AI2130" s="76"/>
      <c r="AJ2130" s="76"/>
    </row>
    <row r="2131" spans="29:36" ht="20.85" customHeight="1" x14ac:dyDescent="0.15">
      <c r="AC2131" s="76"/>
      <c r="AD2131" s="76"/>
      <c r="AE2131" s="76"/>
      <c r="AF2131" s="76"/>
      <c r="AG2131" s="76"/>
      <c r="AH2131" s="76"/>
      <c r="AI2131" s="76"/>
      <c r="AJ2131" s="76"/>
    </row>
    <row r="2132" spans="29:36" ht="20.85" customHeight="1" x14ac:dyDescent="0.15">
      <c r="AC2132" s="76"/>
      <c r="AD2132" s="76"/>
      <c r="AE2132" s="76"/>
      <c r="AF2132" s="76"/>
      <c r="AG2132" s="76"/>
      <c r="AH2132" s="76"/>
      <c r="AI2132" s="76"/>
      <c r="AJ2132" s="76"/>
    </row>
    <row r="2133" spans="29:36" ht="20.85" customHeight="1" x14ac:dyDescent="0.15">
      <c r="AC2133" s="76"/>
      <c r="AD2133" s="76"/>
      <c r="AE2133" s="76"/>
      <c r="AF2133" s="76"/>
      <c r="AG2133" s="76"/>
      <c r="AH2133" s="76"/>
      <c r="AI2133" s="76"/>
      <c r="AJ2133" s="76"/>
    </row>
    <row r="2134" spans="29:36" ht="20.85" customHeight="1" x14ac:dyDescent="0.15">
      <c r="AC2134" s="76"/>
      <c r="AD2134" s="76"/>
      <c r="AE2134" s="76"/>
      <c r="AF2134" s="76"/>
      <c r="AG2134" s="76"/>
      <c r="AH2134" s="76"/>
      <c r="AI2134" s="76"/>
      <c r="AJ2134" s="76"/>
    </row>
    <row r="2135" spans="29:36" ht="20.85" customHeight="1" x14ac:dyDescent="0.15">
      <c r="AC2135" s="76"/>
      <c r="AD2135" s="76"/>
      <c r="AE2135" s="76"/>
      <c r="AF2135" s="76"/>
      <c r="AG2135" s="76"/>
      <c r="AH2135" s="76"/>
      <c r="AI2135" s="76"/>
      <c r="AJ2135" s="76"/>
    </row>
    <row r="2136" spans="29:36" ht="20.85" customHeight="1" x14ac:dyDescent="0.15">
      <c r="AC2136" s="75"/>
      <c r="AD2136" s="75"/>
      <c r="AE2136" s="75"/>
      <c r="AF2136" s="75"/>
      <c r="AG2136" s="75"/>
      <c r="AH2136" s="75"/>
      <c r="AI2136" s="75"/>
      <c r="AJ2136" s="75"/>
    </row>
    <row r="2137" spans="29:36" ht="20.85" customHeight="1" x14ac:dyDescent="0.15">
      <c r="AC2137" s="75"/>
      <c r="AD2137" s="75"/>
      <c r="AE2137" s="76"/>
      <c r="AF2137" s="76"/>
      <c r="AG2137" s="76"/>
      <c r="AH2137" s="76"/>
      <c r="AI2137" s="76"/>
      <c r="AJ2137" s="76"/>
    </row>
    <row r="2138" spans="29:36" ht="20.85" customHeight="1" x14ac:dyDescent="0.15">
      <c r="AC2138" s="76"/>
      <c r="AD2138" s="76"/>
      <c r="AE2138" s="76"/>
      <c r="AF2138" s="76"/>
      <c r="AG2138" s="76"/>
      <c r="AH2138" s="76"/>
      <c r="AI2138" s="76"/>
      <c r="AJ2138" s="76"/>
    </row>
    <row r="2139" spans="29:36" ht="20.85" customHeight="1" x14ac:dyDescent="0.15">
      <c r="AC2139" s="75"/>
      <c r="AD2139" s="75"/>
      <c r="AE2139" s="76"/>
      <c r="AF2139" s="76"/>
      <c r="AG2139" s="76"/>
      <c r="AH2139" s="76"/>
      <c r="AI2139" s="76"/>
      <c r="AJ2139" s="75"/>
    </row>
    <row r="2140" spans="29:36" ht="20.85" customHeight="1" x14ac:dyDescent="0.15">
      <c r="AC2140" s="76"/>
      <c r="AD2140" s="76"/>
      <c r="AE2140" s="76"/>
      <c r="AF2140" s="76"/>
      <c r="AG2140" s="76"/>
      <c r="AH2140" s="76"/>
      <c r="AI2140" s="76"/>
      <c r="AJ2140" s="76"/>
    </row>
    <row r="2141" spans="29:36" ht="20.85" customHeight="1" x14ac:dyDescent="0.15">
      <c r="AC2141" s="76"/>
      <c r="AD2141" s="76"/>
      <c r="AE2141" s="76"/>
      <c r="AF2141" s="76"/>
      <c r="AG2141" s="76"/>
      <c r="AH2141" s="76"/>
      <c r="AI2141" s="76"/>
      <c r="AJ2141" s="76"/>
    </row>
    <row r="2142" spans="29:36" ht="20.85" customHeight="1" x14ac:dyDescent="0.15">
      <c r="AC2142" s="76"/>
      <c r="AD2142" s="76"/>
      <c r="AE2142" s="76"/>
      <c r="AF2142" s="76"/>
      <c r="AG2142" s="76"/>
      <c r="AH2142" s="76"/>
      <c r="AI2142" s="76"/>
      <c r="AJ2142" s="76"/>
    </row>
    <row r="2143" spans="29:36" ht="20.85" customHeight="1" x14ac:dyDescent="0.15">
      <c r="AC2143" s="76"/>
      <c r="AD2143" s="76"/>
      <c r="AE2143" s="76"/>
      <c r="AF2143" s="76"/>
      <c r="AG2143" s="76"/>
      <c r="AH2143" s="76"/>
      <c r="AI2143" s="76"/>
      <c r="AJ2143" s="76"/>
    </row>
    <row r="2144" spans="29:36" ht="20.85" customHeight="1" x14ac:dyDescent="0.15">
      <c r="AC2144" s="76"/>
      <c r="AD2144" s="76"/>
      <c r="AE2144" s="76"/>
      <c r="AF2144" s="76"/>
      <c r="AG2144" s="76"/>
      <c r="AH2144" s="76"/>
      <c r="AI2144" s="76"/>
      <c r="AJ2144" s="76"/>
    </row>
    <row r="2145" spans="29:36" ht="20.85" customHeight="1" x14ac:dyDescent="0.15">
      <c r="AC2145" s="76"/>
      <c r="AD2145" s="76"/>
      <c r="AE2145" s="76"/>
      <c r="AF2145" s="76"/>
      <c r="AG2145" s="76"/>
      <c r="AH2145" s="76"/>
      <c r="AI2145" s="76"/>
      <c r="AJ2145" s="76"/>
    </row>
    <row r="2146" spans="29:36" ht="20.85" customHeight="1" x14ac:dyDescent="0.15">
      <c r="AC2146" s="76"/>
      <c r="AD2146" s="76"/>
      <c r="AE2146" s="76"/>
      <c r="AF2146" s="76"/>
      <c r="AG2146" s="76"/>
      <c r="AH2146" s="76"/>
      <c r="AI2146" s="76"/>
      <c r="AJ2146" s="76"/>
    </row>
    <row r="2147" spans="29:36" ht="20.85" customHeight="1" x14ac:dyDescent="0.15">
      <c r="AC2147" s="76"/>
      <c r="AD2147" s="76"/>
      <c r="AE2147" s="76"/>
      <c r="AF2147" s="76"/>
      <c r="AG2147" s="76"/>
      <c r="AH2147" s="76"/>
      <c r="AI2147" s="76"/>
      <c r="AJ2147" s="76"/>
    </row>
    <row r="2148" spans="29:36" ht="20.85" customHeight="1" x14ac:dyDescent="0.15">
      <c r="AC2148" s="76"/>
      <c r="AD2148" s="76"/>
      <c r="AE2148" s="76"/>
      <c r="AF2148" s="76"/>
      <c r="AG2148" s="76"/>
      <c r="AH2148" s="76"/>
      <c r="AI2148" s="76"/>
      <c r="AJ2148" s="76"/>
    </row>
    <row r="2149" spans="29:36" ht="20.85" customHeight="1" x14ac:dyDescent="0.15">
      <c r="AC2149" s="76"/>
      <c r="AD2149" s="76"/>
      <c r="AE2149" s="76"/>
      <c r="AF2149" s="76"/>
      <c r="AG2149" s="76"/>
      <c r="AH2149" s="76"/>
      <c r="AI2149" s="76"/>
      <c r="AJ2149" s="76"/>
    </row>
    <row r="2150" spans="29:36" ht="20.85" customHeight="1" x14ac:dyDescent="0.15">
      <c r="AC2150" s="76"/>
      <c r="AD2150" s="76"/>
      <c r="AE2150" s="76"/>
      <c r="AF2150" s="76"/>
      <c r="AG2150" s="76"/>
      <c r="AH2150" s="76"/>
      <c r="AI2150" s="76"/>
      <c r="AJ2150" s="76"/>
    </row>
    <row r="2151" spans="29:36" ht="20.85" customHeight="1" x14ac:dyDescent="0.15">
      <c r="AC2151" s="76"/>
      <c r="AD2151" s="76"/>
      <c r="AE2151" s="76"/>
      <c r="AF2151" s="76"/>
      <c r="AG2151" s="76"/>
      <c r="AH2151" s="76"/>
      <c r="AI2151" s="76"/>
      <c r="AJ2151" s="76"/>
    </row>
    <row r="2152" spans="29:36" ht="20.85" customHeight="1" x14ac:dyDescent="0.15">
      <c r="AC2152" s="76"/>
      <c r="AD2152" s="76"/>
      <c r="AE2152" s="76"/>
      <c r="AF2152" s="76"/>
      <c r="AG2152" s="76"/>
      <c r="AH2152" s="76"/>
      <c r="AI2152" s="76"/>
      <c r="AJ2152" s="76"/>
    </row>
    <row r="2153" spans="29:36" ht="20.85" customHeight="1" x14ac:dyDescent="0.15">
      <c r="AC2153" s="76"/>
      <c r="AD2153" s="76"/>
      <c r="AE2153" s="76"/>
      <c r="AF2153" s="76"/>
      <c r="AG2153" s="76"/>
      <c r="AH2153" s="76"/>
      <c r="AI2153" s="76"/>
      <c r="AJ2153" s="76"/>
    </row>
    <row r="2154" spans="29:36" ht="20.85" customHeight="1" x14ac:dyDescent="0.15">
      <c r="AC2154" s="76"/>
      <c r="AD2154" s="76"/>
      <c r="AE2154" s="76"/>
      <c r="AF2154" s="76"/>
      <c r="AG2154" s="76"/>
      <c r="AH2154" s="76"/>
      <c r="AI2154" s="76"/>
      <c r="AJ2154" s="76"/>
    </row>
    <row r="2155" spans="29:36" ht="20.85" customHeight="1" x14ac:dyDescent="0.15">
      <c r="AC2155" s="76"/>
      <c r="AD2155" s="76"/>
      <c r="AE2155" s="76"/>
      <c r="AF2155" s="76"/>
      <c r="AG2155" s="76"/>
      <c r="AH2155" s="76"/>
      <c r="AI2155" s="76"/>
      <c r="AJ2155" s="76"/>
    </row>
    <row r="2156" spans="29:36" ht="20.85" customHeight="1" x14ac:dyDescent="0.15">
      <c r="AC2156" s="76"/>
      <c r="AD2156" s="76"/>
      <c r="AE2156" s="76"/>
      <c r="AF2156" s="76"/>
      <c r="AG2156" s="76"/>
      <c r="AH2156" s="76"/>
      <c r="AI2156" s="76"/>
      <c r="AJ2156" s="76"/>
    </row>
    <row r="2157" spans="29:36" ht="20.85" customHeight="1" x14ac:dyDescent="0.15">
      <c r="AC2157" s="76"/>
      <c r="AD2157" s="76"/>
      <c r="AE2157" s="76"/>
      <c r="AF2157" s="76"/>
      <c r="AG2157" s="76"/>
      <c r="AH2157" s="76"/>
      <c r="AI2157" s="76"/>
      <c r="AJ2157" s="76"/>
    </row>
    <row r="2158" spans="29:36" ht="20.85" customHeight="1" x14ac:dyDescent="0.15">
      <c r="AC2158" s="76"/>
      <c r="AD2158" s="76"/>
      <c r="AE2158" s="76"/>
      <c r="AF2158" s="76"/>
      <c r="AG2158" s="76"/>
      <c r="AH2158" s="76"/>
      <c r="AI2158" s="76"/>
      <c r="AJ2158" s="76"/>
    </row>
    <row r="2159" spans="29:36" ht="20.85" customHeight="1" x14ac:dyDescent="0.15">
      <c r="AC2159" s="76"/>
      <c r="AD2159" s="76"/>
      <c r="AE2159" s="76"/>
      <c r="AF2159" s="76"/>
      <c r="AG2159" s="76"/>
      <c r="AH2159" s="76"/>
      <c r="AI2159" s="76"/>
      <c r="AJ2159" s="76"/>
    </row>
    <row r="2160" spans="29:36" ht="20.85" customHeight="1" x14ac:dyDescent="0.15">
      <c r="AC2160" s="76"/>
      <c r="AD2160" s="76"/>
      <c r="AE2160" s="76"/>
      <c r="AF2160" s="76"/>
      <c r="AG2160" s="76"/>
      <c r="AH2160" s="76"/>
      <c r="AI2160" s="76"/>
      <c r="AJ2160" s="76"/>
    </row>
    <row r="2161" spans="29:36" ht="20.85" customHeight="1" x14ac:dyDescent="0.15">
      <c r="AC2161" s="76"/>
      <c r="AD2161" s="76"/>
      <c r="AE2161" s="76"/>
      <c r="AF2161" s="76"/>
      <c r="AG2161" s="76"/>
      <c r="AH2161" s="76"/>
      <c r="AI2161" s="76"/>
      <c r="AJ2161" s="76"/>
    </row>
    <row r="2162" spans="29:36" ht="20.85" customHeight="1" x14ac:dyDescent="0.15">
      <c r="AC2162" s="76"/>
      <c r="AD2162" s="76"/>
      <c r="AE2162" s="76"/>
      <c r="AF2162" s="76"/>
      <c r="AG2162" s="76"/>
      <c r="AH2162" s="76"/>
      <c r="AI2162" s="76"/>
      <c r="AJ2162" s="76"/>
    </row>
    <row r="2163" spans="29:36" ht="20.85" customHeight="1" x14ac:dyDescent="0.15">
      <c r="AC2163" s="76"/>
      <c r="AD2163" s="76"/>
      <c r="AE2163" s="76"/>
      <c r="AF2163" s="76"/>
      <c r="AG2163" s="76"/>
      <c r="AH2163" s="76"/>
      <c r="AI2163" s="76"/>
      <c r="AJ2163" s="76"/>
    </row>
    <row r="2164" spans="29:36" ht="20.85" customHeight="1" x14ac:dyDescent="0.15">
      <c r="AC2164" s="76"/>
      <c r="AD2164" s="76"/>
      <c r="AE2164" s="76"/>
      <c r="AF2164" s="76"/>
      <c r="AG2164" s="76"/>
      <c r="AH2164" s="76"/>
      <c r="AI2164" s="76"/>
      <c r="AJ2164" s="76"/>
    </row>
    <row r="2165" spans="29:36" ht="20.85" customHeight="1" x14ac:dyDescent="0.15">
      <c r="AC2165" s="76"/>
      <c r="AD2165" s="76"/>
      <c r="AE2165" s="76"/>
      <c r="AF2165" s="76"/>
      <c r="AG2165" s="76"/>
      <c r="AH2165" s="76"/>
      <c r="AI2165" s="76"/>
      <c r="AJ2165" s="76"/>
    </row>
    <row r="2166" spans="29:36" ht="20.85" customHeight="1" x14ac:dyDescent="0.15">
      <c r="AC2166" s="76"/>
      <c r="AD2166" s="76"/>
      <c r="AE2166" s="76"/>
      <c r="AF2166" s="76"/>
      <c r="AG2166" s="76"/>
      <c r="AH2166" s="76"/>
      <c r="AI2166" s="76"/>
      <c r="AJ2166" s="76"/>
    </row>
    <row r="2167" spans="29:36" ht="20.85" customHeight="1" x14ac:dyDescent="0.15">
      <c r="AC2167" s="76"/>
      <c r="AD2167" s="76"/>
      <c r="AE2167" s="76"/>
      <c r="AF2167" s="76"/>
      <c r="AG2167" s="76"/>
      <c r="AH2167" s="76"/>
      <c r="AI2167" s="76"/>
      <c r="AJ2167" s="76"/>
    </row>
    <row r="2168" spans="29:36" ht="20.85" customHeight="1" x14ac:dyDescent="0.15">
      <c r="AC2168" s="76"/>
      <c r="AD2168" s="76"/>
      <c r="AE2168" s="76"/>
      <c r="AF2168" s="76"/>
      <c r="AG2168" s="76"/>
      <c r="AH2168" s="76"/>
      <c r="AI2168" s="76"/>
      <c r="AJ2168" s="76"/>
    </row>
    <row r="2169" spans="29:36" ht="20.85" customHeight="1" x14ac:dyDescent="0.15">
      <c r="AC2169" s="76"/>
      <c r="AD2169" s="76"/>
      <c r="AE2169" s="76"/>
      <c r="AF2169" s="76"/>
      <c r="AG2169" s="76"/>
      <c r="AH2169" s="76"/>
      <c r="AI2169" s="76"/>
      <c r="AJ2169" s="76"/>
    </row>
    <row r="2170" spans="29:36" ht="20.85" customHeight="1" x14ac:dyDescent="0.15">
      <c r="AC2170" s="76"/>
      <c r="AD2170" s="76"/>
      <c r="AE2170" s="76"/>
      <c r="AF2170" s="76"/>
      <c r="AG2170" s="76"/>
      <c r="AH2170" s="76"/>
      <c r="AI2170" s="76"/>
      <c r="AJ2170" s="76"/>
    </row>
    <row r="2171" spans="29:36" ht="20.85" customHeight="1" x14ac:dyDescent="0.15">
      <c r="AC2171" s="76"/>
      <c r="AD2171" s="76"/>
      <c r="AE2171" s="76"/>
      <c r="AF2171" s="76"/>
      <c r="AG2171" s="76"/>
      <c r="AH2171" s="76"/>
      <c r="AI2171" s="76"/>
      <c r="AJ2171" s="76"/>
    </row>
    <row r="2172" spans="29:36" ht="20.85" customHeight="1" x14ac:dyDescent="0.15">
      <c r="AC2172" s="76"/>
      <c r="AD2172" s="76"/>
      <c r="AE2172" s="76"/>
      <c r="AF2172" s="76"/>
      <c r="AG2172" s="76"/>
      <c r="AH2172" s="76"/>
      <c r="AI2172" s="76"/>
      <c r="AJ2172" s="76"/>
    </row>
    <row r="2173" spans="29:36" ht="20.85" customHeight="1" x14ac:dyDescent="0.15">
      <c r="AC2173" s="76"/>
      <c r="AD2173" s="76"/>
      <c r="AE2173" s="76"/>
      <c r="AF2173" s="76"/>
      <c r="AG2173" s="76"/>
      <c r="AH2173" s="76"/>
      <c r="AI2173" s="76"/>
      <c r="AJ2173" s="76"/>
    </row>
    <row r="2174" spans="29:36" ht="20.85" customHeight="1" x14ac:dyDescent="0.15">
      <c r="AC2174" s="76"/>
      <c r="AD2174" s="76"/>
      <c r="AE2174" s="76"/>
      <c r="AF2174" s="76"/>
      <c r="AG2174" s="76"/>
      <c r="AH2174" s="76"/>
      <c r="AI2174" s="76"/>
      <c r="AJ2174" s="76"/>
    </row>
    <row r="2175" spans="29:36" ht="20.85" customHeight="1" x14ac:dyDescent="0.15">
      <c r="AC2175" s="76"/>
      <c r="AD2175" s="76"/>
      <c r="AE2175" s="76"/>
      <c r="AF2175" s="76"/>
      <c r="AG2175" s="76"/>
      <c r="AH2175" s="76"/>
      <c r="AI2175" s="76"/>
      <c r="AJ2175" s="76"/>
    </row>
    <row r="2176" spans="29:36" ht="20.85" customHeight="1" x14ac:dyDescent="0.15">
      <c r="AC2176" s="76"/>
      <c r="AD2176" s="76"/>
      <c r="AE2176" s="76"/>
      <c r="AF2176" s="76"/>
      <c r="AG2176" s="76"/>
      <c r="AH2176" s="76"/>
      <c r="AI2176" s="76"/>
      <c r="AJ2176" s="76"/>
    </row>
    <row r="2177" spans="29:36" ht="20.85" customHeight="1" x14ac:dyDescent="0.15">
      <c r="AC2177" s="76"/>
      <c r="AD2177" s="76"/>
      <c r="AE2177" s="76"/>
      <c r="AF2177" s="76"/>
      <c r="AG2177" s="76"/>
      <c r="AH2177" s="76"/>
      <c r="AI2177" s="76"/>
      <c r="AJ2177" s="76"/>
    </row>
    <row r="2178" spans="29:36" ht="20.85" customHeight="1" x14ac:dyDescent="0.15">
      <c r="AC2178" s="76"/>
      <c r="AD2178" s="76"/>
      <c r="AE2178" s="76"/>
      <c r="AF2178" s="76"/>
      <c r="AG2178" s="76"/>
      <c r="AH2178" s="76"/>
      <c r="AI2178" s="76"/>
      <c r="AJ2178" s="76"/>
    </row>
    <row r="2179" spans="29:36" ht="20.85" customHeight="1" x14ac:dyDescent="0.15">
      <c r="AC2179" s="76"/>
      <c r="AD2179" s="76"/>
      <c r="AE2179" s="76"/>
      <c r="AF2179" s="76"/>
      <c r="AG2179" s="76"/>
      <c r="AH2179" s="76"/>
      <c r="AI2179" s="76"/>
      <c r="AJ2179" s="76"/>
    </row>
    <row r="2180" spans="29:36" ht="20.85" customHeight="1" x14ac:dyDescent="0.15">
      <c r="AC2180" s="76"/>
      <c r="AD2180" s="76"/>
      <c r="AE2180" s="76"/>
      <c r="AF2180" s="76"/>
      <c r="AG2180" s="76"/>
      <c r="AH2180" s="76"/>
      <c r="AI2180" s="76"/>
      <c r="AJ2180" s="76"/>
    </row>
    <row r="2181" spans="29:36" ht="20.85" customHeight="1" x14ac:dyDescent="0.15">
      <c r="AC2181" s="75"/>
      <c r="AD2181" s="75"/>
      <c r="AE2181" s="75"/>
      <c r="AF2181" s="75"/>
      <c r="AG2181" s="75"/>
      <c r="AH2181" s="75"/>
      <c r="AI2181" s="75"/>
      <c r="AJ2181" s="75"/>
    </row>
    <row r="2182" spans="29:36" ht="20.85" customHeight="1" x14ac:dyDescent="0.15">
      <c r="AC2182" s="75"/>
      <c r="AD2182" s="75"/>
      <c r="AE2182" s="76"/>
      <c r="AF2182" s="76"/>
      <c r="AG2182" s="76"/>
      <c r="AH2182" s="76"/>
      <c r="AI2182" s="76"/>
      <c r="AJ2182" s="76"/>
    </row>
    <row r="2183" spans="29:36" ht="20.85" customHeight="1" x14ac:dyDescent="0.15">
      <c r="AC2183" s="76"/>
      <c r="AD2183" s="76"/>
      <c r="AE2183" s="76"/>
      <c r="AF2183" s="76"/>
      <c r="AG2183" s="76"/>
      <c r="AH2183" s="76"/>
      <c r="AI2183" s="76"/>
      <c r="AJ2183" s="76"/>
    </row>
    <row r="2184" spans="29:36" ht="20.85" customHeight="1" x14ac:dyDescent="0.15">
      <c r="AC2184" s="75"/>
      <c r="AD2184" s="75"/>
      <c r="AE2184" s="76"/>
      <c r="AF2184" s="76"/>
      <c r="AG2184" s="76"/>
      <c r="AH2184" s="76"/>
      <c r="AI2184" s="76"/>
      <c r="AJ2184" s="75"/>
    </row>
    <row r="2185" spans="29:36" ht="20.85" customHeight="1" x14ac:dyDescent="0.15">
      <c r="AC2185" s="76"/>
      <c r="AD2185" s="76"/>
      <c r="AE2185" s="76"/>
      <c r="AF2185" s="76"/>
      <c r="AG2185" s="76"/>
      <c r="AH2185" s="76"/>
      <c r="AI2185" s="76"/>
      <c r="AJ2185" s="76"/>
    </row>
    <row r="2186" spans="29:36" ht="20.85" customHeight="1" x14ac:dyDescent="0.15">
      <c r="AC2186" s="76"/>
      <c r="AD2186" s="76"/>
      <c r="AE2186" s="76"/>
      <c r="AF2186" s="76"/>
      <c r="AG2186" s="76"/>
      <c r="AH2186" s="76"/>
      <c r="AI2186" s="76"/>
      <c r="AJ2186" s="76"/>
    </row>
    <row r="2187" spans="29:36" ht="20.85" customHeight="1" x14ac:dyDescent="0.15">
      <c r="AC2187" s="76"/>
      <c r="AD2187" s="76"/>
      <c r="AE2187" s="76"/>
      <c r="AF2187" s="76"/>
      <c r="AG2187" s="76"/>
      <c r="AH2187" s="76"/>
      <c r="AI2187" s="76"/>
      <c r="AJ2187" s="76"/>
    </row>
    <row r="2188" spans="29:36" ht="20.85" customHeight="1" x14ac:dyDescent="0.15">
      <c r="AC2188" s="76"/>
      <c r="AD2188" s="76"/>
      <c r="AE2188" s="76"/>
      <c r="AF2188" s="76"/>
      <c r="AG2188" s="76"/>
      <c r="AH2188" s="76"/>
      <c r="AI2188" s="76"/>
      <c r="AJ2188" s="76"/>
    </row>
    <row r="2189" spans="29:36" ht="20.85" customHeight="1" x14ac:dyDescent="0.15">
      <c r="AC2189" s="76"/>
      <c r="AD2189" s="76"/>
      <c r="AE2189" s="76"/>
      <c r="AF2189" s="76"/>
      <c r="AG2189" s="76"/>
      <c r="AH2189" s="76"/>
      <c r="AI2189" s="76"/>
      <c r="AJ2189" s="76"/>
    </row>
    <row r="2190" spans="29:36" ht="20.85" customHeight="1" x14ac:dyDescent="0.15">
      <c r="AC2190" s="76"/>
      <c r="AD2190" s="76"/>
      <c r="AE2190" s="76"/>
      <c r="AF2190" s="76"/>
      <c r="AG2190" s="76"/>
      <c r="AH2190" s="76"/>
      <c r="AI2190" s="76"/>
      <c r="AJ2190" s="76"/>
    </row>
    <row r="2191" spans="29:36" ht="20.85" customHeight="1" x14ac:dyDescent="0.15">
      <c r="AC2191" s="76"/>
      <c r="AD2191" s="76"/>
      <c r="AE2191" s="76"/>
      <c r="AF2191" s="76"/>
      <c r="AG2191" s="76"/>
      <c r="AH2191" s="76"/>
      <c r="AI2191" s="76"/>
      <c r="AJ2191" s="76"/>
    </row>
    <row r="2192" spans="29:36" ht="20.85" customHeight="1" x14ac:dyDescent="0.15">
      <c r="AC2192" s="76"/>
      <c r="AD2192" s="76"/>
      <c r="AE2192" s="76"/>
      <c r="AF2192" s="76"/>
      <c r="AG2192" s="76"/>
      <c r="AH2192" s="76"/>
      <c r="AI2192" s="76"/>
      <c r="AJ2192" s="76"/>
    </row>
    <row r="2193" spans="29:36" ht="20.85" customHeight="1" x14ac:dyDescent="0.15">
      <c r="AC2193" s="76"/>
      <c r="AD2193" s="76"/>
      <c r="AE2193" s="76"/>
      <c r="AF2193" s="76"/>
      <c r="AG2193" s="76"/>
      <c r="AH2193" s="76"/>
      <c r="AI2193" s="76"/>
      <c r="AJ2193" s="76"/>
    </row>
    <row r="2194" spans="29:36" ht="20.85" customHeight="1" x14ac:dyDescent="0.15">
      <c r="AC2194" s="76"/>
      <c r="AD2194" s="76"/>
      <c r="AE2194" s="76"/>
      <c r="AF2194" s="76"/>
      <c r="AG2194" s="76"/>
      <c r="AH2194" s="76"/>
      <c r="AI2194" s="76"/>
      <c r="AJ2194" s="76"/>
    </row>
    <row r="2195" spans="29:36" ht="20.85" customHeight="1" x14ac:dyDescent="0.15">
      <c r="AC2195" s="76"/>
      <c r="AD2195" s="76"/>
      <c r="AE2195" s="76"/>
      <c r="AF2195" s="76"/>
      <c r="AG2195" s="76"/>
      <c r="AH2195" s="76"/>
      <c r="AI2195" s="76"/>
      <c r="AJ2195" s="76"/>
    </row>
    <row r="2196" spans="29:36" ht="20.85" customHeight="1" x14ac:dyDescent="0.15">
      <c r="AC2196" s="76"/>
      <c r="AD2196" s="76"/>
      <c r="AE2196" s="76"/>
      <c r="AF2196" s="76"/>
      <c r="AG2196" s="76"/>
      <c r="AH2196" s="76"/>
      <c r="AI2196" s="76"/>
      <c r="AJ2196" s="76"/>
    </row>
    <row r="2197" spans="29:36" ht="20.85" customHeight="1" x14ac:dyDescent="0.15">
      <c r="AC2197" s="76"/>
      <c r="AD2197" s="76"/>
      <c r="AE2197" s="76"/>
      <c r="AF2197" s="76"/>
      <c r="AG2197" s="76"/>
      <c r="AH2197" s="76"/>
      <c r="AI2197" s="76"/>
      <c r="AJ2197" s="76"/>
    </row>
    <row r="2198" spans="29:36" ht="20.85" customHeight="1" x14ac:dyDescent="0.15">
      <c r="AC2198" s="76"/>
      <c r="AD2198" s="76"/>
      <c r="AE2198" s="76"/>
      <c r="AF2198" s="76"/>
      <c r="AG2198" s="76"/>
      <c r="AH2198" s="76"/>
      <c r="AI2198" s="76"/>
      <c r="AJ2198" s="76"/>
    </row>
    <row r="2199" spans="29:36" ht="20.85" customHeight="1" x14ac:dyDescent="0.15">
      <c r="AC2199" s="76"/>
      <c r="AD2199" s="76"/>
      <c r="AE2199" s="76"/>
      <c r="AF2199" s="76"/>
      <c r="AG2199" s="76"/>
      <c r="AH2199" s="76"/>
      <c r="AI2199" s="76"/>
      <c r="AJ2199" s="76"/>
    </row>
    <row r="2200" spans="29:36" ht="20.85" customHeight="1" x14ac:dyDescent="0.15">
      <c r="AC2200" s="76"/>
      <c r="AD2200" s="76"/>
      <c r="AE2200" s="76"/>
      <c r="AF2200" s="76"/>
      <c r="AG2200" s="76"/>
      <c r="AH2200" s="76"/>
      <c r="AI2200" s="76"/>
      <c r="AJ2200" s="76"/>
    </row>
    <row r="2201" spans="29:36" ht="20.85" customHeight="1" x14ac:dyDescent="0.15">
      <c r="AC2201" s="76"/>
      <c r="AD2201" s="76"/>
      <c r="AE2201" s="76"/>
      <c r="AF2201" s="76"/>
      <c r="AG2201" s="76"/>
      <c r="AH2201" s="76"/>
      <c r="AI2201" s="76"/>
      <c r="AJ2201" s="76"/>
    </row>
    <row r="2202" spans="29:36" ht="20.85" customHeight="1" x14ac:dyDescent="0.15">
      <c r="AC2202" s="76"/>
      <c r="AD2202" s="76"/>
      <c r="AE2202" s="76"/>
      <c r="AF2202" s="76"/>
      <c r="AG2202" s="76"/>
      <c r="AH2202" s="76"/>
      <c r="AI2202" s="76"/>
      <c r="AJ2202" s="76"/>
    </row>
    <row r="2203" spans="29:36" ht="20.85" customHeight="1" x14ac:dyDescent="0.15">
      <c r="AC2203" s="76"/>
      <c r="AD2203" s="76"/>
      <c r="AE2203" s="76"/>
      <c r="AF2203" s="76"/>
      <c r="AG2203" s="76"/>
      <c r="AH2203" s="76"/>
      <c r="AI2203" s="76"/>
      <c r="AJ2203" s="76"/>
    </row>
    <row r="2204" spans="29:36" ht="20.85" customHeight="1" x14ac:dyDescent="0.15">
      <c r="AC2204" s="76"/>
      <c r="AD2204" s="76"/>
      <c r="AE2204" s="76"/>
      <c r="AF2204" s="76"/>
      <c r="AG2204" s="76"/>
      <c r="AH2204" s="76"/>
      <c r="AI2204" s="76"/>
      <c r="AJ2204" s="76"/>
    </row>
    <row r="2205" spans="29:36" ht="20.85" customHeight="1" x14ac:dyDescent="0.15">
      <c r="AC2205" s="76"/>
      <c r="AD2205" s="76"/>
      <c r="AE2205" s="76"/>
      <c r="AF2205" s="76"/>
      <c r="AG2205" s="76"/>
      <c r="AH2205" s="76"/>
      <c r="AI2205" s="76"/>
      <c r="AJ2205" s="76"/>
    </row>
    <row r="2206" spans="29:36" ht="20.85" customHeight="1" x14ac:dyDescent="0.15">
      <c r="AC2206" s="76"/>
      <c r="AD2206" s="76"/>
      <c r="AE2206" s="76"/>
      <c r="AF2206" s="76"/>
      <c r="AG2206" s="76"/>
      <c r="AH2206" s="76"/>
      <c r="AI2206" s="76"/>
      <c r="AJ2206" s="76"/>
    </row>
    <row r="2207" spans="29:36" ht="20.85" customHeight="1" x14ac:dyDescent="0.15">
      <c r="AC2207" s="76"/>
      <c r="AD2207" s="76"/>
      <c r="AE2207" s="76"/>
      <c r="AF2207" s="76"/>
      <c r="AG2207" s="76"/>
      <c r="AH2207" s="76"/>
      <c r="AI2207" s="76"/>
      <c r="AJ2207" s="76"/>
    </row>
    <row r="2208" spans="29:36" ht="20.85" customHeight="1" x14ac:dyDescent="0.15">
      <c r="AC2208" s="76"/>
      <c r="AD2208" s="76"/>
      <c r="AE2208" s="76"/>
      <c r="AF2208" s="76"/>
      <c r="AG2208" s="76"/>
      <c r="AH2208" s="76"/>
      <c r="AI2208" s="76"/>
      <c r="AJ2208" s="76"/>
    </row>
    <row r="2209" spans="29:36" ht="20.85" customHeight="1" x14ac:dyDescent="0.15">
      <c r="AC2209" s="76"/>
      <c r="AD2209" s="76"/>
      <c r="AE2209" s="76"/>
      <c r="AF2209" s="76"/>
      <c r="AG2209" s="76"/>
      <c r="AH2209" s="76"/>
      <c r="AI2209" s="76"/>
      <c r="AJ2209" s="76"/>
    </row>
    <row r="2210" spans="29:36" ht="20.85" customHeight="1" x14ac:dyDescent="0.15">
      <c r="AC2210" s="76"/>
      <c r="AD2210" s="76"/>
      <c r="AE2210" s="76"/>
      <c r="AF2210" s="76"/>
      <c r="AG2210" s="76"/>
      <c r="AH2210" s="76"/>
      <c r="AI2210" s="76"/>
      <c r="AJ2210" s="76"/>
    </row>
    <row r="2211" spans="29:36" ht="20.85" customHeight="1" x14ac:dyDescent="0.15">
      <c r="AC2211" s="76"/>
      <c r="AD2211" s="76"/>
      <c r="AE2211" s="76"/>
      <c r="AF2211" s="76"/>
      <c r="AG2211" s="76"/>
      <c r="AH2211" s="76"/>
      <c r="AI2211" s="76"/>
      <c r="AJ2211" s="76"/>
    </row>
    <row r="2212" spans="29:36" ht="20.85" customHeight="1" x14ac:dyDescent="0.15">
      <c r="AC2212" s="76"/>
      <c r="AD2212" s="76"/>
      <c r="AE2212" s="76"/>
      <c r="AF2212" s="76"/>
      <c r="AG2212" s="76"/>
      <c r="AH2212" s="76"/>
      <c r="AI2212" s="76"/>
      <c r="AJ2212" s="76"/>
    </row>
    <row r="2213" spans="29:36" ht="20.85" customHeight="1" x14ac:dyDescent="0.15">
      <c r="AC2213" s="76"/>
      <c r="AD2213" s="76"/>
      <c r="AE2213" s="76"/>
      <c r="AF2213" s="76"/>
      <c r="AG2213" s="76"/>
      <c r="AH2213" s="76"/>
      <c r="AI2213" s="76"/>
      <c r="AJ2213" s="76"/>
    </row>
    <row r="2214" spans="29:36" ht="20.85" customHeight="1" x14ac:dyDescent="0.15">
      <c r="AC2214" s="76"/>
      <c r="AD2214" s="76"/>
      <c r="AE2214" s="76"/>
      <c r="AF2214" s="76"/>
      <c r="AG2214" s="76"/>
      <c r="AH2214" s="76"/>
      <c r="AI2214" s="76"/>
      <c r="AJ2214" s="76"/>
    </row>
    <row r="2215" spans="29:36" ht="20.85" customHeight="1" x14ac:dyDescent="0.15">
      <c r="AC2215" s="76"/>
      <c r="AD2215" s="76"/>
      <c r="AE2215" s="76"/>
      <c r="AF2215" s="76"/>
      <c r="AG2215" s="76"/>
      <c r="AH2215" s="76"/>
      <c r="AI2215" s="76"/>
      <c r="AJ2215" s="76"/>
    </row>
    <row r="2216" spans="29:36" ht="20.85" customHeight="1" x14ac:dyDescent="0.15">
      <c r="AC2216" s="76"/>
      <c r="AD2216" s="76"/>
      <c r="AE2216" s="76"/>
      <c r="AF2216" s="76"/>
      <c r="AG2216" s="76"/>
      <c r="AH2216" s="76"/>
      <c r="AI2216" s="76"/>
      <c r="AJ2216" s="76"/>
    </row>
    <row r="2217" spans="29:36" ht="20.85" customHeight="1" x14ac:dyDescent="0.15">
      <c r="AC2217" s="76"/>
      <c r="AD2217" s="76"/>
      <c r="AE2217" s="76"/>
      <c r="AF2217" s="76"/>
      <c r="AG2217" s="76"/>
      <c r="AH2217" s="76"/>
      <c r="AI2217" s="76"/>
      <c r="AJ2217" s="76"/>
    </row>
    <row r="2218" spans="29:36" ht="20.85" customHeight="1" x14ac:dyDescent="0.15">
      <c r="AC2218" s="76"/>
      <c r="AD2218" s="76"/>
      <c r="AE2218" s="76"/>
      <c r="AF2218" s="76"/>
      <c r="AG2218" s="76"/>
      <c r="AH2218" s="76"/>
      <c r="AI2218" s="76"/>
      <c r="AJ2218" s="76"/>
    </row>
    <row r="2219" spans="29:36" ht="20.85" customHeight="1" x14ac:dyDescent="0.15">
      <c r="AC2219" s="76"/>
      <c r="AD2219" s="76"/>
      <c r="AE2219" s="76"/>
      <c r="AF2219" s="76"/>
      <c r="AG2219" s="76"/>
      <c r="AH2219" s="76"/>
      <c r="AI2219" s="76"/>
      <c r="AJ2219" s="76"/>
    </row>
    <row r="2220" spans="29:36" ht="20.85" customHeight="1" x14ac:dyDescent="0.15">
      <c r="AC2220" s="76"/>
      <c r="AD2220" s="76"/>
      <c r="AE2220" s="76"/>
      <c r="AF2220" s="76"/>
      <c r="AG2220" s="76"/>
      <c r="AH2220" s="76"/>
      <c r="AI2220" s="76"/>
      <c r="AJ2220" s="76"/>
    </row>
    <row r="2221" spans="29:36" ht="20.85" customHeight="1" x14ac:dyDescent="0.15">
      <c r="AC2221" s="76"/>
      <c r="AD2221" s="76"/>
      <c r="AE2221" s="76"/>
      <c r="AF2221" s="76"/>
      <c r="AG2221" s="76"/>
      <c r="AH2221" s="76"/>
      <c r="AI2221" s="76"/>
      <c r="AJ2221" s="76"/>
    </row>
    <row r="2222" spans="29:36" ht="20.85" customHeight="1" x14ac:dyDescent="0.15">
      <c r="AC2222" s="76"/>
      <c r="AD2222" s="76"/>
      <c r="AE2222" s="76"/>
      <c r="AF2222" s="76"/>
      <c r="AG2222" s="76"/>
      <c r="AH2222" s="76"/>
      <c r="AI2222" s="76"/>
      <c r="AJ2222" s="76"/>
    </row>
    <row r="2223" spans="29:36" ht="20.85" customHeight="1" x14ac:dyDescent="0.15">
      <c r="AC2223" s="76"/>
      <c r="AD2223" s="76"/>
      <c r="AE2223" s="76"/>
      <c r="AF2223" s="76"/>
      <c r="AG2223" s="76"/>
      <c r="AH2223" s="76"/>
      <c r="AI2223" s="76"/>
      <c r="AJ2223" s="76"/>
    </row>
    <row r="2224" spans="29:36" ht="20.85" customHeight="1" x14ac:dyDescent="0.15">
      <c r="AC2224" s="76"/>
      <c r="AD2224" s="76"/>
      <c r="AE2224" s="76"/>
      <c r="AF2224" s="76"/>
      <c r="AG2224" s="76"/>
      <c r="AH2224" s="76"/>
      <c r="AI2224" s="76"/>
      <c r="AJ2224" s="76"/>
    </row>
    <row r="2225" spans="29:36" ht="20.85" customHeight="1" x14ac:dyDescent="0.15">
      <c r="AC2225" s="76"/>
      <c r="AD2225" s="76"/>
      <c r="AE2225" s="76"/>
      <c r="AF2225" s="76"/>
      <c r="AG2225" s="76"/>
      <c r="AH2225" s="76"/>
      <c r="AI2225" s="76"/>
      <c r="AJ2225" s="76"/>
    </row>
    <row r="2226" spans="29:36" ht="20.85" customHeight="1" x14ac:dyDescent="0.15">
      <c r="AC2226" s="75"/>
      <c r="AD2226" s="75"/>
      <c r="AE2226" s="75"/>
      <c r="AF2226" s="75"/>
      <c r="AG2226" s="75"/>
      <c r="AH2226" s="75"/>
      <c r="AI2226" s="75"/>
      <c r="AJ2226" s="75"/>
    </row>
    <row r="2227" spans="29:36" ht="20.85" customHeight="1" x14ac:dyDescent="0.15">
      <c r="AC2227" s="75"/>
      <c r="AD2227" s="75"/>
      <c r="AE2227" s="76"/>
      <c r="AF2227" s="76"/>
      <c r="AG2227" s="76"/>
      <c r="AH2227" s="76"/>
      <c r="AI2227" s="76"/>
      <c r="AJ2227" s="76"/>
    </row>
    <row r="2228" spans="29:36" ht="20.85" customHeight="1" x14ac:dyDescent="0.15">
      <c r="AC2228" s="76"/>
      <c r="AD2228" s="76"/>
      <c r="AE2228" s="76"/>
      <c r="AF2228" s="76"/>
      <c r="AG2228" s="76"/>
      <c r="AH2228" s="76"/>
      <c r="AI2228" s="76"/>
      <c r="AJ2228" s="76"/>
    </row>
    <row r="2229" spans="29:36" ht="20.85" customHeight="1" x14ac:dyDescent="0.15">
      <c r="AC2229" s="75"/>
      <c r="AD2229" s="75"/>
      <c r="AE2229" s="76"/>
      <c r="AF2229" s="76"/>
      <c r="AG2229" s="76"/>
      <c r="AH2229" s="76"/>
      <c r="AI2229" s="76"/>
      <c r="AJ2229" s="75"/>
    </row>
    <row r="2230" spans="29:36" ht="20.85" customHeight="1" x14ac:dyDescent="0.15">
      <c r="AC2230" s="76"/>
      <c r="AD2230" s="76"/>
      <c r="AE2230" s="76"/>
      <c r="AF2230" s="76"/>
      <c r="AG2230" s="76"/>
      <c r="AH2230" s="76"/>
      <c r="AI2230" s="76"/>
      <c r="AJ2230" s="76"/>
    </row>
    <row r="2231" spans="29:36" ht="20.85" customHeight="1" x14ac:dyDescent="0.15">
      <c r="AC2231" s="76"/>
      <c r="AD2231" s="76"/>
      <c r="AE2231" s="76"/>
      <c r="AF2231" s="76"/>
      <c r="AG2231" s="76"/>
      <c r="AH2231" s="76"/>
      <c r="AI2231" s="76"/>
      <c r="AJ2231" s="76"/>
    </row>
    <row r="2232" spans="29:36" ht="20.85" customHeight="1" x14ac:dyDescent="0.15">
      <c r="AC2232" s="76"/>
      <c r="AD2232" s="76"/>
      <c r="AE2232" s="76"/>
      <c r="AF2232" s="76"/>
      <c r="AG2232" s="76"/>
      <c r="AH2232" s="76"/>
      <c r="AI2232" s="76"/>
      <c r="AJ2232" s="76"/>
    </row>
    <row r="2233" spans="29:36" ht="20.85" customHeight="1" x14ac:dyDescent="0.15">
      <c r="AC2233" s="76"/>
      <c r="AD2233" s="76"/>
      <c r="AE2233" s="76"/>
      <c r="AF2233" s="76"/>
      <c r="AG2233" s="76"/>
      <c r="AH2233" s="76"/>
      <c r="AI2233" s="76"/>
      <c r="AJ2233" s="76"/>
    </row>
    <row r="2234" spans="29:36" ht="20.85" customHeight="1" x14ac:dyDescent="0.15">
      <c r="AC2234" s="76"/>
      <c r="AD2234" s="76"/>
      <c r="AE2234" s="76"/>
      <c r="AF2234" s="76"/>
      <c r="AG2234" s="76"/>
      <c r="AH2234" s="76"/>
      <c r="AI2234" s="76"/>
      <c r="AJ2234" s="76"/>
    </row>
    <row r="2235" spans="29:36" ht="20.85" customHeight="1" x14ac:dyDescent="0.15">
      <c r="AC2235" s="76"/>
      <c r="AD2235" s="76"/>
      <c r="AE2235" s="76"/>
      <c r="AF2235" s="76"/>
      <c r="AG2235" s="76"/>
      <c r="AH2235" s="76"/>
      <c r="AI2235" s="76"/>
      <c r="AJ2235" s="76"/>
    </row>
    <row r="2236" spans="29:36" ht="20.85" customHeight="1" x14ac:dyDescent="0.15">
      <c r="AC2236" s="76"/>
      <c r="AD2236" s="76"/>
      <c r="AE2236" s="76"/>
      <c r="AF2236" s="76"/>
      <c r="AG2236" s="76"/>
      <c r="AH2236" s="76"/>
      <c r="AI2236" s="76"/>
      <c r="AJ2236" s="76"/>
    </row>
    <row r="2237" spans="29:36" ht="20.85" customHeight="1" x14ac:dyDescent="0.15">
      <c r="AC2237" s="76"/>
      <c r="AD2237" s="76"/>
      <c r="AE2237" s="76"/>
      <c r="AF2237" s="76"/>
      <c r="AG2237" s="76"/>
      <c r="AH2237" s="76"/>
      <c r="AI2237" s="76"/>
      <c r="AJ2237" s="76"/>
    </row>
    <row r="2238" spans="29:36" ht="20.85" customHeight="1" x14ac:dyDescent="0.15">
      <c r="AC2238" s="76"/>
      <c r="AD2238" s="76"/>
      <c r="AE2238" s="76"/>
      <c r="AF2238" s="76"/>
      <c r="AG2238" s="76"/>
      <c r="AH2238" s="76"/>
      <c r="AI2238" s="76"/>
      <c r="AJ2238" s="76"/>
    </row>
    <row r="2239" spans="29:36" ht="20.85" customHeight="1" x14ac:dyDescent="0.15">
      <c r="AC2239" s="76"/>
      <c r="AD2239" s="76"/>
      <c r="AE2239" s="76"/>
      <c r="AF2239" s="76"/>
      <c r="AG2239" s="76"/>
      <c r="AH2239" s="76"/>
      <c r="AI2239" s="76"/>
      <c r="AJ2239" s="76"/>
    </row>
    <row r="2240" spans="29:36" ht="20.85" customHeight="1" x14ac:dyDescent="0.15">
      <c r="AC2240" s="76"/>
      <c r="AD2240" s="76"/>
      <c r="AE2240" s="76"/>
      <c r="AF2240" s="76"/>
      <c r="AG2240" s="76"/>
      <c r="AH2240" s="76"/>
      <c r="AI2240" s="76"/>
      <c r="AJ2240" s="76"/>
    </row>
    <row r="2241" spans="29:36" ht="20.85" customHeight="1" x14ac:dyDescent="0.15">
      <c r="AC2241" s="76"/>
      <c r="AD2241" s="76"/>
      <c r="AE2241" s="76"/>
      <c r="AF2241" s="76"/>
      <c r="AG2241" s="76"/>
      <c r="AH2241" s="76"/>
      <c r="AI2241" s="76"/>
      <c r="AJ2241" s="76"/>
    </row>
    <row r="2242" spans="29:36" ht="20.85" customHeight="1" x14ac:dyDescent="0.15">
      <c r="AC2242" s="76"/>
      <c r="AD2242" s="76"/>
      <c r="AE2242" s="76"/>
      <c r="AF2242" s="76"/>
      <c r="AG2242" s="76"/>
      <c r="AH2242" s="76"/>
      <c r="AI2242" s="76"/>
      <c r="AJ2242" s="76"/>
    </row>
    <row r="2243" spans="29:36" ht="20.85" customHeight="1" x14ac:dyDescent="0.15">
      <c r="AC2243" s="76"/>
      <c r="AD2243" s="76"/>
      <c r="AE2243" s="76"/>
      <c r="AF2243" s="76"/>
      <c r="AG2243" s="76"/>
      <c r="AH2243" s="76"/>
      <c r="AI2243" s="76"/>
      <c r="AJ2243" s="76"/>
    </row>
    <row r="2244" spans="29:36" ht="20.85" customHeight="1" x14ac:dyDescent="0.15">
      <c r="AC2244" s="76"/>
      <c r="AD2244" s="76"/>
      <c r="AE2244" s="76"/>
      <c r="AF2244" s="76"/>
      <c r="AG2244" s="76"/>
      <c r="AH2244" s="76"/>
      <c r="AI2244" s="76"/>
      <c r="AJ2244" s="76"/>
    </row>
    <row r="2245" spans="29:36" ht="20.85" customHeight="1" x14ac:dyDescent="0.15">
      <c r="AC2245" s="76"/>
      <c r="AD2245" s="76"/>
      <c r="AE2245" s="76"/>
      <c r="AF2245" s="76"/>
      <c r="AG2245" s="76"/>
      <c r="AH2245" s="76"/>
      <c r="AI2245" s="76"/>
      <c r="AJ2245" s="76"/>
    </row>
    <row r="2246" spans="29:36" ht="20.85" customHeight="1" x14ac:dyDescent="0.15">
      <c r="AC2246" s="76"/>
      <c r="AD2246" s="76"/>
      <c r="AE2246" s="76"/>
      <c r="AF2246" s="76"/>
      <c r="AG2246" s="76"/>
      <c r="AH2246" s="76"/>
      <c r="AI2246" s="76"/>
      <c r="AJ2246" s="76"/>
    </row>
    <row r="2247" spans="29:36" ht="20.85" customHeight="1" x14ac:dyDescent="0.15">
      <c r="AC2247" s="76"/>
      <c r="AD2247" s="76"/>
      <c r="AE2247" s="76"/>
      <c r="AF2247" s="76"/>
      <c r="AG2247" s="76"/>
      <c r="AH2247" s="76"/>
      <c r="AI2247" s="76"/>
      <c r="AJ2247" s="76"/>
    </row>
    <row r="2248" spans="29:36" ht="20.85" customHeight="1" x14ac:dyDescent="0.15">
      <c r="AC2248" s="76"/>
      <c r="AD2248" s="76"/>
      <c r="AE2248" s="76"/>
      <c r="AF2248" s="76"/>
      <c r="AG2248" s="76"/>
      <c r="AH2248" s="76"/>
      <c r="AI2248" s="76"/>
      <c r="AJ2248" s="76"/>
    </row>
    <row r="2249" spans="29:36" ht="20.85" customHeight="1" x14ac:dyDescent="0.15">
      <c r="AC2249" s="76"/>
      <c r="AD2249" s="76"/>
      <c r="AE2249" s="76"/>
      <c r="AF2249" s="76"/>
      <c r="AG2249" s="76"/>
      <c r="AH2249" s="76"/>
      <c r="AI2249" s="76"/>
      <c r="AJ2249" s="76"/>
    </row>
    <row r="2250" spans="29:36" ht="20.85" customHeight="1" x14ac:dyDescent="0.15">
      <c r="AC2250" s="76"/>
      <c r="AD2250" s="76"/>
      <c r="AE2250" s="76"/>
      <c r="AF2250" s="76"/>
      <c r="AG2250" s="76"/>
      <c r="AH2250" s="76"/>
      <c r="AI2250" s="76"/>
      <c r="AJ2250" s="76"/>
    </row>
    <row r="2251" spans="29:36" ht="20.85" customHeight="1" x14ac:dyDescent="0.15">
      <c r="AC2251" s="76"/>
      <c r="AD2251" s="76"/>
      <c r="AE2251" s="76"/>
      <c r="AF2251" s="76"/>
      <c r="AG2251" s="76"/>
      <c r="AH2251" s="76"/>
      <c r="AI2251" s="76"/>
      <c r="AJ2251" s="76"/>
    </row>
    <row r="2252" spans="29:36" ht="20.85" customHeight="1" x14ac:dyDescent="0.15">
      <c r="AC2252" s="76"/>
      <c r="AD2252" s="76"/>
      <c r="AE2252" s="76"/>
      <c r="AF2252" s="76"/>
      <c r="AG2252" s="76"/>
      <c r="AH2252" s="76"/>
      <c r="AI2252" s="76"/>
      <c r="AJ2252" s="76"/>
    </row>
    <row r="2253" spans="29:36" ht="20.85" customHeight="1" x14ac:dyDescent="0.15">
      <c r="AC2253" s="76"/>
      <c r="AD2253" s="76"/>
      <c r="AE2253" s="76"/>
      <c r="AF2253" s="76"/>
      <c r="AG2253" s="76"/>
      <c r="AH2253" s="76"/>
      <c r="AI2253" s="76"/>
      <c r="AJ2253" s="76"/>
    </row>
    <row r="2254" spans="29:36" ht="20.85" customHeight="1" x14ac:dyDescent="0.15">
      <c r="AC2254" s="76"/>
      <c r="AD2254" s="76"/>
      <c r="AE2254" s="76"/>
      <c r="AF2254" s="76"/>
      <c r="AG2254" s="76"/>
      <c r="AH2254" s="76"/>
      <c r="AI2254" s="76"/>
      <c r="AJ2254" s="76"/>
    </row>
    <row r="2255" spans="29:36" ht="20.85" customHeight="1" x14ac:dyDescent="0.15">
      <c r="AC2255" s="76"/>
      <c r="AD2255" s="76"/>
      <c r="AE2255" s="76"/>
      <c r="AF2255" s="76"/>
      <c r="AG2255" s="76"/>
      <c r="AH2255" s="76"/>
      <c r="AI2255" s="76"/>
      <c r="AJ2255" s="76"/>
    </row>
    <row r="2256" spans="29:36" ht="20.85" customHeight="1" x14ac:dyDescent="0.15">
      <c r="AC2256" s="76"/>
      <c r="AD2256" s="76"/>
      <c r="AE2256" s="76"/>
      <c r="AF2256" s="76"/>
      <c r="AG2256" s="76"/>
      <c r="AH2256" s="76"/>
      <c r="AI2256" s="76"/>
      <c r="AJ2256" s="76"/>
    </row>
    <row r="2257" spans="29:36" ht="20.85" customHeight="1" x14ac:dyDescent="0.15">
      <c r="AC2257" s="76"/>
      <c r="AD2257" s="76"/>
      <c r="AE2257" s="76"/>
      <c r="AF2257" s="76"/>
      <c r="AG2257" s="76"/>
      <c r="AH2257" s="76"/>
      <c r="AI2257" s="76"/>
      <c r="AJ2257" s="76"/>
    </row>
    <row r="2258" spans="29:36" ht="20.85" customHeight="1" x14ac:dyDescent="0.15">
      <c r="AC2258" s="76"/>
      <c r="AD2258" s="76"/>
      <c r="AE2258" s="76"/>
      <c r="AF2258" s="76"/>
      <c r="AG2258" s="76"/>
      <c r="AH2258" s="76"/>
      <c r="AI2258" s="76"/>
      <c r="AJ2258" s="76"/>
    </row>
    <row r="2259" spans="29:36" ht="20.85" customHeight="1" x14ac:dyDescent="0.15">
      <c r="AC2259" s="76"/>
      <c r="AD2259" s="76"/>
      <c r="AE2259" s="76"/>
      <c r="AF2259" s="76"/>
      <c r="AG2259" s="76"/>
      <c r="AH2259" s="76"/>
      <c r="AI2259" s="76"/>
      <c r="AJ2259" s="76"/>
    </row>
    <row r="2260" spans="29:36" ht="20.85" customHeight="1" x14ac:dyDescent="0.15">
      <c r="AC2260" s="76"/>
      <c r="AD2260" s="76"/>
      <c r="AE2260" s="76"/>
      <c r="AF2260" s="76"/>
      <c r="AG2260" s="76"/>
      <c r="AH2260" s="76"/>
      <c r="AI2260" s="76"/>
      <c r="AJ2260" s="76"/>
    </row>
    <row r="2261" spans="29:36" ht="20.85" customHeight="1" x14ac:dyDescent="0.15">
      <c r="AC2261" s="76"/>
      <c r="AD2261" s="76"/>
      <c r="AE2261" s="76"/>
      <c r="AF2261" s="76"/>
      <c r="AG2261" s="76"/>
      <c r="AH2261" s="76"/>
      <c r="AI2261" s="76"/>
      <c r="AJ2261" s="76"/>
    </row>
    <row r="2262" spans="29:36" ht="20.85" customHeight="1" x14ac:dyDescent="0.15">
      <c r="AC2262" s="76"/>
      <c r="AD2262" s="76"/>
      <c r="AE2262" s="76"/>
      <c r="AF2262" s="76"/>
      <c r="AG2262" s="76"/>
      <c r="AH2262" s="76"/>
      <c r="AI2262" s="76"/>
      <c r="AJ2262" s="76"/>
    </row>
    <row r="2263" spans="29:36" ht="20.85" customHeight="1" x14ac:dyDescent="0.15">
      <c r="AC2263" s="76"/>
      <c r="AD2263" s="76"/>
      <c r="AE2263" s="76"/>
      <c r="AF2263" s="76"/>
      <c r="AG2263" s="76"/>
      <c r="AH2263" s="76"/>
      <c r="AI2263" s="76"/>
      <c r="AJ2263" s="76"/>
    </row>
    <row r="2264" spans="29:36" ht="20.85" customHeight="1" x14ac:dyDescent="0.15">
      <c r="AC2264" s="76"/>
      <c r="AD2264" s="76"/>
      <c r="AE2264" s="76"/>
      <c r="AF2264" s="76"/>
      <c r="AG2264" s="76"/>
      <c r="AH2264" s="76"/>
      <c r="AI2264" s="76"/>
      <c r="AJ2264" s="76"/>
    </row>
    <row r="2265" spans="29:36" ht="20.85" customHeight="1" x14ac:dyDescent="0.15">
      <c r="AC2265" s="76"/>
      <c r="AD2265" s="76"/>
      <c r="AE2265" s="76"/>
      <c r="AF2265" s="76"/>
      <c r="AG2265" s="76"/>
      <c r="AH2265" s="76"/>
      <c r="AI2265" s="76"/>
      <c r="AJ2265" s="76"/>
    </row>
    <row r="2266" spans="29:36" ht="20.85" customHeight="1" x14ac:dyDescent="0.15">
      <c r="AC2266" s="76"/>
      <c r="AD2266" s="76"/>
      <c r="AE2266" s="76"/>
      <c r="AF2266" s="76"/>
      <c r="AG2266" s="76"/>
      <c r="AH2266" s="76"/>
      <c r="AI2266" s="76"/>
      <c r="AJ2266" s="76"/>
    </row>
    <row r="2267" spans="29:36" ht="20.85" customHeight="1" x14ac:dyDescent="0.15">
      <c r="AC2267" s="76"/>
      <c r="AD2267" s="76"/>
      <c r="AE2267" s="76"/>
      <c r="AF2267" s="76"/>
      <c r="AG2267" s="76"/>
      <c r="AH2267" s="76"/>
      <c r="AI2267" s="76"/>
      <c r="AJ2267" s="76"/>
    </row>
    <row r="2268" spans="29:36" ht="20.85" customHeight="1" x14ac:dyDescent="0.15">
      <c r="AC2268" s="76"/>
      <c r="AD2268" s="76"/>
      <c r="AE2268" s="76"/>
      <c r="AF2268" s="76"/>
      <c r="AG2268" s="76"/>
      <c r="AH2268" s="76"/>
      <c r="AI2268" s="76"/>
      <c r="AJ2268" s="76"/>
    </row>
    <row r="2269" spans="29:36" ht="20.85" customHeight="1" x14ac:dyDescent="0.15">
      <c r="AC2269" s="76"/>
      <c r="AD2269" s="76"/>
      <c r="AE2269" s="76"/>
      <c r="AF2269" s="76"/>
      <c r="AG2269" s="76"/>
      <c r="AH2269" s="76"/>
      <c r="AI2269" s="76"/>
      <c r="AJ2269" s="76"/>
    </row>
    <row r="2270" spans="29:36" ht="20.85" customHeight="1" x14ac:dyDescent="0.15">
      <c r="AC2270" s="76"/>
      <c r="AD2270" s="76"/>
      <c r="AE2270" s="76"/>
      <c r="AF2270" s="76"/>
      <c r="AG2270" s="76"/>
      <c r="AH2270" s="76"/>
      <c r="AI2270" s="76"/>
      <c r="AJ2270" s="76"/>
    </row>
    <row r="2271" spans="29:36" ht="20.85" customHeight="1" x14ac:dyDescent="0.15">
      <c r="AC2271" s="75"/>
      <c r="AD2271" s="75"/>
      <c r="AE2271" s="75"/>
      <c r="AF2271" s="75"/>
      <c r="AG2271" s="75"/>
      <c r="AH2271" s="75"/>
      <c r="AI2271" s="75"/>
      <c r="AJ2271" s="75"/>
    </row>
    <row r="2272" spans="29:36" ht="20.85" customHeight="1" x14ac:dyDescent="0.15">
      <c r="AC2272" s="75"/>
      <c r="AD2272" s="75"/>
      <c r="AE2272" s="76"/>
      <c r="AF2272" s="76"/>
      <c r="AG2272" s="76"/>
      <c r="AH2272" s="76"/>
      <c r="AI2272" s="76"/>
      <c r="AJ2272" s="76"/>
    </row>
    <row r="2273" spans="29:36" ht="20.85" customHeight="1" x14ac:dyDescent="0.15">
      <c r="AC2273" s="76"/>
      <c r="AD2273" s="76"/>
      <c r="AE2273" s="76"/>
      <c r="AF2273" s="76"/>
      <c r="AG2273" s="76"/>
      <c r="AH2273" s="76"/>
      <c r="AI2273" s="76"/>
      <c r="AJ2273" s="76"/>
    </row>
    <row r="2274" spans="29:36" ht="20.85" customHeight="1" x14ac:dyDescent="0.15">
      <c r="AC2274" s="75"/>
      <c r="AD2274" s="75"/>
      <c r="AE2274" s="76"/>
      <c r="AF2274" s="76"/>
      <c r="AG2274" s="76"/>
      <c r="AH2274" s="76"/>
      <c r="AI2274" s="76"/>
      <c r="AJ2274" s="75"/>
    </row>
    <row r="2275" spans="29:36" ht="20.85" customHeight="1" x14ac:dyDescent="0.15">
      <c r="AC2275" s="76"/>
      <c r="AD2275" s="76"/>
      <c r="AE2275" s="76"/>
      <c r="AF2275" s="76"/>
      <c r="AG2275" s="76"/>
      <c r="AH2275" s="76"/>
      <c r="AI2275" s="76"/>
      <c r="AJ2275" s="76"/>
    </row>
    <row r="2276" spans="29:36" ht="20.85" customHeight="1" x14ac:dyDescent="0.15">
      <c r="AC2276" s="76"/>
      <c r="AD2276" s="76"/>
      <c r="AE2276" s="76"/>
      <c r="AF2276" s="76"/>
      <c r="AG2276" s="76"/>
      <c r="AH2276" s="76"/>
      <c r="AI2276" s="76"/>
      <c r="AJ2276" s="76"/>
    </row>
    <row r="2277" spans="29:36" ht="20.85" customHeight="1" x14ac:dyDescent="0.15">
      <c r="AC2277" s="76"/>
      <c r="AD2277" s="76"/>
      <c r="AE2277" s="76"/>
      <c r="AF2277" s="76"/>
      <c r="AG2277" s="76"/>
      <c r="AH2277" s="76"/>
      <c r="AI2277" s="76"/>
      <c r="AJ2277" s="76"/>
    </row>
    <row r="2278" spans="29:36" ht="20.85" customHeight="1" x14ac:dyDescent="0.15">
      <c r="AC2278" s="76"/>
      <c r="AD2278" s="76"/>
      <c r="AE2278" s="76"/>
      <c r="AF2278" s="76"/>
      <c r="AG2278" s="76"/>
      <c r="AH2278" s="76"/>
      <c r="AI2278" s="76"/>
      <c r="AJ2278" s="76"/>
    </row>
    <row r="2279" spans="29:36" ht="20.85" customHeight="1" x14ac:dyDescent="0.15">
      <c r="AC2279" s="76"/>
      <c r="AD2279" s="76"/>
      <c r="AE2279" s="76"/>
      <c r="AF2279" s="76"/>
      <c r="AG2279" s="76"/>
      <c r="AH2279" s="76"/>
      <c r="AI2279" s="76"/>
      <c r="AJ2279" s="76"/>
    </row>
    <row r="2280" spans="29:36" ht="20.85" customHeight="1" x14ac:dyDescent="0.15">
      <c r="AC2280" s="76"/>
      <c r="AD2280" s="76"/>
      <c r="AE2280" s="76"/>
      <c r="AF2280" s="76"/>
      <c r="AG2280" s="76"/>
      <c r="AH2280" s="76"/>
      <c r="AI2280" s="76"/>
      <c r="AJ2280" s="76"/>
    </row>
    <row r="2281" spans="29:36" ht="20.85" customHeight="1" x14ac:dyDescent="0.15">
      <c r="AC2281" s="76"/>
      <c r="AD2281" s="76"/>
      <c r="AE2281" s="76"/>
      <c r="AF2281" s="76"/>
      <c r="AG2281" s="76"/>
      <c r="AH2281" s="76"/>
      <c r="AI2281" s="76"/>
      <c r="AJ2281" s="76"/>
    </row>
    <row r="2282" spans="29:36" ht="20.85" customHeight="1" x14ac:dyDescent="0.15">
      <c r="AC2282" s="76"/>
      <c r="AD2282" s="76"/>
      <c r="AE2282" s="76"/>
      <c r="AF2282" s="76"/>
      <c r="AG2282" s="76"/>
      <c r="AH2282" s="76"/>
      <c r="AI2282" s="76"/>
      <c r="AJ2282" s="76"/>
    </row>
    <row r="2283" spans="29:36" ht="20.85" customHeight="1" x14ac:dyDescent="0.15">
      <c r="AC2283" s="76"/>
      <c r="AD2283" s="76"/>
      <c r="AE2283" s="76"/>
      <c r="AF2283" s="76"/>
      <c r="AG2283" s="76"/>
      <c r="AH2283" s="76"/>
      <c r="AI2283" s="76"/>
      <c r="AJ2283" s="76"/>
    </row>
    <row r="2284" spans="29:36" ht="20.85" customHeight="1" x14ac:dyDescent="0.15">
      <c r="AC2284" s="76"/>
      <c r="AD2284" s="76"/>
      <c r="AE2284" s="76"/>
      <c r="AF2284" s="76"/>
      <c r="AG2284" s="76"/>
      <c r="AH2284" s="76"/>
      <c r="AI2284" s="76"/>
      <c r="AJ2284" s="76"/>
    </row>
    <row r="2285" spans="29:36" ht="20.85" customHeight="1" x14ac:dyDescent="0.15">
      <c r="AC2285" s="76"/>
      <c r="AD2285" s="76"/>
      <c r="AE2285" s="76"/>
      <c r="AF2285" s="76"/>
      <c r="AG2285" s="76"/>
      <c r="AH2285" s="76"/>
      <c r="AI2285" s="76"/>
      <c r="AJ2285" s="76"/>
    </row>
    <row r="2286" spans="29:36" ht="20.85" customHeight="1" x14ac:dyDescent="0.15">
      <c r="AC2286" s="76"/>
      <c r="AD2286" s="76"/>
      <c r="AE2286" s="76"/>
      <c r="AF2286" s="76"/>
      <c r="AG2286" s="76"/>
      <c r="AH2286" s="76"/>
      <c r="AI2286" s="76"/>
      <c r="AJ2286" s="76"/>
    </row>
    <row r="2287" spans="29:36" ht="20.85" customHeight="1" x14ac:dyDescent="0.15">
      <c r="AC2287" s="76"/>
      <c r="AD2287" s="76"/>
      <c r="AE2287" s="76"/>
      <c r="AF2287" s="76"/>
      <c r="AG2287" s="76"/>
      <c r="AH2287" s="76"/>
      <c r="AI2287" s="76"/>
      <c r="AJ2287" s="76"/>
    </row>
    <row r="2288" spans="29:36" ht="20.85" customHeight="1" x14ac:dyDescent="0.15">
      <c r="AC2288" s="76"/>
      <c r="AD2288" s="76"/>
      <c r="AE2288" s="76"/>
      <c r="AF2288" s="76"/>
      <c r="AG2288" s="76"/>
      <c r="AH2288" s="76"/>
      <c r="AI2288" s="76"/>
      <c r="AJ2288" s="76"/>
    </row>
    <row r="2289" spans="29:36" ht="20.85" customHeight="1" x14ac:dyDescent="0.15">
      <c r="AC2289" s="76"/>
      <c r="AD2289" s="76"/>
      <c r="AE2289" s="76"/>
      <c r="AF2289" s="76"/>
      <c r="AG2289" s="76"/>
      <c r="AH2289" s="76"/>
      <c r="AI2289" s="76"/>
      <c r="AJ2289" s="76"/>
    </row>
    <row r="2290" spans="29:36" ht="20.85" customHeight="1" x14ac:dyDescent="0.15">
      <c r="AC2290" s="76"/>
      <c r="AD2290" s="76"/>
      <c r="AE2290" s="76"/>
      <c r="AF2290" s="76"/>
      <c r="AG2290" s="76"/>
      <c r="AH2290" s="76"/>
      <c r="AI2290" s="76"/>
      <c r="AJ2290" s="76"/>
    </row>
    <row r="2291" spans="29:36" ht="20.85" customHeight="1" x14ac:dyDescent="0.15">
      <c r="AC2291" s="76"/>
      <c r="AD2291" s="76"/>
      <c r="AE2291" s="76"/>
      <c r="AF2291" s="76"/>
      <c r="AG2291" s="76"/>
      <c r="AH2291" s="76"/>
      <c r="AI2291" s="76"/>
      <c r="AJ2291" s="76"/>
    </row>
    <row r="2292" spans="29:36" ht="20.85" customHeight="1" x14ac:dyDescent="0.15">
      <c r="AC2292" s="76"/>
      <c r="AD2292" s="76"/>
      <c r="AE2292" s="76"/>
      <c r="AF2292" s="76"/>
      <c r="AG2292" s="76"/>
      <c r="AH2292" s="76"/>
      <c r="AI2292" s="76"/>
      <c r="AJ2292" s="76"/>
    </row>
    <row r="2293" spans="29:36" ht="20.85" customHeight="1" x14ac:dyDescent="0.15">
      <c r="AC2293" s="76"/>
      <c r="AD2293" s="76"/>
      <c r="AE2293" s="76"/>
      <c r="AF2293" s="76"/>
      <c r="AG2293" s="76"/>
      <c r="AH2293" s="76"/>
      <c r="AI2293" s="76"/>
      <c r="AJ2293" s="76"/>
    </row>
    <row r="2294" spans="29:36" ht="20.85" customHeight="1" x14ac:dyDescent="0.15">
      <c r="AC2294" s="76"/>
      <c r="AD2294" s="76"/>
      <c r="AE2294" s="76"/>
      <c r="AF2294" s="76"/>
      <c r="AG2294" s="76"/>
      <c r="AH2294" s="76"/>
      <c r="AI2294" s="76"/>
      <c r="AJ2294" s="76"/>
    </row>
    <row r="2295" spans="29:36" ht="20.85" customHeight="1" x14ac:dyDescent="0.15">
      <c r="AC2295" s="76"/>
      <c r="AD2295" s="76"/>
      <c r="AE2295" s="76"/>
      <c r="AF2295" s="76"/>
      <c r="AG2295" s="76"/>
      <c r="AH2295" s="76"/>
      <c r="AI2295" s="76"/>
      <c r="AJ2295" s="76"/>
    </row>
    <row r="2296" spans="29:36" ht="20.85" customHeight="1" x14ac:dyDescent="0.15">
      <c r="AC2296" s="76"/>
      <c r="AD2296" s="76"/>
      <c r="AE2296" s="76"/>
      <c r="AF2296" s="76"/>
      <c r="AG2296" s="76"/>
      <c r="AH2296" s="76"/>
      <c r="AI2296" s="76"/>
      <c r="AJ2296" s="76"/>
    </row>
    <row r="2297" spans="29:36" ht="20.85" customHeight="1" x14ac:dyDescent="0.15">
      <c r="AC2297" s="76"/>
      <c r="AD2297" s="76"/>
      <c r="AE2297" s="76"/>
      <c r="AF2297" s="76"/>
      <c r="AG2297" s="76"/>
      <c r="AH2297" s="76"/>
      <c r="AI2297" s="76"/>
      <c r="AJ2297" s="76"/>
    </row>
    <row r="2298" spans="29:36" ht="20.85" customHeight="1" x14ac:dyDescent="0.15">
      <c r="AC2298" s="76"/>
      <c r="AD2298" s="76"/>
      <c r="AE2298" s="76"/>
      <c r="AF2298" s="76"/>
      <c r="AG2298" s="76"/>
      <c r="AH2298" s="76"/>
      <c r="AI2298" s="76"/>
      <c r="AJ2298" s="76"/>
    </row>
    <row r="2299" spans="29:36" ht="20.85" customHeight="1" x14ac:dyDescent="0.15">
      <c r="AC2299" s="76"/>
      <c r="AD2299" s="76"/>
      <c r="AE2299" s="76"/>
      <c r="AF2299" s="76"/>
      <c r="AG2299" s="76"/>
      <c r="AH2299" s="76"/>
      <c r="AI2299" s="76"/>
      <c r="AJ2299" s="76"/>
    </row>
    <row r="2300" spans="29:36" ht="20.85" customHeight="1" x14ac:dyDescent="0.15">
      <c r="AC2300" s="76"/>
      <c r="AD2300" s="76"/>
      <c r="AE2300" s="76"/>
      <c r="AF2300" s="76"/>
      <c r="AG2300" s="76"/>
      <c r="AH2300" s="76"/>
      <c r="AI2300" s="76"/>
      <c r="AJ2300" s="76"/>
    </row>
    <row r="2301" spans="29:36" ht="20.85" customHeight="1" x14ac:dyDescent="0.15">
      <c r="AC2301" s="76"/>
      <c r="AD2301" s="76"/>
      <c r="AE2301" s="76"/>
      <c r="AF2301" s="76"/>
      <c r="AG2301" s="76"/>
      <c r="AH2301" s="76"/>
      <c r="AI2301" s="76"/>
      <c r="AJ2301" s="76"/>
    </row>
    <row r="2302" spans="29:36" ht="20.85" customHeight="1" x14ac:dyDescent="0.15">
      <c r="AC2302" s="76"/>
      <c r="AD2302" s="76"/>
      <c r="AE2302" s="76"/>
      <c r="AF2302" s="76"/>
      <c r="AG2302" s="76"/>
      <c r="AH2302" s="76"/>
      <c r="AI2302" s="76"/>
      <c r="AJ2302" s="76"/>
    </row>
    <row r="2303" spans="29:36" ht="20.85" customHeight="1" x14ac:dyDescent="0.15">
      <c r="AC2303" s="76"/>
      <c r="AD2303" s="76"/>
      <c r="AE2303" s="76"/>
      <c r="AF2303" s="76"/>
      <c r="AG2303" s="76"/>
      <c r="AH2303" s="76"/>
      <c r="AI2303" s="76"/>
      <c r="AJ2303" s="76"/>
    </row>
    <row r="2304" spans="29:36" ht="20.85" customHeight="1" x14ac:dyDescent="0.15">
      <c r="AC2304" s="76"/>
      <c r="AD2304" s="76"/>
      <c r="AE2304" s="76"/>
      <c r="AF2304" s="76"/>
      <c r="AG2304" s="76"/>
      <c r="AH2304" s="76"/>
      <c r="AI2304" s="76"/>
      <c r="AJ2304" s="76"/>
    </row>
    <row r="2305" spans="29:36" ht="20.85" customHeight="1" x14ac:dyDescent="0.15">
      <c r="AC2305" s="76"/>
      <c r="AD2305" s="76"/>
      <c r="AE2305" s="76"/>
      <c r="AF2305" s="76"/>
      <c r="AG2305" s="76"/>
      <c r="AH2305" s="76"/>
      <c r="AI2305" s="76"/>
      <c r="AJ2305" s="76"/>
    </row>
    <row r="2306" spans="29:36" ht="20.85" customHeight="1" x14ac:dyDescent="0.15">
      <c r="AC2306" s="76"/>
      <c r="AD2306" s="76"/>
      <c r="AE2306" s="76"/>
      <c r="AF2306" s="76"/>
      <c r="AG2306" s="76"/>
      <c r="AH2306" s="76"/>
      <c r="AI2306" s="76"/>
      <c r="AJ2306" s="76"/>
    </row>
    <row r="2307" spans="29:36" ht="20.85" customHeight="1" x14ac:dyDescent="0.15">
      <c r="AC2307" s="76"/>
      <c r="AD2307" s="76"/>
      <c r="AE2307" s="76"/>
      <c r="AF2307" s="76"/>
      <c r="AG2307" s="76"/>
      <c r="AH2307" s="76"/>
      <c r="AI2307" s="76"/>
      <c r="AJ2307" s="76"/>
    </row>
    <row r="2308" spans="29:36" ht="20.85" customHeight="1" x14ac:dyDescent="0.15">
      <c r="AC2308" s="76"/>
      <c r="AD2308" s="76"/>
      <c r="AE2308" s="76"/>
      <c r="AF2308" s="76"/>
      <c r="AG2308" s="76"/>
      <c r="AH2308" s="76"/>
      <c r="AI2308" s="76"/>
      <c r="AJ2308" s="76"/>
    </row>
    <row r="2309" spans="29:36" ht="20.85" customHeight="1" x14ac:dyDescent="0.15">
      <c r="AC2309" s="76"/>
      <c r="AD2309" s="76"/>
      <c r="AE2309" s="76"/>
      <c r="AF2309" s="76"/>
      <c r="AG2309" s="76"/>
      <c r="AH2309" s="76"/>
      <c r="AI2309" s="76"/>
      <c r="AJ2309" s="76"/>
    </row>
    <row r="2310" spans="29:36" ht="20.85" customHeight="1" x14ac:dyDescent="0.15">
      <c r="AC2310" s="76"/>
      <c r="AD2310" s="76"/>
      <c r="AE2310" s="76"/>
      <c r="AF2310" s="76"/>
      <c r="AG2310" s="76"/>
      <c r="AH2310" s="76"/>
      <c r="AI2310" s="76"/>
      <c r="AJ2310" s="76"/>
    </row>
    <row r="2311" spans="29:36" ht="20.85" customHeight="1" x14ac:dyDescent="0.15">
      <c r="AC2311" s="76"/>
      <c r="AD2311" s="76"/>
      <c r="AE2311" s="76"/>
      <c r="AF2311" s="76"/>
      <c r="AG2311" s="76"/>
      <c r="AH2311" s="76"/>
      <c r="AI2311" s="76"/>
      <c r="AJ2311" s="76"/>
    </row>
    <row r="2312" spans="29:36" ht="20.85" customHeight="1" x14ac:dyDescent="0.15">
      <c r="AC2312" s="76"/>
      <c r="AD2312" s="76"/>
      <c r="AE2312" s="76"/>
      <c r="AF2312" s="76"/>
      <c r="AG2312" s="76"/>
      <c r="AH2312" s="76"/>
      <c r="AI2312" s="76"/>
      <c r="AJ2312" s="76"/>
    </row>
    <row r="2313" spans="29:36" ht="20.85" customHeight="1" x14ac:dyDescent="0.15">
      <c r="AC2313" s="76"/>
      <c r="AD2313" s="76"/>
      <c r="AE2313" s="76"/>
      <c r="AF2313" s="76"/>
      <c r="AG2313" s="76"/>
      <c r="AH2313" s="76"/>
      <c r="AI2313" s="76"/>
      <c r="AJ2313" s="76"/>
    </row>
    <row r="2314" spans="29:36" ht="20.85" customHeight="1" x14ac:dyDescent="0.15">
      <c r="AC2314" s="76"/>
      <c r="AD2314" s="76"/>
      <c r="AE2314" s="76"/>
      <c r="AF2314" s="76"/>
      <c r="AG2314" s="76"/>
      <c r="AH2314" s="76"/>
      <c r="AI2314" s="76"/>
      <c r="AJ2314" s="76"/>
    </row>
    <row r="2315" spans="29:36" ht="20.85" customHeight="1" x14ac:dyDescent="0.15">
      <c r="AC2315" s="76"/>
      <c r="AD2315" s="76"/>
      <c r="AE2315" s="76"/>
      <c r="AF2315" s="76"/>
      <c r="AG2315" s="76"/>
      <c r="AH2315" s="76"/>
      <c r="AI2315" s="76"/>
      <c r="AJ2315" s="76"/>
    </row>
    <row r="2316" spans="29:36" ht="20.85" customHeight="1" x14ac:dyDescent="0.15">
      <c r="AC2316" s="75"/>
      <c r="AD2316" s="75"/>
      <c r="AE2316" s="75"/>
      <c r="AF2316" s="75"/>
      <c r="AG2316" s="75"/>
      <c r="AH2316" s="75"/>
      <c r="AI2316" s="75"/>
      <c r="AJ2316" s="75"/>
    </row>
    <row r="2317" spans="29:36" ht="20.85" customHeight="1" x14ac:dyDescent="0.15">
      <c r="AC2317" s="75"/>
      <c r="AD2317" s="75"/>
      <c r="AE2317" s="76"/>
      <c r="AF2317" s="76"/>
      <c r="AG2317" s="76"/>
      <c r="AH2317" s="76"/>
      <c r="AI2317" s="76"/>
      <c r="AJ2317" s="76"/>
    </row>
    <row r="2318" spans="29:36" ht="20.85" customHeight="1" x14ac:dyDescent="0.15">
      <c r="AC2318" s="76"/>
      <c r="AD2318" s="76"/>
      <c r="AE2318" s="76"/>
      <c r="AF2318" s="76"/>
      <c r="AG2318" s="76"/>
      <c r="AH2318" s="76"/>
      <c r="AI2318" s="76"/>
      <c r="AJ2318" s="76"/>
    </row>
    <row r="2319" spans="29:36" ht="20.85" customHeight="1" x14ac:dyDescent="0.15">
      <c r="AC2319" s="75"/>
      <c r="AD2319" s="75"/>
      <c r="AE2319" s="76"/>
      <c r="AF2319" s="76"/>
      <c r="AG2319" s="76"/>
      <c r="AH2319" s="76"/>
      <c r="AI2319" s="76"/>
      <c r="AJ2319" s="75"/>
    </row>
    <row r="2320" spans="29:36" ht="20.85" customHeight="1" x14ac:dyDescent="0.15">
      <c r="AC2320" s="76"/>
      <c r="AD2320" s="76"/>
      <c r="AE2320" s="76"/>
      <c r="AF2320" s="76"/>
      <c r="AG2320" s="76"/>
      <c r="AH2320" s="76"/>
      <c r="AI2320" s="76"/>
      <c r="AJ2320" s="76"/>
    </row>
    <row r="2321" spans="29:36" ht="20.85" customHeight="1" x14ac:dyDescent="0.15">
      <c r="AC2321" s="76"/>
      <c r="AD2321" s="76"/>
      <c r="AE2321" s="76"/>
      <c r="AF2321" s="76"/>
      <c r="AG2321" s="76"/>
      <c r="AH2321" s="76"/>
      <c r="AI2321" s="76"/>
      <c r="AJ2321" s="76"/>
    </row>
    <row r="2322" spans="29:36" ht="20.85" customHeight="1" x14ac:dyDescent="0.15">
      <c r="AC2322" s="76"/>
      <c r="AD2322" s="76"/>
      <c r="AE2322" s="76"/>
      <c r="AF2322" s="76"/>
      <c r="AG2322" s="76"/>
      <c r="AH2322" s="76"/>
      <c r="AI2322" s="76"/>
      <c r="AJ2322" s="76"/>
    </row>
    <row r="2323" spans="29:36" ht="20.85" customHeight="1" x14ac:dyDescent="0.15">
      <c r="AC2323" s="76"/>
      <c r="AD2323" s="76"/>
      <c r="AE2323" s="76"/>
      <c r="AF2323" s="76"/>
      <c r="AG2323" s="76"/>
      <c r="AH2323" s="76"/>
      <c r="AI2323" s="76"/>
      <c r="AJ2323" s="76"/>
    </row>
    <row r="2324" spans="29:36" ht="20.85" customHeight="1" x14ac:dyDescent="0.15">
      <c r="AC2324" s="76"/>
      <c r="AD2324" s="76"/>
      <c r="AE2324" s="76"/>
      <c r="AF2324" s="76"/>
      <c r="AG2324" s="76"/>
      <c r="AH2324" s="76"/>
      <c r="AI2324" s="76"/>
      <c r="AJ2324" s="76"/>
    </row>
    <row r="2325" spans="29:36" ht="20.85" customHeight="1" x14ac:dyDescent="0.15">
      <c r="AC2325" s="76"/>
      <c r="AD2325" s="76"/>
      <c r="AE2325" s="76"/>
      <c r="AF2325" s="76"/>
      <c r="AG2325" s="76"/>
      <c r="AH2325" s="76"/>
      <c r="AI2325" s="76"/>
      <c r="AJ2325" s="76"/>
    </row>
    <row r="2326" spans="29:36" ht="20.85" customHeight="1" x14ac:dyDescent="0.15">
      <c r="AC2326" s="76"/>
      <c r="AD2326" s="76"/>
      <c r="AE2326" s="76"/>
      <c r="AF2326" s="76"/>
      <c r="AG2326" s="76"/>
      <c r="AH2326" s="76"/>
      <c r="AI2326" s="76"/>
      <c r="AJ2326" s="76"/>
    </row>
    <row r="2327" spans="29:36" ht="20.85" customHeight="1" x14ac:dyDescent="0.15">
      <c r="AC2327" s="76"/>
      <c r="AD2327" s="76"/>
      <c r="AE2327" s="76"/>
      <c r="AF2327" s="76"/>
      <c r="AG2327" s="76"/>
      <c r="AH2327" s="76"/>
      <c r="AI2327" s="76"/>
      <c r="AJ2327" s="76"/>
    </row>
    <row r="2328" spans="29:36" ht="20.85" customHeight="1" x14ac:dyDescent="0.15">
      <c r="AC2328" s="76"/>
      <c r="AD2328" s="76"/>
      <c r="AE2328" s="76"/>
      <c r="AF2328" s="76"/>
      <c r="AG2328" s="76"/>
      <c r="AH2328" s="76"/>
      <c r="AI2328" s="76"/>
      <c r="AJ2328" s="76"/>
    </row>
    <row r="2329" spans="29:36" ht="20.85" customHeight="1" x14ac:dyDescent="0.15">
      <c r="AC2329" s="76"/>
      <c r="AD2329" s="76"/>
      <c r="AE2329" s="76"/>
      <c r="AF2329" s="76"/>
      <c r="AG2329" s="76"/>
      <c r="AH2329" s="76"/>
      <c r="AI2329" s="76"/>
      <c r="AJ2329" s="76"/>
    </row>
    <row r="2330" spans="29:36" ht="20.85" customHeight="1" x14ac:dyDescent="0.15">
      <c r="AC2330" s="76"/>
      <c r="AD2330" s="76"/>
      <c r="AE2330" s="76"/>
      <c r="AF2330" s="76"/>
      <c r="AG2330" s="76"/>
      <c r="AH2330" s="76"/>
      <c r="AI2330" s="76"/>
      <c r="AJ2330" s="76"/>
    </row>
    <row r="2331" spans="29:36" ht="20.85" customHeight="1" x14ac:dyDescent="0.15">
      <c r="AC2331" s="76"/>
      <c r="AD2331" s="76"/>
      <c r="AE2331" s="76"/>
      <c r="AF2331" s="76"/>
      <c r="AG2331" s="76"/>
      <c r="AH2331" s="76"/>
      <c r="AI2331" s="76"/>
      <c r="AJ2331" s="76"/>
    </row>
    <row r="2332" spans="29:36" ht="20.85" customHeight="1" x14ac:dyDescent="0.15">
      <c r="AC2332" s="76"/>
      <c r="AD2332" s="76"/>
      <c r="AE2332" s="76"/>
      <c r="AF2332" s="76"/>
      <c r="AG2332" s="76"/>
      <c r="AH2332" s="76"/>
      <c r="AI2332" s="76"/>
      <c r="AJ2332" s="76"/>
    </row>
    <row r="2333" spans="29:36" ht="20.85" customHeight="1" x14ac:dyDescent="0.15">
      <c r="AC2333" s="76"/>
      <c r="AD2333" s="76"/>
      <c r="AE2333" s="76"/>
      <c r="AF2333" s="76"/>
      <c r="AG2333" s="76"/>
      <c r="AH2333" s="76"/>
      <c r="AI2333" s="76"/>
      <c r="AJ2333" s="76"/>
    </row>
    <row r="2334" spans="29:36" ht="20.85" customHeight="1" x14ac:dyDescent="0.15">
      <c r="AC2334" s="76"/>
      <c r="AD2334" s="76"/>
      <c r="AE2334" s="76"/>
      <c r="AF2334" s="76"/>
      <c r="AG2334" s="76"/>
      <c r="AH2334" s="76"/>
      <c r="AI2334" s="76"/>
      <c r="AJ2334" s="76"/>
    </row>
    <row r="2335" spans="29:36" ht="20.85" customHeight="1" x14ac:dyDescent="0.15">
      <c r="AC2335" s="76"/>
      <c r="AD2335" s="76"/>
      <c r="AE2335" s="76"/>
      <c r="AF2335" s="76"/>
      <c r="AG2335" s="76"/>
      <c r="AH2335" s="76"/>
      <c r="AI2335" s="76"/>
      <c r="AJ2335" s="76"/>
    </row>
    <row r="2336" spans="29:36" ht="20.85" customHeight="1" x14ac:dyDescent="0.15">
      <c r="AC2336" s="76"/>
      <c r="AD2336" s="76"/>
      <c r="AE2336" s="76"/>
      <c r="AF2336" s="76"/>
      <c r="AG2336" s="76"/>
      <c r="AH2336" s="76"/>
      <c r="AI2336" s="76"/>
      <c r="AJ2336" s="76"/>
    </row>
    <row r="2337" spans="29:36" ht="20.85" customHeight="1" x14ac:dyDescent="0.15">
      <c r="AC2337" s="76"/>
      <c r="AD2337" s="76"/>
      <c r="AE2337" s="76"/>
      <c r="AF2337" s="76"/>
      <c r="AG2337" s="76"/>
      <c r="AH2337" s="76"/>
      <c r="AI2337" s="76"/>
      <c r="AJ2337" s="76"/>
    </row>
    <row r="2338" spans="29:36" ht="20.85" customHeight="1" x14ac:dyDescent="0.15">
      <c r="AC2338" s="76"/>
      <c r="AD2338" s="76"/>
      <c r="AE2338" s="76"/>
      <c r="AF2338" s="76"/>
      <c r="AG2338" s="76"/>
      <c r="AH2338" s="76"/>
      <c r="AI2338" s="76"/>
      <c r="AJ2338" s="76"/>
    </row>
    <row r="2339" spans="29:36" ht="20.85" customHeight="1" x14ac:dyDescent="0.15">
      <c r="AC2339" s="76"/>
      <c r="AD2339" s="76"/>
      <c r="AE2339" s="76"/>
      <c r="AF2339" s="76"/>
      <c r="AG2339" s="76"/>
      <c r="AH2339" s="76"/>
      <c r="AI2339" s="76"/>
      <c r="AJ2339" s="76"/>
    </row>
    <row r="2340" spans="29:36" ht="20.85" customHeight="1" x14ac:dyDescent="0.15">
      <c r="AC2340" s="76"/>
      <c r="AD2340" s="76"/>
      <c r="AE2340" s="76"/>
      <c r="AF2340" s="76"/>
      <c r="AG2340" s="76"/>
      <c r="AH2340" s="76"/>
      <c r="AI2340" s="76"/>
      <c r="AJ2340" s="76"/>
    </row>
    <row r="2341" spans="29:36" ht="20.85" customHeight="1" x14ac:dyDescent="0.15">
      <c r="AC2341" s="76"/>
      <c r="AD2341" s="76"/>
      <c r="AE2341" s="76"/>
      <c r="AF2341" s="76"/>
      <c r="AG2341" s="76"/>
      <c r="AH2341" s="76"/>
      <c r="AI2341" s="76"/>
      <c r="AJ2341" s="76"/>
    </row>
    <row r="2342" spans="29:36" ht="20.85" customHeight="1" x14ac:dyDescent="0.15">
      <c r="AC2342" s="76"/>
      <c r="AD2342" s="76"/>
      <c r="AE2342" s="76"/>
      <c r="AF2342" s="76"/>
      <c r="AG2342" s="76"/>
      <c r="AH2342" s="76"/>
      <c r="AI2342" s="76"/>
      <c r="AJ2342" s="76"/>
    </row>
    <row r="2343" spans="29:36" ht="20.85" customHeight="1" x14ac:dyDescent="0.15">
      <c r="AC2343" s="76"/>
      <c r="AD2343" s="76"/>
      <c r="AE2343" s="76"/>
      <c r="AF2343" s="76"/>
      <c r="AG2343" s="76"/>
      <c r="AH2343" s="76"/>
      <c r="AI2343" s="76"/>
      <c r="AJ2343" s="76"/>
    </row>
    <row r="2344" spans="29:36" ht="20.85" customHeight="1" x14ac:dyDescent="0.15">
      <c r="AC2344" s="76"/>
      <c r="AD2344" s="76"/>
      <c r="AE2344" s="76"/>
      <c r="AF2344" s="76"/>
      <c r="AG2344" s="76"/>
      <c r="AH2344" s="76"/>
      <c r="AI2344" s="76"/>
      <c r="AJ2344" s="76"/>
    </row>
    <row r="2345" spans="29:36" ht="20.85" customHeight="1" x14ac:dyDescent="0.15">
      <c r="AC2345" s="76"/>
      <c r="AD2345" s="76"/>
      <c r="AE2345" s="76"/>
      <c r="AF2345" s="76"/>
      <c r="AG2345" s="76"/>
      <c r="AH2345" s="76"/>
      <c r="AI2345" s="76"/>
      <c r="AJ2345" s="76"/>
    </row>
    <row r="2346" spans="29:36" ht="20.85" customHeight="1" x14ac:dyDescent="0.15">
      <c r="AC2346" s="76"/>
      <c r="AD2346" s="76"/>
      <c r="AE2346" s="76"/>
      <c r="AF2346" s="76"/>
      <c r="AG2346" s="76"/>
      <c r="AH2346" s="76"/>
      <c r="AI2346" s="76"/>
      <c r="AJ2346" s="76"/>
    </row>
    <row r="2347" spans="29:36" ht="20.85" customHeight="1" x14ac:dyDescent="0.15">
      <c r="AC2347" s="76"/>
      <c r="AD2347" s="76"/>
      <c r="AE2347" s="76"/>
      <c r="AF2347" s="76"/>
      <c r="AG2347" s="76"/>
      <c r="AH2347" s="76"/>
      <c r="AI2347" s="76"/>
      <c r="AJ2347" s="76"/>
    </row>
    <row r="2348" spans="29:36" ht="20.85" customHeight="1" x14ac:dyDescent="0.15">
      <c r="AC2348" s="76"/>
      <c r="AD2348" s="76"/>
      <c r="AE2348" s="76"/>
      <c r="AF2348" s="76"/>
      <c r="AG2348" s="76"/>
      <c r="AH2348" s="76"/>
      <c r="AI2348" s="76"/>
      <c r="AJ2348" s="76"/>
    </row>
    <row r="2349" spans="29:36" ht="20.85" customHeight="1" x14ac:dyDescent="0.15">
      <c r="AC2349" s="76"/>
      <c r="AD2349" s="76"/>
      <c r="AE2349" s="76"/>
      <c r="AF2349" s="76"/>
      <c r="AG2349" s="76"/>
      <c r="AH2349" s="76"/>
      <c r="AI2349" s="76"/>
      <c r="AJ2349" s="76"/>
    </row>
    <row r="2350" spans="29:36" ht="20.85" customHeight="1" x14ac:dyDescent="0.15">
      <c r="AC2350" s="76"/>
      <c r="AD2350" s="76"/>
      <c r="AE2350" s="76"/>
      <c r="AF2350" s="76"/>
      <c r="AG2350" s="76"/>
      <c r="AH2350" s="76"/>
      <c r="AI2350" s="76"/>
      <c r="AJ2350" s="76"/>
    </row>
    <row r="2351" spans="29:36" ht="20.85" customHeight="1" x14ac:dyDescent="0.15">
      <c r="AC2351" s="76"/>
      <c r="AD2351" s="76"/>
      <c r="AE2351" s="76"/>
      <c r="AF2351" s="76"/>
      <c r="AG2351" s="76"/>
      <c r="AH2351" s="76"/>
      <c r="AI2351" s="76"/>
      <c r="AJ2351" s="76"/>
    </row>
    <row r="2352" spans="29:36" ht="20.85" customHeight="1" x14ac:dyDescent="0.15">
      <c r="AC2352" s="76"/>
      <c r="AD2352" s="76"/>
      <c r="AE2352" s="76"/>
      <c r="AF2352" s="76"/>
      <c r="AG2352" s="76"/>
      <c r="AH2352" s="76"/>
      <c r="AI2352" s="76"/>
      <c r="AJ2352" s="76"/>
    </row>
    <row r="2353" spans="29:36" ht="20.85" customHeight="1" x14ac:dyDescent="0.15">
      <c r="AC2353" s="76"/>
      <c r="AD2353" s="76"/>
      <c r="AE2353" s="76"/>
      <c r="AF2353" s="76"/>
      <c r="AG2353" s="76"/>
      <c r="AH2353" s="76"/>
      <c r="AI2353" s="76"/>
      <c r="AJ2353" s="76"/>
    </row>
    <row r="2354" spans="29:36" ht="20.85" customHeight="1" x14ac:dyDescent="0.15">
      <c r="AC2354" s="76"/>
      <c r="AD2354" s="76"/>
      <c r="AE2354" s="76"/>
      <c r="AF2354" s="76"/>
      <c r="AG2354" s="76"/>
      <c r="AH2354" s="76"/>
      <c r="AI2354" s="76"/>
      <c r="AJ2354" s="76"/>
    </row>
    <row r="2355" spans="29:36" ht="20.85" customHeight="1" x14ac:dyDescent="0.15">
      <c r="AC2355" s="76"/>
      <c r="AD2355" s="76"/>
      <c r="AE2355" s="76"/>
      <c r="AF2355" s="76"/>
      <c r="AG2355" s="76"/>
      <c r="AH2355" s="76"/>
      <c r="AI2355" s="76"/>
      <c r="AJ2355" s="76"/>
    </row>
    <row r="2356" spans="29:36" ht="20.85" customHeight="1" x14ac:dyDescent="0.15">
      <c r="AC2356" s="76"/>
      <c r="AD2356" s="76"/>
      <c r="AE2356" s="76"/>
      <c r="AF2356" s="76"/>
      <c r="AG2356" s="76"/>
      <c r="AH2356" s="76"/>
      <c r="AI2356" s="76"/>
      <c r="AJ2356" s="76"/>
    </row>
    <row r="2357" spans="29:36" ht="20.85" customHeight="1" x14ac:dyDescent="0.15">
      <c r="AC2357" s="76"/>
      <c r="AD2357" s="76"/>
      <c r="AE2357" s="76"/>
      <c r="AF2357" s="76"/>
      <c r="AG2357" s="76"/>
      <c r="AH2357" s="76"/>
      <c r="AI2357" s="76"/>
      <c r="AJ2357" s="76"/>
    </row>
    <row r="2358" spans="29:36" ht="20.85" customHeight="1" x14ac:dyDescent="0.15">
      <c r="AC2358" s="76"/>
      <c r="AD2358" s="76"/>
      <c r="AE2358" s="76"/>
      <c r="AF2358" s="76"/>
      <c r="AG2358" s="76"/>
      <c r="AH2358" s="76"/>
      <c r="AI2358" s="76"/>
      <c r="AJ2358" s="76"/>
    </row>
    <row r="2359" spans="29:36" ht="20.85" customHeight="1" x14ac:dyDescent="0.15">
      <c r="AC2359" s="76"/>
      <c r="AD2359" s="76"/>
      <c r="AE2359" s="76"/>
      <c r="AF2359" s="76"/>
      <c r="AG2359" s="76"/>
      <c r="AH2359" s="76"/>
      <c r="AI2359" s="76"/>
      <c r="AJ2359" s="76"/>
    </row>
    <row r="2360" spans="29:36" ht="20.85" customHeight="1" x14ac:dyDescent="0.15">
      <c r="AC2360" s="76"/>
      <c r="AD2360" s="76"/>
      <c r="AE2360" s="76"/>
      <c r="AF2360" s="76"/>
      <c r="AG2360" s="76"/>
      <c r="AH2360" s="76"/>
      <c r="AI2360" s="76"/>
      <c r="AJ2360" s="76"/>
    </row>
    <row r="2361" spans="29:36" ht="20.85" customHeight="1" x14ac:dyDescent="0.15">
      <c r="AC2361" s="75"/>
      <c r="AD2361" s="75"/>
      <c r="AE2361" s="75"/>
      <c r="AF2361" s="75"/>
      <c r="AG2361" s="75"/>
      <c r="AH2361" s="75"/>
      <c r="AI2361" s="75"/>
      <c r="AJ2361" s="75"/>
    </row>
    <row r="2362" spans="29:36" ht="20.85" customHeight="1" x14ac:dyDescent="0.15">
      <c r="AC2362" s="75"/>
      <c r="AD2362" s="75"/>
      <c r="AE2362" s="76"/>
      <c r="AF2362" s="76"/>
      <c r="AG2362" s="76"/>
      <c r="AH2362" s="76"/>
      <c r="AI2362" s="76"/>
      <c r="AJ2362" s="76"/>
    </row>
    <row r="2363" spans="29:36" ht="20.85" customHeight="1" x14ac:dyDescent="0.15">
      <c r="AC2363" s="76"/>
      <c r="AD2363" s="76"/>
      <c r="AE2363" s="76"/>
      <c r="AF2363" s="76"/>
      <c r="AG2363" s="76"/>
      <c r="AH2363" s="76"/>
      <c r="AI2363" s="76"/>
      <c r="AJ2363" s="76"/>
    </row>
    <row r="2364" spans="29:36" ht="20.85" customHeight="1" x14ac:dyDescent="0.15">
      <c r="AC2364" s="75"/>
      <c r="AD2364" s="75"/>
      <c r="AE2364" s="76"/>
      <c r="AF2364" s="76"/>
      <c r="AG2364" s="76"/>
      <c r="AH2364" s="76"/>
      <c r="AI2364" s="76"/>
      <c r="AJ2364" s="75"/>
    </row>
    <row r="2365" spans="29:36" ht="20.85" customHeight="1" x14ac:dyDescent="0.15">
      <c r="AC2365" s="76"/>
      <c r="AD2365" s="76"/>
      <c r="AE2365" s="76"/>
      <c r="AF2365" s="76"/>
      <c r="AG2365" s="76"/>
      <c r="AH2365" s="76"/>
      <c r="AI2365" s="76"/>
      <c r="AJ2365" s="76"/>
    </row>
    <row r="2366" spans="29:36" ht="20.85" customHeight="1" x14ac:dyDescent="0.15">
      <c r="AC2366" s="76"/>
      <c r="AD2366" s="76"/>
      <c r="AE2366" s="76"/>
      <c r="AF2366" s="76"/>
      <c r="AG2366" s="76"/>
      <c r="AH2366" s="76"/>
      <c r="AI2366" s="76"/>
      <c r="AJ2366" s="76"/>
    </row>
    <row r="2367" spans="29:36" ht="20.85" customHeight="1" x14ac:dyDescent="0.15">
      <c r="AC2367" s="76"/>
      <c r="AD2367" s="76"/>
      <c r="AE2367" s="76"/>
      <c r="AF2367" s="76"/>
      <c r="AG2367" s="76"/>
      <c r="AH2367" s="76"/>
      <c r="AI2367" s="76"/>
      <c r="AJ2367" s="76"/>
    </row>
    <row r="2368" spans="29:36" ht="20.85" customHeight="1" x14ac:dyDescent="0.15">
      <c r="AC2368" s="76"/>
      <c r="AD2368" s="76"/>
      <c r="AE2368" s="76"/>
      <c r="AF2368" s="76"/>
      <c r="AG2368" s="76"/>
      <c r="AH2368" s="76"/>
      <c r="AI2368" s="76"/>
      <c r="AJ2368" s="76"/>
    </row>
    <row r="2369" spans="29:36" ht="20.85" customHeight="1" x14ac:dyDescent="0.15">
      <c r="AC2369" s="76"/>
      <c r="AD2369" s="76"/>
      <c r="AE2369" s="76"/>
      <c r="AF2369" s="76"/>
      <c r="AG2369" s="76"/>
      <c r="AH2369" s="76"/>
      <c r="AI2369" s="76"/>
      <c r="AJ2369" s="76"/>
    </row>
    <row r="2370" spans="29:36" ht="20.85" customHeight="1" x14ac:dyDescent="0.15">
      <c r="AC2370" s="76"/>
      <c r="AD2370" s="76"/>
      <c r="AE2370" s="76"/>
      <c r="AF2370" s="76"/>
      <c r="AG2370" s="76"/>
      <c r="AH2370" s="76"/>
      <c r="AI2370" s="76"/>
      <c r="AJ2370" s="76"/>
    </row>
    <row r="2371" spans="29:36" ht="20.85" customHeight="1" x14ac:dyDescent="0.15">
      <c r="AC2371" s="76"/>
      <c r="AD2371" s="76"/>
      <c r="AE2371" s="76"/>
      <c r="AF2371" s="76"/>
      <c r="AG2371" s="76"/>
      <c r="AH2371" s="76"/>
      <c r="AI2371" s="76"/>
      <c r="AJ2371" s="76"/>
    </row>
    <row r="2372" spans="29:36" ht="20.85" customHeight="1" x14ac:dyDescent="0.15">
      <c r="AC2372" s="76"/>
      <c r="AD2372" s="76"/>
      <c r="AE2372" s="76"/>
      <c r="AF2372" s="76"/>
      <c r="AG2372" s="76"/>
      <c r="AH2372" s="76"/>
      <c r="AI2372" s="76"/>
      <c r="AJ2372" s="76"/>
    </row>
    <row r="2373" spans="29:36" ht="20.85" customHeight="1" x14ac:dyDescent="0.15">
      <c r="AC2373" s="76"/>
      <c r="AD2373" s="76"/>
      <c r="AE2373" s="76"/>
      <c r="AF2373" s="76"/>
      <c r="AG2373" s="76"/>
      <c r="AH2373" s="76"/>
      <c r="AI2373" s="76"/>
      <c r="AJ2373" s="76"/>
    </row>
    <row r="2374" spans="29:36" ht="20.85" customHeight="1" x14ac:dyDescent="0.15">
      <c r="AC2374" s="76"/>
      <c r="AD2374" s="76"/>
      <c r="AE2374" s="76"/>
      <c r="AF2374" s="76"/>
      <c r="AG2374" s="76"/>
      <c r="AH2374" s="76"/>
      <c r="AI2374" s="76"/>
      <c r="AJ2374" s="76"/>
    </row>
    <row r="2375" spans="29:36" ht="20.85" customHeight="1" x14ac:dyDescent="0.15">
      <c r="AC2375" s="76"/>
      <c r="AD2375" s="76"/>
      <c r="AE2375" s="76"/>
      <c r="AF2375" s="76"/>
      <c r="AG2375" s="76"/>
      <c r="AH2375" s="76"/>
      <c r="AI2375" s="76"/>
      <c r="AJ2375" s="76"/>
    </row>
    <row r="2376" spans="29:36" ht="20.85" customHeight="1" x14ac:dyDescent="0.15">
      <c r="AC2376" s="76"/>
      <c r="AD2376" s="76"/>
      <c r="AE2376" s="76"/>
      <c r="AF2376" s="76"/>
      <c r="AG2376" s="76"/>
      <c r="AH2376" s="76"/>
      <c r="AI2376" s="76"/>
      <c r="AJ2376" s="76"/>
    </row>
    <row r="2377" spans="29:36" ht="20.85" customHeight="1" x14ac:dyDescent="0.15">
      <c r="AC2377" s="76"/>
      <c r="AD2377" s="76"/>
      <c r="AE2377" s="76"/>
      <c r="AF2377" s="76"/>
      <c r="AG2377" s="76"/>
      <c r="AH2377" s="76"/>
      <c r="AI2377" s="76"/>
      <c r="AJ2377" s="76"/>
    </row>
    <row r="2378" spans="29:36" ht="20.85" customHeight="1" x14ac:dyDescent="0.15">
      <c r="AC2378" s="76"/>
      <c r="AD2378" s="76"/>
      <c r="AE2378" s="76"/>
      <c r="AF2378" s="76"/>
      <c r="AG2378" s="76"/>
      <c r="AH2378" s="76"/>
      <c r="AI2378" s="76"/>
      <c r="AJ2378" s="76"/>
    </row>
    <row r="2379" spans="29:36" ht="20.85" customHeight="1" x14ac:dyDescent="0.15">
      <c r="AC2379" s="76"/>
      <c r="AD2379" s="76"/>
      <c r="AE2379" s="76"/>
      <c r="AF2379" s="76"/>
      <c r="AG2379" s="76"/>
      <c r="AH2379" s="76"/>
      <c r="AI2379" s="76"/>
      <c r="AJ2379" s="76"/>
    </row>
    <row r="2380" spans="29:36" ht="20.85" customHeight="1" x14ac:dyDescent="0.15">
      <c r="AC2380" s="76"/>
      <c r="AD2380" s="76"/>
      <c r="AE2380" s="76"/>
      <c r="AF2380" s="76"/>
      <c r="AG2380" s="76"/>
      <c r="AH2380" s="76"/>
      <c r="AI2380" s="76"/>
      <c r="AJ2380" s="76"/>
    </row>
    <row r="2381" spans="29:36" ht="20.85" customHeight="1" x14ac:dyDescent="0.15">
      <c r="AC2381" s="76"/>
      <c r="AD2381" s="76"/>
      <c r="AE2381" s="76"/>
      <c r="AF2381" s="76"/>
      <c r="AG2381" s="76"/>
      <c r="AH2381" s="76"/>
      <c r="AI2381" s="76"/>
      <c r="AJ2381" s="76"/>
    </row>
    <row r="2382" spans="29:36" ht="20.85" customHeight="1" x14ac:dyDescent="0.15">
      <c r="AC2382" s="76"/>
      <c r="AD2382" s="76"/>
      <c r="AE2382" s="76"/>
      <c r="AF2382" s="76"/>
      <c r="AG2382" s="76"/>
      <c r="AH2382" s="76"/>
      <c r="AI2382" s="76"/>
      <c r="AJ2382" s="76"/>
    </row>
    <row r="2383" spans="29:36" ht="20.85" customHeight="1" x14ac:dyDescent="0.15">
      <c r="AC2383" s="76"/>
      <c r="AD2383" s="76"/>
      <c r="AE2383" s="76"/>
      <c r="AF2383" s="76"/>
      <c r="AG2383" s="76"/>
      <c r="AH2383" s="76"/>
      <c r="AI2383" s="76"/>
      <c r="AJ2383" s="76"/>
    </row>
    <row r="2384" spans="29:36" ht="20.85" customHeight="1" x14ac:dyDescent="0.15">
      <c r="AC2384" s="76"/>
      <c r="AD2384" s="76"/>
      <c r="AE2384" s="76"/>
      <c r="AF2384" s="76"/>
      <c r="AG2384" s="76"/>
      <c r="AH2384" s="76"/>
      <c r="AI2384" s="76"/>
      <c r="AJ2384" s="76"/>
    </row>
    <row r="2385" spans="29:36" ht="20.85" customHeight="1" x14ac:dyDescent="0.15">
      <c r="AC2385" s="76"/>
      <c r="AD2385" s="76"/>
      <c r="AE2385" s="76"/>
      <c r="AF2385" s="76"/>
      <c r="AG2385" s="76"/>
      <c r="AH2385" s="76"/>
      <c r="AI2385" s="76"/>
      <c r="AJ2385" s="76"/>
    </row>
    <row r="2386" spans="29:36" ht="20.85" customHeight="1" x14ac:dyDescent="0.15">
      <c r="AC2386" s="76"/>
      <c r="AD2386" s="76"/>
      <c r="AE2386" s="76"/>
      <c r="AF2386" s="76"/>
      <c r="AG2386" s="76"/>
      <c r="AH2386" s="76"/>
      <c r="AI2386" s="76"/>
      <c r="AJ2386" s="76"/>
    </row>
    <row r="2387" spans="29:36" ht="20.85" customHeight="1" x14ac:dyDescent="0.15">
      <c r="AC2387" s="76"/>
      <c r="AD2387" s="76"/>
      <c r="AE2387" s="76"/>
      <c r="AF2387" s="76"/>
      <c r="AG2387" s="76"/>
      <c r="AH2387" s="76"/>
      <c r="AI2387" s="76"/>
      <c r="AJ2387" s="76"/>
    </row>
    <row r="2388" spans="29:36" ht="20.85" customHeight="1" x14ac:dyDescent="0.15">
      <c r="AC2388" s="76"/>
      <c r="AD2388" s="76"/>
      <c r="AE2388" s="76"/>
      <c r="AF2388" s="76"/>
      <c r="AG2388" s="76"/>
      <c r="AH2388" s="76"/>
      <c r="AI2388" s="76"/>
      <c r="AJ2388" s="76"/>
    </row>
    <row r="2389" spans="29:36" ht="20.85" customHeight="1" x14ac:dyDescent="0.15">
      <c r="AC2389" s="76"/>
      <c r="AD2389" s="76"/>
      <c r="AE2389" s="76"/>
      <c r="AF2389" s="76"/>
      <c r="AG2389" s="76"/>
      <c r="AH2389" s="76"/>
      <c r="AI2389" s="76"/>
      <c r="AJ2389" s="76"/>
    </row>
    <row r="2390" spans="29:36" ht="20.85" customHeight="1" x14ac:dyDescent="0.15">
      <c r="AC2390" s="76"/>
      <c r="AD2390" s="76"/>
      <c r="AE2390" s="76"/>
      <c r="AF2390" s="76"/>
      <c r="AG2390" s="76"/>
      <c r="AH2390" s="76"/>
      <c r="AI2390" s="76"/>
      <c r="AJ2390" s="76"/>
    </row>
    <row r="2391" spans="29:36" ht="20.85" customHeight="1" x14ac:dyDescent="0.15">
      <c r="AC2391" s="76"/>
      <c r="AD2391" s="76"/>
      <c r="AE2391" s="76"/>
      <c r="AF2391" s="76"/>
      <c r="AG2391" s="76"/>
      <c r="AH2391" s="76"/>
      <c r="AI2391" s="76"/>
      <c r="AJ2391" s="76"/>
    </row>
    <row r="2392" spans="29:36" ht="20.85" customHeight="1" x14ac:dyDescent="0.15">
      <c r="AC2392" s="76"/>
      <c r="AD2392" s="76"/>
      <c r="AE2392" s="76"/>
      <c r="AF2392" s="76"/>
      <c r="AG2392" s="76"/>
      <c r="AH2392" s="76"/>
      <c r="AI2392" s="76"/>
      <c r="AJ2392" s="76"/>
    </row>
    <row r="2393" spans="29:36" ht="20.85" customHeight="1" x14ac:dyDescent="0.15">
      <c r="AC2393" s="76"/>
      <c r="AD2393" s="76"/>
      <c r="AE2393" s="76"/>
      <c r="AF2393" s="76"/>
      <c r="AG2393" s="76"/>
      <c r="AH2393" s="76"/>
      <c r="AI2393" s="76"/>
      <c r="AJ2393" s="76"/>
    </row>
    <row r="2394" spans="29:36" ht="20.85" customHeight="1" x14ac:dyDescent="0.15">
      <c r="AC2394" s="76"/>
      <c r="AD2394" s="76"/>
      <c r="AE2394" s="76"/>
      <c r="AF2394" s="76"/>
      <c r="AG2394" s="76"/>
      <c r="AH2394" s="76"/>
      <c r="AI2394" s="76"/>
      <c r="AJ2394" s="76"/>
    </row>
    <row r="2395" spans="29:36" ht="20.85" customHeight="1" x14ac:dyDescent="0.15">
      <c r="AC2395" s="76"/>
      <c r="AD2395" s="76"/>
      <c r="AE2395" s="76"/>
      <c r="AF2395" s="76"/>
      <c r="AG2395" s="76"/>
      <c r="AH2395" s="76"/>
      <c r="AI2395" s="76"/>
      <c r="AJ2395" s="76"/>
    </row>
    <row r="2396" spans="29:36" ht="20.85" customHeight="1" x14ac:dyDescent="0.15">
      <c r="AC2396" s="76"/>
      <c r="AD2396" s="76"/>
      <c r="AE2396" s="76"/>
      <c r="AF2396" s="76"/>
      <c r="AG2396" s="76"/>
      <c r="AH2396" s="76"/>
      <c r="AI2396" s="76"/>
      <c r="AJ2396" s="76"/>
    </row>
    <row r="2397" spans="29:36" ht="20.85" customHeight="1" x14ac:dyDescent="0.15">
      <c r="AC2397" s="76"/>
      <c r="AD2397" s="76"/>
      <c r="AE2397" s="76"/>
      <c r="AF2397" s="76"/>
      <c r="AG2397" s="76"/>
      <c r="AH2397" s="76"/>
      <c r="AI2397" s="76"/>
      <c r="AJ2397" s="76"/>
    </row>
    <row r="2398" spans="29:36" ht="20.85" customHeight="1" x14ac:dyDescent="0.15">
      <c r="AC2398" s="76"/>
      <c r="AD2398" s="76"/>
      <c r="AE2398" s="76"/>
      <c r="AF2398" s="76"/>
      <c r="AG2398" s="76"/>
      <c r="AH2398" s="76"/>
      <c r="AI2398" s="76"/>
      <c r="AJ2398" s="76"/>
    </row>
    <row r="2399" spans="29:36" ht="20.85" customHeight="1" x14ac:dyDescent="0.15">
      <c r="AC2399" s="76"/>
      <c r="AD2399" s="76"/>
      <c r="AE2399" s="76"/>
      <c r="AF2399" s="76"/>
      <c r="AG2399" s="76"/>
      <c r="AH2399" s="76"/>
      <c r="AI2399" s="76"/>
      <c r="AJ2399" s="76"/>
    </row>
    <row r="2400" spans="29:36" ht="20.85" customHeight="1" x14ac:dyDescent="0.15">
      <c r="AC2400" s="76"/>
      <c r="AD2400" s="76"/>
      <c r="AE2400" s="76"/>
      <c r="AF2400" s="76"/>
      <c r="AG2400" s="76"/>
      <c r="AH2400" s="76"/>
      <c r="AI2400" s="76"/>
      <c r="AJ2400" s="76"/>
    </row>
    <row r="2401" spans="29:36" ht="20.85" customHeight="1" x14ac:dyDescent="0.15">
      <c r="AC2401" s="76"/>
      <c r="AD2401" s="76"/>
      <c r="AE2401" s="76"/>
      <c r="AF2401" s="76"/>
      <c r="AG2401" s="76"/>
      <c r="AH2401" s="76"/>
      <c r="AI2401" s="76"/>
      <c r="AJ2401" s="76"/>
    </row>
    <row r="2402" spans="29:36" ht="20.85" customHeight="1" x14ac:dyDescent="0.15">
      <c r="AC2402" s="76"/>
      <c r="AD2402" s="76"/>
      <c r="AE2402" s="76"/>
      <c r="AF2402" s="76"/>
      <c r="AG2402" s="76"/>
      <c r="AH2402" s="76"/>
      <c r="AI2402" s="76"/>
      <c r="AJ2402" s="76"/>
    </row>
    <row r="2403" spans="29:36" ht="20.85" customHeight="1" x14ac:dyDescent="0.15">
      <c r="AC2403" s="76"/>
      <c r="AD2403" s="76"/>
      <c r="AE2403" s="76"/>
      <c r="AF2403" s="76"/>
      <c r="AG2403" s="76"/>
      <c r="AH2403" s="76"/>
      <c r="AI2403" s="76"/>
      <c r="AJ2403" s="76"/>
    </row>
    <row r="2404" spans="29:36" ht="20.85" customHeight="1" x14ac:dyDescent="0.15">
      <c r="AC2404" s="76"/>
      <c r="AD2404" s="76"/>
      <c r="AE2404" s="76"/>
      <c r="AF2404" s="76"/>
      <c r="AG2404" s="76"/>
      <c r="AH2404" s="76"/>
      <c r="AI2404" s="76"/>
      <c r="AJ2404" s="76"/>
    </row>
    <row r="2405" spans="29:36" ht="20.85" customHeight="1" x14ac:dyDescent="0.15">
      <c r="AC2405" s="76"/>
      <c r="AD2405" s="76"/>
      <c r="AE2405" s="76"/>
      <c r="AF2405" s="76"/>
      <c r="AG2405" s="76"/>
      <c r="AH2405" s="76"/>
      <c r="AI2405" s="76"/>
      <c r="AJ2405" s="76"/>
    </row>
    <row r="2406" spans="29:36" ht="20.85" customHeight="1" x14ac:dyDescent="0.15">
      <c r="AC2406" s="75"/>
      <c r="AD2406" s="75"/>
      <c r="AE2406" s="75"/>
      <c r="AF2406" s="75"/>
      <c r="AG2406" s="75"/>
      <c r="AH2406" s="75"/>
      <c r="AI2406" s="75"/>
      <c r="AJ2406" s="75"/>
    </row>
    <row r="2407" spans="29:36" ht="20.85" customHeight="1" x14ac:dyDescent="0.15">
      <c r="AC2407" s="75"/>
      <c r="AD2407" s="75"/>
      <c r="AE2407" s="76"/>
      <c r="AF2407" s="76"/>
      <c r="AG2407" s="76"/>
      <c r="AH2407" s="76"/>
      <c r="AI2407" s="76"/>
      <c r="AJ2407" s="76"/>
    </row>
    <row r="2408" spans="29:36" ht="20.85" customHeight="1" x14ac:dyDescent="0.15">
      <c r="AC2408" s="76"/>
      <c r="AD2408" s="76"/>
      <c r="AE2408" s="76"/>
      <c r="AF2408" s="76"/>
      <c r="AG2408" s="76"/>
      <c r="AH2408" s="76"/>
      <c r="AI2408" s="76"/>
      <c r="AJ2408" s="76"/>
    </row>
    <row r="2409" spans="29:36" ht="20.85" customHeight="1" x14ac:dyDescent="0.15">
      <c r="AC2409" s="75"/>
      <c r="AD2409" s="75"/>
      <c r="AE2409" s="76"/>
      <c r="AF2409" s="76"/>
      <c r="AG2409" s="76"/>
      <c r="AH2409" s="76"/>
      <c r="AI2409" s="76"/>
      <c r="AJ2409" s="75"/>
    </row>
    <row r="2410" spans="29:36" ht="20.85" customHeight="1" x14ac:dyDescent="0.15">
      <c r="AC2410" s="76"/>
      <c r="AD2410" s="76"/>
      <c r="AE2410" s="76"/>
      <c r="AF2410" s="76"/>
      <c r="AG2410" s="76"/>
      <c r="AH2410" s="76"/>
      <c r="AI2410" s="76"/>
      <c r="AJ2410" s="76"/>
    </row>
    <row r="2411" spans="29:36" ht="20.85" customHeight="1" x14ac:dyDescent="0.15">
      <c r="AC2411" s="76"/>
      <c r="AD2411" s="76"/>
      <c r="AE2411" s="76"/>
      <c r="AF2411" s="76"/>
      <c r="AG2411" s="76"/>
      <c r="AH2411" s="76"/>
      <c r="AI2411" s="76"/>
      <c r="AJ2411" s="76"/>
    </row>
    <row r="2412" spans="29:36" ht="20.85" customHeight="1" x14ac:dyDescent="0.15">
      <c r="AC2412" s="76"/>
      <c r="AD2412" s="76"/>
      <c r="AE2412" s="76"/>
      <c r="AF2412" s="76"/>
      <c r="AG2412" s="76"/>
      <c r="AH2412" s="76"/>
      <c r="AI2412" s="76"/>
      <c r="AJ2412" s="76"/>
    </row>
    <row r="2413" spans="29:36" ht="20.85" customHeight="1" x14ac:dyDescent="0.15">
      <c r="AC2413" s="76"/>
      <c r="AD2413" s="76"/>
      <c r="AE2413" s="76"/>
      <c r="AF2413" s="76"/>
      <c r="AG2413" s="76"/>
      <c r="AH2413" s="76"/>
      <c r="AI2413" s="76"/>
      <c r="AJ2413" s="76"/>
    </row>
    <row r="2414" spans="29:36" ht="20.85" customHeight="1" x14ac:dyDescent="0.15">
      <c r="AC2414" s="76"/>
      <c r="AD2414" s="76"/>
      <c r="AE2414" s="76"/>
      <c r="AF2414" s="76"/>
      <c r="AG2414" s="76"/>
      <c r="AH2414" s="76"/>
      <c r="AI2414" s="76"/>
      <c r="AJ2414" s="76"/>
    </row>
    <row r="2415" spans="29:36" ht="20.85" customHeight="1" x14ac:dyDescent="0.15">
      <c r="AC2415" s="76"/>
      <c r="AD2415" s="76"/>
      <c r="AE2415" s="76"/>
      <c r="AF2415" s="76"/>
      <c r="AG2415" s="76"/>
      <c r="AH2415" s="76"/>
      <c r="AI2415" s="76"/>
      <c r="AJ2415" s="76"/>
    </row>
    <row r="2416" spans="29:36" ht="20.85" customHeight="1" x14ac:dyDescent="0.15">
      <c r="AC2416" s="76"/>
      <c r="AD2416" s="76"/>
      <c r="AE2416" s="76"/>
      <c r="AF2416" s="76"/>
      <c r="AG2416" s="76"/>
      <c r="AH2416" s="76"/>
      <c r="AI2416" s="76"/>
      <c r="AJ2416" s="76"/>
    </row>
    <row r="2417" spans="29:36" ht="20.85" customHeight="1" x14ac:dyDescent="0.15">
      <c r="AC2417" s="76"/>
      <c r="AD2417" s="76"/>
      <c r="AE2417" s="76"/>
      <c r="AF2417" s="76"/>
      <c r="AG2417" s="76"/>
      <c r="AH2417" s="76"/>
      <c r="AI2417" s="76"/>
      <c r="AJ2417" s="76"/>
    </row>
    <row r="2418" spans="29:36" ht="20.85" customHeight="1" x14ac:dyDescent="0.15">
      <c r="AC2418" s="76"/>
      <c r="AD2418" s="76"/>
      <c r="AE2418" s="76"/>
      <c r="AF2418" s="76"/>
      <c r="AG2418" s="76"/>
      <c r="AH2418" s="76"/>
      <c r="AI2418" s="76"/>
      <c r="AJ2418" s="76"/>
    </row>
    <row r="2419" spans="29:36" ht="20.85" customHeight="1" x14ac:dyDescent="0.15">
      <c r="AC2419" s="76"/>
      <c r="AD2419" s="76"/>
      <c r="AE2419" s="76"/>
      <c r="AF2419" s="76"/>
      <c r="AG2419" s="76"/>
      <c r="AH2419" s="76"/>
      <c r="AI2419" s="76"/>
      <c r="AJ2419" s="76"/>
    </row>
    <row r="2420" spans="29:36" ht="20.85" customHeight="1" x14ac:dyDescent="0.15">
      <c r="AC2420" s="76"/>
      <c r="AD2420" s="76"/>
      <c r="AE2420" s="76"/>
      <c r="AF2420" s="76"/>
      <c r="AG2420" s="76"/>
      <c r="AH2420" s="76"/>
      <c r="AI2420" s="76"/>
      <c r="AJ2420" s="76"/>
    </row>
    <row r="2421" spans="29:36" ht="20.85" customHeight="1" x14ac:dyDescent="0.15">
      <c r="AC2421" s="76"/>
      <c r="AD2421" s="76"/>
      <c r="AE2421" s="76"/>
      <c r="AF2421" s="76"/>
      <c r="AG2421" s="76"/>
      <c r="AH2421" s="76"/>
      <c r="AI2421" s="76"/>
      <c r="AJ2421" s="76"/>
    </row>
    <row r="2422" spans="29:36" ht="20.85" customHeight="1" x14ac:dyDescent="0.15">
      <c r="AC2422" s="76"/>
      <c r="AD2422" s="76"/>
      <c r="AE2422" s="76"/>
      <c r="AF2422" s="76"/>
      <c r="AG2422" s="76"/>
      <c r="AH2422" s="76"/>
      <c r="AI2422" s="76"/>
      <c r="AJ2422" s="76"/>
    </row>
    <row r="2423" spans="29:36" ht="20.85" customHeight="1" x14ac:dyDescent="0.15">
      <c r="AC2423" s="76"/>
      <c r="AD2423" s="76"/>
      <c r="AE2423" s="76"/>
      <c r="AF2423" s="76"/>
      <c r="AG2423" s="76"/>
      <c r="AH2423" s="76"/>
      <c r="AI2423" s="76"/>
      <c r="AJ2423" s="76"/>
    </row>
    <row r="2424" spans="29:36" ht="20.85" customHeight="1" x14ac:dyDescent="0.15">
      <c r="AC2424" s="76"/>
      <c r="AD2424" s="76"/>
      <c r="AE2424" s="76"/>
      <c r="AF2424" s="76"/>
      <c r="AG2424" s="76"/>
      <c r="AH2424" s="76"/>
      <c r="AI2424" s="76"/>
      <c r="AJ2424" s="76"/>
    </row>
    <row r="2425" spans="29:36" ht="20.85" customHeight="1" x14ac:dyDescent="0.15">
      <c r="AC2425" s="76"/>
      <c r="AD2425" s="76"/>
      <c r="AE2425" s="76"/>
      <c r="AF2425" s="76"/>
      <c r="AG2425" s="76"/>
      <c r="AH2425" s="76"/>
      <c r="AI2425" s="76"/>
      <c r="AJ2425" s="76"/>
    </row>
    <row r="2426" spans="29:36" ht="20.85" customHeight="1" x14ac:dyDescent="0.15">
      <c r="AC2426" s="76"/>
      <c r="AD2426" s="76"/>
      <c r="AE2426" s="76"/>
      <c r="AF2426" s="76"/>
      <c r="AG2426" s="76"/>
      <c r="AH2426" s="76"/>
      <c r="AI2426" s="76"/>
      <c r="AJ2426" s="76"/>
    </row>
    <row r="2427" spans="29:36" ht="20.85" customHeight="1" x14ac:dyDescent="0.15">
      <c r="AC2427" s="76"/>
      <c r="AD2427" s="76"/>
      <c r="AE2427" s="76"/>
      <c r="AF2427" s="76"/>
      <c r="AG2427" s="76"/>
      <c r="AH2427" s="76"/>
      <c r="AI2427" s="76"/>
      <c r="AJ2427" s="76"/>
    </row>
    <row r="2428" spans="29:36" ht="20.85" customHeight="1" x14ac:dyDescent="0.15">
      <c r="AC2428" s="76"/>
      <c r="AD2428" s="76"/>
      <c r="AE2428" s="76"/>
      <c r="AF2428" s="76"/>
      <c r="AG2428" s="76"/>
      <c r="AH2428" s="76"/>
      <c r="AI2428" s="76"/>
      <c r="AJ2428" s="76"/>
    </row>
    <row r="2429" spans="29:36" ht="20.85" customHeight="1" x14ac:dyDescent="0.15">
      <c r="AC2429" s="76"/>
      <c r="AD2429" s="76"/>
      <c r="AE2429" s="76"/>
      <c r="AF2429" s="76"/>
      <c r="AG2429" s="76"/>
      <c r="AH2429" s="76"/>
      <c r="AI2429" s="76"/>
      <c r="AJ2429" s="76"/>
    </row>
    <row r="2430" spans="29:36" ht="20.85" customHeight="1" x14ac:dyDescent="0.15">
      <c r="AC2430" s="76"/>
      <c r="AD2430" s="76"/>
      <c r="AE2430" s="76"/>
      <c r="AF2430" s="76"/>
      <c r="AG2430" s="76"/>
      <c r="AH2430" s="76"/>
      <c r="AI2430" s="76"/>
      <c r="AJ2430" s="76"/>
    </row>
    <row r="2431" spans="29:36" ht="20.85" customHeight="1" x14ac:dyDescent="0.15">
      <c r="AC2431" s="76"/>
      <c r="AD2431" s="76"/>
      <c r="AE2431" s="76"/>
      <c r="AF2431" s="76"/>
      <c r="AG2431" s="76"/>
      <c r="AH2431" s="76"/>
      <c r="AI2431" s="76"/>
      <c r="AJ2431" s="76"/>
    </row>
    <row r="2432" spans="29:36" ht="20.85" customHeight="1" x14ac:dyDescent="0.15">
      <c r="AC2432" s="76"/>
      <c r="AD2432" s="76"/>
      <c r="AE2432" s="76"/>
      <c r="AF2432" s="76"/>
      <c r="AG2432" s="76"/>
      <c r="AH2432" s="76"/>
      <c r="AI2432" s="76"/>
      <c r="AJ2432" s="76"/>
    </row>
    <row r="2433" spans="29:36" ht="20.85" customHeight="1" x14ac:dyDescent="0.15">
      <c r="AC2433" s="76"/>
      <c r="AD2433" s="76"/>
      <c r="AE2433" s="76"/>
      <c r="AF2433" s="76"/>
      <c r="AG2433" s="76"/>
      <c r="AH2433" s="76"/>
      <c r="AI2433" s="76"/>
      <c r="AJ2433" s="76"/>
    </row>
    <row r="2434" spans="29:36" ht="20.85" customHeight="1" x14ac:dyDescent="0.15">
      <c r="AC2434" s="76"/>
      <c r="AD2434" s="76"/>
      <c r="AE2434" s="76"/>
      <c r="AF2434" s="76"/>
      <c r="AG2434" s="76"/>
      <c r="AH2434" s="76"/>
      <c r="AI2434" s="76"/>
      <c r="AJ2434" s="76"/>
    </row>
    <row r="2435" spans="29:36" ht="20.85" customHeight="1" x14ac:dyDescent="0.15">
      <c r="AC2435" s="76"/>
      <c r="AD2435" s="76"/>
      <c r="AE2435" s="76"/>
      <c r="AF2435" s="76"/>
      <c r="AG2435" s="76"/>
      <c r="AH2435" s="76"/>
      <c r="AI2435" s="76"/>
      <c r="AJ2435" s="76"/>
    </row>
    <row r="2436" spans="29:36" ht="20.85" customHeight="1" x14ac:dyDescent="0.15">
      <c r="AC2436" s="76"/>
      <c r="AD2436" s="76"/>
      <c r="AE2436" s="76"/>
      <c r="AF2436" s="76"/>
      <c r="AG2436" s="76"/>
      <c r="AH2436" s="76"/>
      <c r="AI2436" s="76"/>
      <c r="AJ2436" s="76"/>
    </row>
    <row r="2437" spans="29:36" ht="20.85" customHeight="1" x14ac:dyDescent="0.15">
      <c r="AC2437" s="76"/>
      <c r="AD2437" s="76"/>
      <c r="AE2437" s="76"/>
      <c r="AF2437" s="76"/>
      <c r="AG2437" s="76"/>
      <c r="AH2437" s="76"/>
      <c r="AI2437" s="76"/>
      <c r="AJ2437" s="76"/>
    </row>
    <row r="2438" spans="29:36" ht="20.85" customHeight="1" x14ac:dyDescent="0.15">
      <c r="AC2438" s="76"/>
      <c r="AD2438" s="76"/>
      <c r="AE2438" s="76"/>
      <c r="AF2438" s="76"/>
      <c r="AG2438" s="76"/>
      <c r="AH2438" s="76"/>
      <c r="AI2438" s="76"/>
      <c r="AJ2438" s="76"/>
    </row>
    <row r="2439" spans="29:36" ht="20.85" customHeight="1" x14ac:dyDescent="0.15">
      <c r="AC2439" s="76"/>
      <c r="AD2439" s="76"/>
      <c r="AE2439" s="76"/>
      <c r="AF2439" s="76"/>
      <c r="AG2439" s="76"/>
      <c r="AH2439" s="76"/>
      <c r="AI2439" s="76"/>
      <c r="AJ2439" s="76"/>
    </row>
    <row r="2440" spans="29:36" ht="20.85" customHeight="1" x14ac:dyDescent="0.15">
      <c r="AC2440" s="76"/>
      <c r="AD2440" s="76"/>
      <c r="AE2440" s="76"/>
      <c r="AF2440" s="76"/>
      <c r="AG2440" s="76"/>
      <c r="AH2440" s="76"/>
      <c r="AI2440" s="76"/>
      <c r="AJ2440" s="76"/>
    </row>
    <row r="2441" spans="29:36" ht="20.85" customHeight="1" x14ac:dyDescent="0.15">
      <c r="AC2441" s="76"/>
      <c r="AD2441" s="76"/>
      <c r="AE2441" s="76"/>
      <c r="AF2441" s="76"/>
      <c r="AG2441" s="76"/>
      <c r="AH2441" s="76"/>
      <c r="AI2441" s="76"/>
      <c r="AJ2441" s="76"/>
    </row>
    <row r="2442" spans="29:36" ht="20.85" customHeight="1" x14ac:dyDescent="0.15">
      <c r="AC2442" s="76"/>
      <c r="AD2442" s="76"/>
      <c r="AE2442" s="76"/>
      <c r="AF2442" s="76"/>
      <c r="AG2442" s="76"/>
      <c r="AH2442" s="76"/>
      <c r="AI2442" s="76"/>
      <c r="AJ2442" s="76"/>
    </row>
    <row r="2443" spans="29:36" ht="20.85" customHeight="1" x14ac:dyDescent="0.15">
      <c r="AC2443" s="76"/>
      <c r="AD2443" s="76"/>
      <c r="AE2443" s="76"/>
      <c r="AF2443" s="76"/>
      <c r="AG2443" s="76"/>
      <c r="AH2443" s="76"/>
      <c r="AI2443" s="76"/>
      <c r="AJ2443" s="76"/>
    </row>
    <row r="2444" spans="29:36" ht="20.85" customHeight="1" x14ac:dyDescent="0.15">
      <c r="AC2444" s="76"/>
      <c r="AD2444" s="76"/>
      <c r="AE2444" s="76"/>
      <c r="AF2444" s="76"/>
      <c r="AG2444" s="76"/>
      <c r="AH2444" s="76"/>
      <c r="AI2444" s="76"/>
      <c r="AJ2444" s="76"/>
    </row>
    <row r="2445" spans="29:36" ht="20.85" customHeight="1" x14ac:dyDescent="0.15">
      <c r="AC2445" s="76"/>
      <c r="AD2445" s="76"/>
      <c r="AE2445" s="76"/>
      <c r="AF2445" s="76"/>
      <c r="AG2445" s="76"/>
      <c r="AH2445" s="76"/>
      <c r="AI2445" s="76"/>
      <c r="AJ2445" s="76"/>
    </row>
    <row r="2446" spans="29:36" ht="20.85" customHeight="1" x14ac:dyDescent="0.15">
      <c r="AC2446" s="76"/>
      <c r="AD2446" s="76"/>
      <c r="AE2446" s="76"/>
      <c r="AF2446" s="76"/>
      <c r="AG2446" s="76"/>
      <c r="AH2446" s="76"/>
      <c r="AI2446" s="76"/>
      <c r="AJ2446" s="76"/>
    </row>
    <row r="2447" spans="29:36" ht="20.85" customHeight="1" x14ac:dyDescent="0.15">
      <c r="AC2447" s="76"/>
      <c r="AD2447" s="76"/>
      <c r="AE2447" s="76"/>
      <c r="AF2447" s="76"/>
      <c r="AG2447" s="76"/>
      <c r="AH2447" s="76"/>
      <c r="AI2447" s="76"/>
      <c r="AJ2447" s="76"/>
    </row>
    <row r="2448" spans="29:36" ht="20.85" customHeight="1" x14ac:dyDescent="0.15">
      <c r="AC2448" s="76"/>
      <c r="AD2448" s="76"/>
      <c r="AE2448" s="76"/>
      <c r="AF2448" s="76"/>
      <c r="AG2448" s="76"/>
      <c r="AH2448" s="76"/>
      <c r="AI2448" s="76"/>
      <c r="AJ2448" s="76"/>
    </row>
    <row r="2449" spans="29:36" ht="20.85" customHeight="1" x14ac:dyDescent="0.15">
      <c r="AC2449" s="76"/>
      <c r="AD2449" s="76"/>
      <c r="AE2449" s="76"/>
      <c r="AF2449" s="76"/>
      <c r="AG2449" s="76"/>
      <c r="AH2449" s="76"/>
      <c r="AI2449" s="76"/>
      <c r="AJ2449" s="76"/>
    </row>
    <row r="2450" spans="29:36" ht="20.85" customHeight="1" x14ac:dyDescent="0.15">
      <c r="AC2450" s="76"/>
      <c r="AD2450" s="76"/>
      <c r="AE2450" s="76"/>
      <c r="AF2450" s="76"/>
      <c r="AG2450" s="76"/>
      <c r="AH2450" s="76"/>
      <c r="AI2450" s="76"/>
      <c r="AJ2450" s="76"/>
    </row>
    <row r="2451" spans="29:36" ht="20.85" customHeight="1" x14ac:dyDescent="0.15">
      <c r="AC2451" s="75"/>
      <c r="AD2451" s="75"/>
      <c r="AE2451" s="75"/>
      <c r="AF2451" s="75"/>
      <c r="AG2451" s="75"/>
      <c r="AH2451" s="75"/>
      <c r="AI2451" s="75"/>
      <c r="AJ2451" s="75"/>
    </row>
    <row r="2452" spans="29:36" ht="20.85" customHeight="1" x14ac:dyDescent="0.15">
      <c r="AC2452" s="75"/>
      <c r="AD2452" s="75"/>
      <c r="AE2452" s="75"/>
      <c r="AF2452" s="75"/>
      <c r="AG2452" s="75"/>
      <c r="AH2452" s="75"/>
      <c r="AI2452" s="75"/>
      <c r="AJ2452" s="75"/>
    </row>
  </sheetData>
  <sheetProtection algorithmName="SHA-512" hashValue="gpebYkj7uzKgNn9xznV0z5I0Is1160eJlhKDx1unYc76nT1Jr4TTQOnqh0vOR+Ws0xf0aQBFvZ7KjaI5B9fUTg==" saltValue="jxhf4BwDy02nXQz0lXhgvg==" spinCount="100000" sheet="1" objects="1" scenarios="1"/>
  <mergeCells count="1201">
    <mergeCell ref="C599:D599"/>
    <mergeCell ref="C438:D438"/>
    <mergeCell ref="C439:D439"/>
    <mergeCell ref="C457:D457"/>
    <mergeCell ref="C458:D458"/>
    <mergeCell ref="C478:D478"/>
    <mergeCell ref="C479:D479"/>
    <mergeCell ref="C497:D497"/>
    <mergeCell ref="C498:D498"/>
    <mergeCell ref="C518:D518"/>
    <mergeCell ref="C519:D519"/>
    <mergeCell ref="C537:D537"/>
    <mergeCell ref="C538:D538"/>
    <mergeCell ref="C558:D558"/>
    <mergeCell ref="C559:D559"/>
    <mergeCell ref="C577:D577"/>
    <mergeCell ref="C578:D578"/>
    <mergeCell ref="C598:D598"/>
    <mergeCell ref="C571:D571"/>
    <mergeCell ref="C550:D550"/>
    <mergeCell ref="C555:D555"/>
    <mergeCell ref="C449:D449"/>
    <mergeCell ref="C454:D454"/>
    <mergeCell ref="C471:D471"/>
    <mergeCell ref="C491:D491"/>
    <mergeCell ref="C506:J506"/>
    <mergeCell ref="C514:D514"/>
    <mergeCell ref="E514:G514"/>
    <mergeCell ref="H514:M514"/>
    <mergeCell ref="F562:U563"/>
    <mergeCell ref="C565:J565"/>
    <mergeCell ref="N565:P565"/>
    <mergeCell ref="C239:D239"/>
    <mergeCell ref="C257:D257"/>
    <mergeCell ref="C258:D258"/>
    <mergeCell ref="C278:D278"/>
    <mergeCell ref="C279:D279"/>
    <mergeCell ref="C297:D297"/>
    <mergeCell ref="C298:D298"/>
    <mergeCell ref="C318:D318"/>
    <mergeCell ref="C319:D319"/>
    <mergeCell ref="C337:D337"/>
    <mergeCell ref="C338:D338"/>
    <mergeCell ref="C358:D358"/>
    <mergeCell ref="C359:D359"/>
    <mergeCell ref="C377:D377"/>
    <mergeCell ref="C378:D378"/>
    <mergeCell ref="C398:D398"/>
    <mergeCell ref="C399:D399"/>
    <mergeCell ref="C249:D249"/>
    <mergeCell ref="C255:D255"/>
    <mergeCell ref="C273:D273"/>
    <mergeCell ref="C293:D293"/>
    <mergeCell ref="C307:J308"/>
    <mergeCell ref="C315:D315"/>
    <mergeCell ref="E315:G315"/>
    <mergeCell ref="H315:M315"/>
    <mergeCell ref="C329:D329"/>
    <mergeCell ref="E329:G329"/>
    <mergeCell ref="H329:M329"/>
    <mergeCell ref="C335:D335"/>
    <mergeCell ref="E335:G335"/>
    <mergeCell ref="H335:M335"/>
    <mergeCell ref="C352:D352"/>
    <mergeCell ref="C78:D78"/>
    <mergeCell ref="C79:D79"/>
    <mergeCell ref="C97:D97"/>
    <mergeCell ref="C98:D98"/>
    <mergeCell ref="C118:D118"/>
    <mergeCell ref="C119:D119"/>
    <mergeCell ref="C137:D137"/>
    <mergeCell ref="C138:D138"/>
    <mergeCell ref="C158:D158"/>
    <mergeCell ref="C159:D159"/>
    <mergeCell ref="C177:D177"/>
    <mergeCell ref="C178:D178"/>
    <mergeCell ref="C198:D198"/>
    <mergeCell ref="C199:D199"/>
    <mergeCell ref="C217:D217"/>
    <mergeCell ref="C218:D218"/>
    <mergeCell ref="C238:D238"/>
    <mergeCell ref="C169:D169"/>
    <mergeCell ref="C175:D175"/>
    <mergeCell ref="C193:D193"/>
    <mergeCell ref="C213:D213"/>
    <mergeCell ref="C227:J228"/>
    <mergeCell ref="C235:D235"/>
    <mergeCell ref="E235:G235"/>
    <mergeCell ref="H235:M235"/>
    <mergeCell ref="C89:D89"/>
    <mergeCell ref="E89:G89"/>
    <mergeCell ref="H89:M89"/>
    <mergeCell ref="F103:U104"/>
    <mergeCell ref="C106:J106"/>
    <mergeCell ref="N106:P106"/>
    <mergeCell ref="R106:W106"/>
    <mergeCell ref="F2:U3"/>
    <mergeCell ref="C5:J5"/>
    <mergeCell ref="C6:J7"/>
    <mergeCell ref="N5:P5"/>
    <mergeCell ref="N6:P6"/>
    <mergeCell ref="N7:P7"/>
    <mergeCell ref="R5:W5"/>
    <mergeCell ref="E13:G13"/>
    <mergeCell ref="E14:G14"/>
    <mergeCell ref="R6:W6"/>
    <mergeCell ref="R7:W7"/>
    <mergeCell ref="C9:D9"/>
    <mergeCell ref="E9:G9"/>
    <mergeCell ref="H10:M10"/>
    <mergeCell ref="H9:M9"/>
    <mergeCell ref="N9:S9"/>
    <mergeCell ref="N10:S10"/>
    <mergeCell ref="C10:D10"/>
    <mergeCell ref="N15:S15"/>
    <mergeCell ref="T9:X9"/>
    <mergeCell ref="F23:U24"/>
    <mergeCell ref="C26:J26"/>
    <mergeCell ref="N26:P26"/>
    <mergeCell ref="R26:W26"/>
    <mergeCell ref="E15:G15"/>
    <mergeCell ref="H11:M11"/>
    <mergeCell ref="N11:S11"/>
    <mergeCell ref="H12:M12"/>
    <mergeCell ref="N12:S12"/>
    <mergeCell ref="H13:M13"/>
    <mergeCell ref="N13:S13"/>
    <mergeCell ref="H14:M14"/>
    <mergeCell ref="N14:S14"/>
    <mergeCell ref="H15:M15"/>
    <mergeCell ref="C11:D11"/>
    <mergeCell ref="C12:D12"/>
    <mergeCell ref="C13:D13"/>
    <mergeCell ref="C14:D14"/>
    <mergeCell ref="C15:D15"/>
    <mergeCell ref="E10:G10"/>
    <mergeCell ref="E11:G11"/>
    <mergeCell ref="E12:G12"/>
    <mergeCell ref="C17:D17"/>
    <mergeCell ref="C18:D18"/>
    <mergeCell ref="C33:D33"/>
    <mergeCell ref="E33:G33"/>
    <mergeCell ref="H33:M33"/>
    <mergeCell ref="N33:S33"/>
    <mergeCell ref="C34:D34"/>
    <mergeCell ref="E34:G34"/>
    <mergeCell ref="H34:M34"/>
    <mergeCell ref="N34:S34"/>
    <mergeCell ref="C31:D31"/>
    <mergeCell ref="E31:G31"/>
    <mergeCell ref="H31:M31"/>
    <mergeCell ref="N31:S31"/>
    <mergeCell ref="C32:D32"/>
    <mergeCell ref="E32:G32"/>
    <mergeCell ref="H32:M32"/>
    <mergeCell ref="N32:S32"/>
    <mergeCell ref="C27:J28"/>
    <mergeCell ref="N27:P27"/>
    <mergeCell ref="R27:W27"/>
    <mergeCell ref="N28:P28"/>
    <mergeCell ref="R28:W28"/>
    <mergeCell ref="C30:D30"/>
    <mergeCell ref="E30:G30"/>
    <mergeCell ref="H30:M30"/>
    <mergeCell ref="N30:S30"/>
    <mergeCell ref="T30:X30"/>
    <mergeCell ref="T49:X49"/>
    <mergeCell ref="C50:D50"/>
    <mergeCell ref="E50:G50"/>
    <mergeCell ref="H50:M50"/>
    <mergeCell ref="N50:S50"/>
    <mergeCell ref="F42:U43"/>
    <mergeCell ref="C45:J45"/>
    <mergeCell ref="N45:P45"/>
    <mergeCell ref="R45:W45"/>
    <mergeCell ref="C46:J47"/>
    <mergeCell ref="N46:P46"/>
    <mergeCell ref="R46:W46"/>
    <mergeCell ref="N47:P47"/>
    <mergeCell ref="R47:W47"/>
    <mergeCell ref="C35:D35"/>
    <mergeCell ref="E35:G35"/>
    <mergeCell ref="H35:M35"/>
    <mergeCell ref="N35:S35"/>
    <mergeCell ref="C36:D36"/>
    <mergeCell ref="E36:G36"/>
    <mergeCell ref="H36:M36"/>
    <mergeCell ref="N36:S36"/>
    <mergeCell ref="C38:D38"/>
    <mergeCell ref="C39:D39"/>
    <mergeCell ref="C53:D53"/>
    <mergeCell ref="E53:G53"/>
    <mergeCell ref="H53:M53"/>
    <mergeCell ref="N53:S53"/>
    <mergeCell ref="C54:D54"/>
    <mergeCell ref="E54:G54"/>
    <mergeCell ref="H54:M54"/>
    <mergeCell ref="N54:S54"/>
    <mergeCell ref="C51:D51"/>
    <mergeCell ref="E51:G51"/>
    <mergeCell ref="H51:M51"/>
    <mergeCell ref="N51:S51"/>
    <mergeCell ref="C52:D52"/>
    <mergeCell ref="E52:G52"/>
    <mergeCell ref="H52:M52"/>
    <mergeCell ref="N52:S52"/>
    <mergeCell ref="C49:D49"/>
    <mergeCell ref="E49:G49"/>
    <mergeCell ref="H49:M49"/>
    <mergeCell ref="N49:S49"/>
    <mergeCell ref="C67:J68"/>
    <mergeCell ref="N67:P67"/>
    <mergeCell ref="R67:W67"/>
    <mergeCell ref="N68:P68"/>
    <mergeCell ref="R68:W68"/>
    <mergeCell ref="C70:D70"/>
    <mergeCell ref="E70:G70"/>
    <mergeCell ref="H70:M70"/>
    <mergeCell ref="N70:S70"/>
    <mergeCell ref="T70:X70"/>
    <mergeCell ref="C55:D55"/>
    <mergeCell ref="E55:G55"/>
    <mergeCell ref="H55:M55"/>
    <mergeCell ref="N55:S55"/>
    <mergeCell ref="F63:U64"/>
    <mergeCell ref="C66:J66"/>
    <mergeCell ref="N66:P66"/>
    <mergeCell ref="R66:W66"/>
    <mergeCell ref="C57:D57"/>
    <mergeCell ref="C58:D58"/>
    <mergeCell ref="C75:D75"/>
    <mergeCell ref="E75:G75"/>
    <mergeCell ref="H75:M75"/>
    <mergeCell ref="N75:S75"/>
    <mergeCell ref="C76:D76"/>
    <mergeCell ref="E76:G76"/>
    <mergeCell ref="H76:M76"/>
    <mergeCell ref="N76:S76"/>
    <mergeCell ref="C73:D73"/>
    <mergeCell ref="E73:G73"/>
    <mergeCell ref="H73:M73"/>
    <mergeCell ref="N73:S73"/>
    <mergeCell ref="C74:D74"/>
    <mergeCell ref="E74:G74"/>
    <mergeCell ref="H74:M74"/>
    <mergeCell ref="N74:S74"/>
    <mergeCell ref="C71:D71"/>
    <mergeCell ref="E71:G71"/>
    <mergeCell ref="H71:M71"/>
    <mergeCell ref="N71:S71"/>
    <mergeCell ref="C72:D72"/>
    <mergeCell ref="E72:G72"/>
    <mergeCell ref="H72:M72"/>
    <mergeCell ref="N72:S72"/>
    <mergeCell ref="E249:G249"/>
    <mergeCell ref="H249:M249"/>
    <mergeCell ref="N249:S249"/>
    <mergeCell ref="T249:X249"/>
    <mergeCell ref="C250:D250"/>
    <mergeCell ref="E250:G250"/>
    <mergeCell ref="H250:M250"/>
    <mergeCell ref="N250:S250"/>
    <mergeCell ref="F242:U243"/>
    <mergeCell ref="C245:J245"/>
    <mergeCell ref="N245:P245"/>
    <mergeCell ref="R245:W245"/>
    <mergeCell ref="C246:J247"/>
    <mergeCell ref="N246:P246"/>
    <mergeCell ref="R246:W246"/>
    <mergeCell ref="N247:P247"/>
    <mergeCell ref="R247:W247"/>
    <mergeCell ref="E255:G255"/>
    <mergeCell ref="H255:M255"/>
    <mergeCell ref="N255:S255"/>
    <mergeCell ref="F263:U264"/>
    <mergeCell ref="C266:J266"/>
    <mergeCell ref="N266:P266"/>
    <mergeCell ref="R266:W266"/>
    <mergeCell ref="C253:D253"/>
    <mergeCell ref="E253:G253"/>
    <mergeCell ref="H253:M253"/>
    <mergeCell ref="N253:S253"/>
    <mergeCell ref="C254:D254"/>
    <mergeCell ref="E254:G254"/>
    <mergeCell ref="H254:M254"/>
    <mergeCell ref="N254:S254"/>
    <mergeCell ref="C251:D251"/>
    <mergeCell ref="E251:G251"/>
    <mergeCell ref="H251:M251"/>
    <mergeCell ref="N251:S251"/>
    <mergeCell ref="C252:D252"/>
    <mergeCell ref="E252:G252"/>
    <mergeCell ref="H252:M252"/>
    <mergeCell ref="N252:S252"/>
    <mergeCell ref="E273:G273"/>
    <mergeCell ref="H273:M273"/>
    <mergeCell ref="N273:S273"/>
    <mergeCell ref="C274:D274"/>
    <mergeCell ref="E274:G274"/>
    <mergeCell ref="H274:M274"/>
    <mergeCell ref="N274:S274"/>
    <mergeCell ref="C271:D271"/>
    <mergeCell ref="E271:G271"/>
    <mergeCell ref="H271:M271"/>
    <mergeCell ref="N271:S271"/>
    <mergeCell ref="C272:D272"/>
    <mergeCell ref="E272:G272"/>
    <mergeCell ref="H272:M272"/>
    <mergeCell ref="N272:S272"/>
    <mergeCell ref="C267:J268"/>
    <mergeCell ref="N267:P267"/>
    <mergeCell ref="R267:W267"/>
    <mergeCell ref="N268:P268"/>
    <mergeCell ref="R268:W268"/>
    <mergeCell ref="C270:D270"/>
    <mergeCell ref="E270:G270"/>
    <mergeCell ref="H270:M270"/>
    <mergeCell ref="N270:S270"/>
    <mergeCell ref="T270:X270"/>
    <mergeCell ref="T289:X289"/>
    <mergeCell ref="C290:D290"/>
    <mergeCell ref="E290:G290"/>
    <mergeCell ref="H290:M290"/>
    <mergeCell ref="N290:S290"/>
    <mergeCell ref="F282:U283"/>
    <mergeCell ref="C285:J285"/>
    <mergeCell ref="N285:P285"/>
    <mergeCell ref="R285:W285"/>
    <mergeCell ref="C286:J287"/>
    <mergeCell ref="N286:P286"/>
    <mergeCell ref="R286:W286"/>
    <mergeCell ref="N287:P287"/>
    <mergeCell ref="R287:W287"/>
    <mergeCell ref="C275:D275"/>
    <mergeCell ref="E275:G275"/>
    <mergeCell ref="H275:M275"/>
    <mergeCell ref="N275:S275"/>
    <mergeCell ref="C276:D276"/>
    <mergeCell ref="E276:G276"/>
    <mergeCell ref="H276:M276"/>
    <mergeCell ref="N276:S276"/>
    <mergeCell ref="E293:G293"/>
    <mergeCell ref="H293:M293"/>
    <mergeCell ref="N293:S293"/>
    <mergeCell ref="C294:D294"/>
    <mergeCell ref="E294:G294"/>
    <mergeCell ref="H294:M294"/>
    <mergeCell ref="N294:S294"/>
    <mergeCell ref="C291:D291"/>
    <mergeCell ref="E291:G291"/>
    <mergeCell ref="H291:M291"/>
    <mergeCell ref="N291:S291"/>
    <mergeCell ref="C292:D292"/>
    <mergeCell ref="E292:G292"/>
    <mergeCell ref="H292:M292"/>
    <mergeCell ref="N292:S292"/>
    <mergeCell ref="C289:D289"/>
    <mergeCell ref="E289:G289"/>
    <mergeCell ref="H289:M289"/>
    <mergeCell ref="N289:S289"/>
    <mergeCell ref="N307:P307"/>
    <mergeCell ref="R307:W307"/>
    <mergeCell ref="N308:P308"/>
    <mergeCell ref="R308:W308"/>
    <mergeCell ref="C310:D310"/>
    <mergeCell ref="E310:G310"/>
    <mergeCell ref="H310:M310"/>
    <mergeCell ref="N310:S310"/>
    <mergeCell ref="T310:X310"/>
    <mergeCell ref="C295:D295"/>
    <mergeCell ref="E295:G295"/>
    <mergeCell ref="H295:M295"/>
    <mergeCell ref="N295:S295"/>
    <mergeCell ref="F303:U304"/>
    <mergeCell ref="C306:J306"/>
    <mergeCell ref="N306:P306"/>
    <mergeCell ref="R306:W306"/>
    <mergeCell ref="N315:S315"/>
    <mergeCell ref="C316:D316"/>
    <mergeCell ref="E316:G316"/>
    <mergeCell ref="H316:M316"/>
    <mergeCell ref="N316:S316"/>
    <mergeCell ref="C313:D313"/>
    <mergeCell ref="E313:G313"/>
    <mergeCell ref="H313:M313"/>
    <mergeCell ref="N313:S313"/>
    <mergeCell ref="C314:D314"/>
    <mergeCell ref="E314:G314"/>
    <mergeCell ref="H314:M314"/>
    <mergeCell ref="N314:S314"/>
    <mergeCell ref="C311:D311"/>
    <mergeCell ref="E311:G311"/>
    <mergeCell ref="H311:M311"/>
    <mergeCell ref="N311:S311"/>
    <mergeCell ref="C312:D312"/>
    <mergeCell ref="E312:G312"/>
    <mergeCell ref="H312:M312"/>
    <mergeCell ref="N312:S312"/>
    <mergeCell ref="E169:G169"/>
    <mergeCell ref="H169:M169"/>
    <mergeCell ref="N169:S169"/>
    <mergeCell ref="T169:X169"/>
    <mergeCell ref="C170:D170"/>
    <mergeCell ref="E170:G170"/>
    <mergeCell ref="H170:M170"/>
    <mergeCell ref="N170:S170"/>
    <mergeCell ref="F162:U163"/>
    <mergeCell ref="C165:J165"/>
    <mergeCell ref="N165:P165"/>
    <mergeCell ref="R165:W165"/>
    <mergeCell ref="C166:J167"/>
    <mergeCell ref="N166:P166"/>
    <mergeCell ref="R166:W166"/>
    <mergeCell ref="N167:P167"/>
    <mergeCell ref="R167:W167"/>
    <mergeCell ref="E175:G175"/>
    <mergeCell ref="H175:M175"/>
    <mergeCell ref="N175:S175"/>
    <mergeCell ref="F183:U184"/>
    <mergeCell ref="C186:J186"/>
    <mergeCell ref="N186:P186"/>
    <mergeCell ref="R186:W186"/>
    <mergeCell ref="C173:D173"/>
    <mergeCell ref="E173:G173"/>
    <mergeCell ref="H173:M173"/>
    <mergeCell ref="N173:S173"/>
    <mergeCell ref="C174:D174"/>
    <mergeCell ref="E174:G174"/>
    <mergeCell ref="H174:M174"/>
    <mergeCell ref="N174:S174"/>
    <mergeCell ref="C171:D171"/>
    <mergeCell ref="E171:G171"/>
    <mergeCell ref="H171:M171"/>
    <mergeCell ref="N171:S171"/>
    <mergeCell ref="C172:D172"/>
    <mergeCell ref="E172:G172"/>
    <mergeCell ref="H172:M172"/>
    <mergeCell ref="N172:S172"/>
    <mergeCell ref="E193:G193"/>
    <mergeCell ref="H193:M193"/>
    <mergeCell ref="N193:S193"/>
    <mergeCell ref="C194:D194"/>
    <mergeCell ref="E194:G194"/>
    <mergeCell ref="H194:M194"/>
    <mergeCell ref="N194:S194"/>
    <mergeCell ref="C191:D191"/>
    <mergeCell ref="E191:G191"/>
    <mergeCell ref="H191:M191"/>
    <mergeCell ref="N191:S191"/>
    <mergeCell ref="C192:D192"/>
    <mergeCell ref="E192:G192"/>
    <mergeCell ref="H192:M192"/>
    <mergeCell ref="N192:S192"/>
    <mergeCell ref="C187:J188"/>
    <mergeCell ref="N187:P187"/>
    <mergeCell ref="R187:W187"/>
    <mergeCell ref="N188:P188"/>
    <mergeCell ref="R188:W188"/>
    <mergeCell ref="C190:D190"/>
    <mergeCell ref="E190:G190"/>
    <mergeCell ref="H190:M190"/>
    <mergeCell ref="N190:S190"/>
    <mergeCell ref="T190:X190"/>
    <mergeCell ref="T209:X209"/>
    <mergeCell ref="C210:D210"/>
    <mergeCell ref="E210:G210"/>
    <mergeCell ref="H210:M210"/>
    <mergeCell ref="N210:S210"/>
    <mergeCell ref="F202:U203"/>
    <mergeCell ref="C205:J205"/>
    <mergeCell ref="N205:P205"/>
    <mergeCell ref="R205:W205"/>
    <mergeCell ref="C206:J207"/>
    <mergeCell ref="N206:P206"/>
    <mergeCell ref="R206:W206"/>
    <mergeCell ref="N207:P207"/>
    <mergeCell ref="R207:W207"/>
    <mergeCell ref="C195:D195"/>
    <mergeCell ref="E195:G195"/>
    <mergeCell ref="H195:M195"/>
    <mergeCell ref="N195:S195"/>
    <mergeCell ref="C196:D196"/>
    <mergeCell ref="E196:G196"/>
    <mergeCell ref="H196:M196"/>
    <mergeCell ref="N196:S196"/>
    <mergeCell ref="E213:G213"/>
    <mergeCell ref="H213:M213"/>
    <mergeCell ref="N213:S213"/>
    <mergeCell ref="C214:D214"/>
    <mergeCell ref="E214:G214"/>
    <mergeCell ref="H214:M214"/>
    <mergeCell ref="N214:S214"/>
    <mergeCell ref="C211:D211"/>
    <mergeCell ref="E211:G211"/>
    <mergeCell ref="H211:M211"/>
    <mergeCell ref="N211:S211"/>
    <mergeCell ref="C212:D212"/>
    <mergeCell ref="E212:G212"/>
    <mergeCell ref="H212:M212"/>
    <mergeCell ref="N212:S212"/>
    <mergeCell ref="C209:D209"/>
    <mergeCell ref="E209:G209"/>
    <mergeCell ref="H209:M209"/>
    <mergeCell ref="N209:S209"/>
    <mergeCell ref="N227:P227"/>
    <mergeCell ref="R227:W227"/>
    <mergeCell ref="N228:P228"/>
    <mergeCell ref="R228:W228"/>
    <mergeCell ref="C230:D230"/>
    <mergeCell ref="E230:G230"/>
    <mergeCell ref="H230:M230"/>
    <mergeCell ref="N230:S230"/>
    <mergeCell ref="T230:X230"/>
    <mergeCell ref="C215:D215"/>
    <mergeCell ref="E215:G215"/>
    <mergeCell ref="H215:M215"/>
    <mergeCell ref="N215:S215"/>
    <mergeCell ref="F223:U224"/>
    <mergeCell ref="C226:J226"/>
    <mergeCell ref="N226:P226"/>
    <mergeCell ref="R226:W226"/>
    <mergeCell ref="N235:S235"/>
    <mergeCell ref="C236:D236"/>
    <mergeCell ref="E236:G236"/>
    <mergeCell ref="H236:M236"/>
    <mergeCell ref="N236:S236"/>
    <mergeCell ref="C233:D233"/>
    <mergeCell ref="E233:G233"/>
    <mergeCell ref="H233:M233"/>
    <mergeCell ref="N233:S233"/>
    <mergeCell ref="C234:D234"/>
    <mergeCell ref="E234:G234"/>
    <mergeCell ref="H234:M234"/>
    <mergeCell ref="N234:S234"/>
    <mergeCell ref="C231:D231"/>
    <mergeCell ref="E231:G231"/>
    <mergeCell ref="H231:M231"/>
    <mergeCell ref="N231:S231"/>
    <mergeCell ref="C232:D232"/>
    <mergeCell ref="E232:G232"/>
    <mergeCell ref="H232:M232"/>
    <mergeCell ref="N232:S232"/>
    <mergeCell ref="N89:S89"/>
    <mergeCell ref="T89:X89"/>
    <mergeCell ref="C90:D90"/>
    <mergeCell ref="E90:G90"/>
    <mergeCell ref="H90:M90"/>
    <mergeCell ref="N90:S90"/>
    <mergeCell ref="F82:U83"/>
    <mergeCell ref="C85:J85"/>
    <mergeCell ref="N85:P85"/>
    <mergeCell ref="R85:W85"/>
    <mergeCell ref="C86:J87"/>
    <mergeCell ref="N86:P86"/>
    <mergeCell ref="R86:W86"/>
    <mergeCell ref="N87:P87"/>
    <mergeCell ref="R87:W87"/>
    <mergeCell ref="C95:D95"/>
    <mergeCell ref="E95:G95"/>
    <mergeCell ref="H95:M95"/>
    <mergeCell ref="N95:S95"/>
    <mergeCell ref="C93:D93"/>
    <mergeCell ref="E93:G93"/>
    <mergeCell ref="H93:M93"/>
    <mergeCell ref="N93:S93"/>
    <mergeCell ref="C94:D94"/>
    <mergeCell ref="E94:G94"/>
    <mergeCell ref="H94:M94"/>
    <mergeCell ref="N94:S94"/>
    <mergeCell ref="C91:D91"/>
    <mergeCell ref="E91:G91"/>
    <mergeCell ref="H91:M91"/>
    <mergeCell ref="N91:S91"/>
    <mergeCell ref="C92:D92"/>
    <mergeCell ref="E92:G92"/>
    <mergeCell ref="H92:M92"/>
    <mergeCell ref="N92:S92"/>
    <mergeCell ref="C113:D113"/>
    <mergeCell ref="E113:G113"/>
    <mergeCell ref="H113:M113"/>
    <mergeCell ref="N113:S113"/>
    <mergeCell ref="C114:D114"/>
    <mergeCell ref="E114:G114"/>
    <mergeCell ref="H114:M114"/>
    <mergeCell ref="N114:S114"/>
    <mergeCell ref="C111:D111"/>
    <mergeCell ref="E111:G111"/>
    <mergeCell ref="H111:M111"/>
    <mergeCell ref="N111:S111"/>
    <mergeCell ref="C112:D112"/>
    <mergeCell ref="E112:G112"/>
    <mergeCell ref="H112:M112"/>
    <mergeCell ref="N112:S112"/>
    <mergeCell ref="C107:J108"/>
    <mergeCell ref="N107:P107"/>
    <mergeCell ref="R107:W107"/>
    <mergeCell ref="N108:P108"/>
    <mergeCell ref="R108:W108"/>
    <mergeCell ref="C110:D110"/>
    <mergeCell ref="E110:G110"/>
    <mergeCell ref="H110:M110"/>
    <mergeCell ref="N110:S110"/>
    <mergeCell ref="T110:X110"/>
    <mergeCell ref="T129:X129"/>
    <mergeCell ref="C130:D130"/>
    <mergeCell ref="E130:G130"/>
    <mergeCell ref="H130:M130"/>
    <mergeCell ref="N130:S130"/>
    <mergeCell ref="F122:U123"/>
    <mergeCell ref="C125:J125"/>
    <mergeCell ref="N125:P125"/>
    <mergeCell ref="R125:W125"/>
    <mergeCell ref="C126:J127"/>
    <mergeCell ref="N126:P126"/>
    <mergeCell ref="R126:W126"/>
    <mergeCell ref="N127:P127"/>
    <mergeCell ref="R127:W127"/>
    <mergeCell ref="C115:D115"/>
    <mergeCell ref="E115:G115"/>
    <mergeCell ref="H115:M115"/>
    <mergeCell ref="N115:S115"/>
    <mergeCell ref="C116:D116"/>
    <mergeCell ref="E116:G116"/>
    <mergeCell ref="H116:M116"/>
    <mergeCell ref="N116:S116"/>
    <mergeCell ref="C133:D133"/>
    <mergeCell ref="E133:G133"/>
    <mergeCell ref="H133:M133"/>
    <mergeCell ref="N133:S133"/>
    <mergeCell ref="C134:D134"/>
    <mergeCell ref="E134:G134"/>
    <mergeCell ref="H134:M134"/>
    <mergeCell ref="N134:S134"/>
    <mergeCell ref="C131:D131"/>
    <mergeCell ref="E131:G131"/>
    <mergeCell ref="H131:M131"/>
    <mergeCell ref="N131:S131"/>
    <mergeCell ref="C132:D132"/>
    <mergeCell ref="E132:G132"/>
    <mergeCell ref="H132:M132"/>
    <mergeCell ref="N132:S132"/>
    <mergeCell ref="C129:D129"/>
    <mergeCell ref="E129:G129"/>
    <mergeCell ref="H129:M129"/>
    <mergeCell ref="N129:S129"/>
    <mergeCell ref="C147:J148"/>
    <mergeCell ref="N147:P147"/>
    <mergeCell ref="R147:W147"/>
    <mergeCell ref="N148:P148"/>
    <mergeCell ref="R148:W148"/>
    <mergeCell ref="C150:D150"/>
    <mergeCell ref="E150:G150"/>
    <mergeCell ref="H150:M150"/>
    <mergeCell ref="N150:S150"/>
    <mergeCell ref="T150:X150"/>
    <mergeCell ref="C135:D135"/>
    <mergeCell ref="E135:G135"/>
    <mergeCell ref="H135:M135"/>
    <mergeCell ref="N135:S135"/>
    <mergeCell ref="F143:U144"/>
    <mergeCell ref="C146:J146"/>
    <mergeCell ref="N146:P146"/>
    <mergeCell ref="R146:W146"/>
    <mergeCell ref="C155:D155"/>
    <mergeCell ref="E155:G155"/>
    <mergeCell ref="H155:M155"/>
    <mergeCell ref="N155:S155"/>
    <mergeCell ref="C156:D156"/>
    <mergeCell ref="E156:G156"/>
    <mergeCell ref="H156:M156"/>
    <mergeCell ref="N156:S156"/>
    <mergeCell ref="C153:D153"/>
    <mergeCell ref="E153:G153"/>
    <mergeCell ref="H153:M153"/>
    <mergeCell ref="N153:S153"/>
    <mergeCell ref="C154:D154"/>
    <mergeCell ref="E154:G154"/>
    <mergeCell ref="H154:M154"/>
    <mergeCell ref="N154:S154"/>
    <mergeCell ref="C151:D151"/>
    <mergeCell ref="E151:G151"/>
    <mergeCell ref="H151:M151"/>
    <mergeCell ref="N151:S151"/>
    <mergeCell ref="C152:D152"/>
    <mergeCell ref="E152:G152"/>
    <mergeCell ref="H152:M152"/>
    <mergeCell ref="N152:S152"/>
    <mergeCell ref="N329:S329"/>
    <mergeCell ref="T329:X329"/>
    <mergeCell ref="C330:D330"/>
    <mergeCell ref="E330:G330"/>
    <mergeCell ref="H330:M330"/>
    <mergeCell ref="N330:S330"/>
    <mergeCell ref="F322:U323"/>
    <mergeCell ref="C325:J325"/>
    <mergeCell ref="N325:P325"/>
    <mergeCell ref="R325:W325"/>
    <mergeCell ref="C326:J327"/>
    <mergeCell ref="N326:P326"/>
    <mergeCell ref="R326:W326"/>
    <mergeCell ref="N327:P327"/>
    <mergeCell ref="R327:W327"/>
    <mergeCell ref="C334:D334"/>
    <mergeCell ref="E334:G334"/>
    <mergeCell ref="H334:M334"/>
    <mergeCell ref="N334:S334"/>
    <mergeCell ref="N335:S335"/>
    <mergeCell ref="F343:U344"/>
    <mergeCell ref="C331:D331"/>
    <mergeCell ref="E331:G331"/>
    <mergeCell ref="H331:M331"/>
    <mergeCell ref="N331:S331"/>
    <mergeCell ref="C332:D332"/>
    <mergeCell ref="E332:G332"/>
    <mergeCell ref="H332:M332"/>
    <mergeCell ref="N332:S332"/>
    <mergeCell ref="C333:D333"/>
    <mergeCell ref="E333:G333"/>
    <mergeCell ref="H333:M333"/>
    <mergeCell ref="N333:S333"/>
    <mergeCell ref="C351:D351"/>
    <mergeCell ref="E351:G351"/>
    <mergeCell ref="H351:M351"/>
    <mergeCell ref="N351:S351"/>
    <mergeCell ref="E352:G352"/>
    <mergeCell ref="H352:M352"/>
    <mergeCell ref="N352:S352"/>
    <mergeCell ref="C353:D353"/>
    <mergeCell ref="E353:G353"/>
    <mergeCell ref="H353:M353"/>
    <mergeCell ref="N353:S353"/>
    <mergeCell ref="C346:J346"/>
    <mergeCell ref="N346:P346"/>
    <mergeCell ref="R346:W346"/>
    <mergeCell ref="C347:J348"/>
    <mergeCell ref="N347:P347"/>
    <mergeCell ref="R347:W347"/>
    <mergeCell ref="N348:P348"/>
    <mergeCell ref="R348:W348"/>
    <mergeCell ref="C350:D350"/>
    <mergeCell ref="E350:G350"/>
    <mergeCell ref="H350:M350"/>
    <mergeCell ref="N350:S350"/>
    <mergeCell ref="T350:X350"/>
    <mergeCell ref="R565:W565"/>
    <mergeCell ref="C566:J567"/>
    <mergeCell ref="N566:P566"/>
    <mergeCell ref="R566:W566"/>
    <mergeCell ref="N567:P567"/>
    <mergeCell ref="R567:W567"/>
    <mergeCell ref="C354:D354"/>
    <mergeCell ref="E354:G354"/>
    <mergeCell ref="H354:M354"/>
    <mergeCell ref="N354:S354"/>
    <mergeCell ref="C355:D355"/>
    <mergeCell ref="E355:G355"/>
    <mergeCell ref="H355:M355"/>
    <mergeCell ref="N355:S355"/>
    <mergeCell ref="C356:D356"/>
    <mergeCell ref="E356:G356"/>
    <mergeCell ref="H356:M356"/>
    <mergeCell ref="N356:S356"/>
    <mergeCell ref="F522:U523"/>
    <mergeCell ref="C525:J525"/>
    <mergeCell ref="N525:P525"/>
    <mergeCell ref="R525:W525"/>
    <mergeCell ref="C526:J527"/>
    <mergeCell ref="N526:P526"/>
    <mergeCell ref="R526:W526"/>
    <mergeCell ref="N527:P527"/>
    <mergeCell ref="R527:W527"/>
    <mergeCell ref="E533:G533"/>
    <mergeCell ref="H533:M533"/>
    <mergeCell ref="N533:S533"/>
    <mergeCell ref="C529:D529"/>
    <mergeCell ref="E529:G529"/>
    <mergeCell ref="E571:G571"/>
    <mergeCell ref="H571:M571"/>
    <mergeCell ref="N571:S571"/>
    <mergeCell ref="C572:D572"/>
    <mergeCell ref="E572:G572"/>
    <mergeCell ref="H572:M572"/>
    <mergeCell ref="N572:S572"/>
    <mergeCell ref="C573:D573"/>
    <mergeCell ref="E573:G573"/>
    <mergeCell ref="H573:M573"/>
    <mergeCell ref="N573:S573"/>
    <mergeCell ref="C569:D569"/>
    <mergeCell ref="E569:G569"/>
    <mergeCell ref="H569:M569"/>
    <mergeCell ref="N569:S569"/>
    <mergeCell ref="T569:X569"/>
    <mergeCell ref="C570:D570"/>
    <mergeCell ref="E570:G570"/>
    <mergeCell ref="H570:M570"/>
    <mergeCell ref="N570:S570"/>
    <mergeCell ref="E574:G574"/>
    <mergeCell ref="C596:D596"/>
    <mergeCell ref="E596:G596"/>
    <mergeCell ref="H596:M596"/>
    <mergeCell ref="N596:S596"/>
    <mergeCell ref="C591:D591"/>
    <mergeCell ref="E591:G591"/>
    <mergeCell ref="H591:M591"/>
    <mergeCell ref="N591:S591"/>
    <mergeCell ref="C592:D592"/>
    <mergeCell ref="E592:G592"/>
    <mergeCell ref="H592:M592"/>
    <mergeCell ref="N592:S592"/>
    <mergeCell ref="C593:D593"/>
    <mergeCell ref="E593:G593"/>
    <mergeCell ref="H593:M593"/>
    <mergeCell ref="N593:S593"/>
    <mergeCell ref="H574:M574"/>
    <mergeCell ref="N574:S574"/>
    <mergeCell ref="C575:D575"/>
    <mergeCell ref="E575:G575"/>
    <mergeCell ref="H575:M575"/>
    <mergeCell ref="N575:S575"/>
    <mergeCell ref="F583:U584"/>
    <mergeCell ref="AD4:AE4"/>
    <mergeCell ref="C594:D594"/>
    <mergeCell ref="E594:G594"/>
    <mergeCell ref="H594:M594"/>
    <mergeCell ref="N594:S594"/>
    <mergeCell ref="C595:D595"/>
    <mergeCell ref="E595:G595"/>
    <mergeCell ref="H595:M595"/>
    <mergeCell ref="N595:S595"/>
    <mergeCell ref="C586:J586"/>
    <mergeCell ref="N586:P586"/>
    <mergeCell ref="R586:W586"/>
    <mergeCell ref="C587:J588"/>
    <mergeCell ref="N587:P587"/>
    <mergeCell ref="R587:W587"/>
    <mergeCell ref="N588:P588"/>
    <mergeCell ref="R588:W588"/>
    <mergeCell ref="C590:D590"/>
    <mergeCell ref="E590:G590"/>
    <mergeCell ref="H590:M590"/>
    <mergeCell ref="N590:S590"/>
    <mergeCell ref="T590:X590"/>
    <mergeCell ref="C574:D574"/>
    <mergeCell ref="C531:D531"/>
    <mergeCell ref="E531:G531"/>
    <mergeCell ref="H531:M531"/>
    <mergeCell ref="N531:S531"/>
    <mergeCell ref="C532:D532"/>
    <mergeCell ref="E532:G532"/>
    <mergeCell ref="H532:M532"/>
    <mergeCell ref="N532:S532"/>
    <mergeCell ref="C533:D533"/>
    <mergeCell ref="H529:M529"/>
    <mergeCell ref="N529:S529"/>
    <mergeCell ref="T529:X529"/>
    <mergeCell ref="C530:D530"/>
    <mergeCell ref="E530:G530"/>
    <mergeCell ref="H530:M530"/>
    <mergeCell ref="N530:S530"/>
    <mergeCell ref="C546:J546"/>
    <mergeCell ref="N546:P546"/>
    <mergeCell ref="R546:W546"/>
    <mergeCell ref="C547:J548"/>
    <mergeCell ref="N547:P547"/>
    <mergeCell ref="R547:W547"/>
    <mergeCell ref="N548:P548"/>
    <mergeCell ref="R548:W548"/>
    <mergeCell ref="E550:G550"/>
    <mergeCell ref="H550:M550"/>
    <mergeCell ref="N550:S550"/>
    <mergeCell ref="T550:X550"/>
    <mergeCell ref="C534:D534"/>
    <mergeCell ref="E534:G534"/>
    <mergeCell ref="H534:M534"/>
    <mergeCell ref="N534:S534"/>
    <mergeCell ref="C535:D535"/>
    <mergeCell ref="E535:G535"/>
    <mergeCell ref="H535:M535"/>
    <mergeCell ref="N535:S535"/>
    <mergeCell ref="F543:U544"/>
    <mergeCell ref="C554:D554"/>
    <mergeCell ref="E554:G554"/>
    <mergeCell ref="H554:M554"/>
    <mergeCell ref="N554:S554"/>
    <mergeCell ref="E555:G555"/>
    <mergeCell ref="H555:M555"/>
    <mergeCell ref="N555:S555"/>
    <mergeCell ref="C556:D556"/>
    <mergeCell ref="E556:G556"/>
    <mergeCell ref="H556:M556"/>
    <mergeCell ref="N556:S556"/>
    <mergeCell ref="C551:D551"/>
    <mergeCell ref="E551:G551"/>
    <mergeCell ref="H551:M551"/>
    <mergeCell ref="N551:S551"/>
    <mergeCell ref="C552:D552"/>
    <mergeCell ref="E552:G552"/>
    <mergeCell ref="H552:M552"/>
    <mergeCell ref="N552:S552"/>
    <mergeCell ref="C553:D553"/>
    <mergeCell ref="E553:G553"/>
    <mergeCell ref="H553:M553"/>
    <mergeCell ref="N553:S553"/>
    <mergeCell ref="C369:D369"/>
    <mergeCell ref="E369:G369"/>
    <mergeCell ref="H369:M369"/>
    <mergeCell ref="N369:S369"/>
    <mergeCell ref="T369:X369"/>
    <mergeCell ref="C370:D370"/>
    <mergeCell ref="E370:G370"/>
    <mergeCell ref="H370:M370"/>
    <mergeCell ref="N370:S370"/>
    <mergeCell ref="F362:U363"/>
    <mergeCell ref="C365:J365"/>
    <mergeCell ref="N365:P365"/>
    <mergeCell ref="R365:W365"/>
    <mergeCell ref="C366:J367"/>
    <mergeCell ref="N366:P366"/>
    <mergeCell ref="R366:W366"/>
    <mergeCell ref="N367:P367"/>
    <mergeCell ref="R367:W367"/>
    <mergeCell ref="C374:D374"/>
    <mergeCell ref="E374:G374"/>
    <mergeCell ref="H374:M374"/>
    <mergeCell ref="N374:S374"/>
    <mergeCell ref="C375:D375"/>
    <mergeCell ref="E375:G375"/>
    <mergeCell ref="H375:M375"/>
    <mergeCell ref="N375:S375"/>
    <mergeCell ref="F383:U384"/>
    <mergeCell ref="C371:D371"/>
    <mergeCell ref="E371:G371"/>
    <mergeCell ref="H371:M371"/>
    <mergeCell ref="N371:S371"/>
    <mergeCell ref="C372:D372"/>
    <mergeCell ref="E372:G372"/>
    <mergeCell ref="H372:M372"/>
    <mergeCell ref="N372:S372"/>
    <mergeCell ref="C373:D373"/>
    <mergeCell ref="E373:G373"/>
    <mergeCell ref="H373:M373"/>
    <mergeCell ref="N373:S373"/>
    <mergeCell ref="C391:D391"/>
    <mergeCell ref="E391:G391"/>
    <mergeCell ref="H391:M391"/>
    <mergeCell ref="N391:S391"/>
    <mergeCell ref="C392:D392"/>
    <mergeCell ref="E392:G392"/>
    <mergeCell ref="H392:M392"/>
    <mergeCell ref="N392:S392"/>
    <mergeCell ref="C393:D393"/>
    <mergeCell ref="E393:G393"/>
    <mergeCell ref="H393:M393"/>
    <mergeCell ref="N393:S393"/>
    <mergeCell ref="C386:J386"/>
    <mergeCell ref="N386:P386"/>
    <mergeCell ref="R386:W386"/>
    <mergeCell ref="C387:J388"/>
    <mergeCell ref="N387:P387"/>
    <mergeCell ref="R387:W387"/>
    <mergeCell ref="N388:P388"/>
    <mergeCell ref="R388:W388"/>
    <mergeCell ref="C390:D390"/>
    <mergeCell ref="E390:G390"/>
    <mergeCell ref="H390:M390"/>
    <mergeCell ref="N390:S390"/>
    <mergeCell ref="T390:X390"/>
    <mergeCell ref="F402:U403"/>
    <mergeCell ref="C405:J405"/>
    <mergeCell ref="N405:P405"/>
    <mergeCell ref="R405:W405"/>
    <mergeCell ref="C406:J407"/>
    <mergeCell ref="N406:P406"/>
    <mergeCell ref="R406:W406"/>
    <mergeCell ref="N407:P407"/>
    <mergeCell ref="R407:W407"/>
    <mergeCell ref="C394:D394"/>
    <mergeCell ref="E394:G394"/>
    <mergeCell ref="H394:M394"/>
    <mergeCell ref="N394:S394"/>
    <mergeCell ref="C395:D395"/>
    <mergeCell ref="E395:G395"/>
    <mergeCell ref="H395:M395"/>
    <mergeCell ref="N395:S395"/>
    <mergeCell ref="C396:D396"/>
    <mergeCell ref="E396:G396"/>
    <mergeCell ref="H396:M396"/>
    <mergeCell ref="N396:S396"/>
    <mergeCell ref="C411:D411"/>
    <mergeCell ref="E411:G411"/>
    <mergeCell ref="H411:M411"/>
    <mergeCell ref="N411:S411"/>
    <mergeCell ref="C412:D412"/>
    <mergeCell ref="E412:G412"/>
    <mergeCell ref="H412:M412"/>
    <mergeCell ref="N412:S412"/>
    <mergeCell ref="C413:D413"/>
    <mergeCell ref="E413:G413"/>
    <mergeCell ref="H413:M413"/>
    <mergeCell ref="N413:S413"/>
    <mergeCell ref="C409:D409"/>
    <mergeCell ref="E409:G409"/>
    <mergeCell ref="H409:M409"/>
    <mergeCell ref="N409:S409"/>
    <mergeCell ref="T409:X409"/>
    <mergeCell ref="C410:D410"/>
    <mergeCell ref="E410:G410"/>
    <mergeCell ref="H410:M410"/>
    <mergeCell ref="N410:S410"/>
    <mergeCell ref="C426:J426"/>
    <mergeCell ref="N426:P426"/>
    <mergeCell ref="R426:W426"/>
    <mergeCell ref="C427:J428"/>
    <mergeCell ref="N427:P427"/>
    <mergeCell ref="R427:W427"/>
    <mergeCell ref="N428:P428"/>
    <mergeCell ref="R428:W428"/>
    <mergeCell ref="C430:D430"/>
    <mergeCell ref="E430:G430"/>
    <mergeCell ref="H430:M430"/>
    <mergeCell ref="N430:S430"/>
    <mergeCell ref="T430:X430"/>
    <mergeCell ref="C414:D414"/>
    <mergeCell ref="E414:G414"/>
    <mergeCell ref="H414:M414"/>
    <mergeCell ref="N414:S414"/>
    <mergeCell ref="C415:D415"/>
    <mergeCell ref="E415:G415"/>
    <mergeCell ref="H415:M415"/>
    <mergeCell ref="N415:S415"/>
    <mergeCell ref="F423:U424"/>
    <mergeCell ref="C417:D417"/>
    <mergeCell ref="C418:D418"/>
    <mergeCell ref="C434:D434"/>
    <mergeCell ref="E434:G434"/>
    <mergeCell ref="H434:M434"/>
    <mergeCell ref="N434:S434"/>
    <mergeCell ref="C435:D435"/>
    <mergeCell ref="E435:G435"/>
    <mergeCell ref="H435:M435"/>
    <mergeCell ref="N435:S435"/>
    <mergeCell ref="C436:D436"/>
    <mergeCell ref="E436:G436"/>
    <mergeCell ref="H436:M436"/>
    <mergeCell ref="N436:S436"/>
    <mergeCell ref="C431:D431"/>
    <mergeCell ref="E431:G431"/>
    <mergeCell ref="H431:M431"/>
    <mergeCell ref="N431:S431"/>
    <mergeCell ref="C432:D432"/>
    <mergeCell ref="E432:G432"/>
    <mergeCell ref="H432:M432"/>
    <mergeCell ref="N432:S432"/>
    <mergeCell ref="C433:D433"/>
    <mergeCell ref="E433:G433"/>
    <mergeCell ref="H433:M433"/>
    <mergeCell ref="N433:S433"/>
    <mergeCell ref="E449:G449"/>
    <mergeCell ref="H449:M449"/>
    <mergeCell ref="N449:S449"/>
    <mergeCell ref="T449:X449"/>
    <mergeCell ref="C450:D450"/>
    <mergeCell ref="E450:G450"/>
    <mergeCell ref="H450:M450"/>
    <mergeCell ref="N450:S450"/>
    <mergeCell ref="F442:U443"/>
    <mergeCell ref="C445:J445"/>
    <mergeCell ref="N445:P445"/>
    <mergeCell ref="R445:W445"/>
    <mergeCell ref="C446:J447"/>
    <mergeCell ref="N446:P446"/>
    <mergeCell ref="R446:W446"/>
    <mergeCell ref="N447:P447"/>
    <mergeCell ref="R447:W447"/>
    <mergeCell ref="E454:G454"/>
    <mergeCell ref="H454:M454"/>
    <mergeCell ref="N454:S454"/>
    <mergeCell ref="C455:D455"/>
    <mergeCell ref="E455:G455"/>
    <mergeCell ref="H455:M455"/>
    <mergeCell ref="N455:S455"/>
    <mergeCell ref="F463:U464"/>
    <mergeCell ref="C451:D451"/>
    <mergeCell ref="E451:G451"/>
    <mergeCell ref="H451:M451"/>
    <mergeCell ref="N451:S451"/>
    <mergeCell ref="C452:D452"/>
    <mergeCell ref="E452:G452"/>
    <mergeCell ref="H452:M452"/>
    <mergeCell ref="N452:S452"/>
    <mergeCell ref="C453:D453"/>
    <mergeCell ref="E453:G453"/>
    <mergeCell ref="H453:M453"/>
    <mergeCell ref="N453:S453"/>
    <mergeCell ref="E471:G471"/>
    <mergeCell ref="H471:M471"/>
    <mergeCell ref="N471:S471"/>
    <mergeCell ref="C472:D472"/>
    <mergeCell ref="E472:G472"/>
    <mergeCell ref="H472:M472"/>
    <mergeCell ref="N472:S472"/>
    <mergeCell ref="C473:D473"/>
    <mergeCell ref="E473:G473"/>
    <mergeCell ref="H473:M473"/>
    <mergeCell ref="N473:S473"/>
    <mergeCell ref="C466:J466"/>
    <mergeCell ref="N466:P466"/>
    <mergeCell ref="R466:W466"/>
    <mergeCell ref="C467:J468"/>
    <mergeCell ref="N467:P467"/>
    <mergeCell ref="R467:W467"/>
    <mergeCell ref="N468:P468"/>
    <mergeCell ref="R468:W468"/>
    <mergeCell ref="C470:D470"/>
    <mergeCell ref="E470:G470"/>
    <mergeCell ref="H470:M470"/>
    <mergeCell ref="N470:S470"/>
    <mergeCell ref="T470:X470"/>
    <mergeCell ref="F482:U483"/>
    <mergeCell ref="C485:J485"/>
    <mergeCell ref="N485:P485"/>
    <mergeCell ref="R485:W485"/>
    <mergeCell ref="C486:J487"/>
    <mergeCell ref="N486:P486"/>
    <mergeCell ref="R486:W486"/>
    <mergeCell ref="N487:P487"/>
    <mergeCell ref="R487:W487"/>
    <mergeCell ref="C474:D474"/>
    <mergeCell ref="E474:G474"/>
    <mergeCell ref="H474:M474"/>
    <mergeCell ref="N474:S474"/>
    <mergeCell ref="C475:D475"/>
    <mergeCell ref="E475:G475"/>
    <mergeCell ref="H475:M475"/>
    <mergeCell ref="N475:S475"/>
    <mergeCell ref="C476:D476"/>
    <mergeCell ref="E476:G476"/>
    <mergeCell ref="H476:M476"/>
    <mergeCell ref="N476:S476"/>
    <mergeCell ref="E491:G491"/>
    <mergeCell ref="H491:M491"/>
    <mergeCell ref="N491:S491"/>
    <mergeCell ref="C492:D492"/>
    <mergeCell ref="E492:G492"/>
    <mergeCell ref="H492:M492"/>
    <mergeCell ref="N492:S492"/>
    <mergeCell ref="C493:D493"/>
    <mergeCell ref="E493:G493"/>
    <mergeCell ref="H493:M493"/>
    <mergeCell ref="N493:S493"/>
    <mergeCell ref="C489:D489"/>
    <mergeCell ref="E489:G489"/>
    <mergeCell ref="H489:M489"/>
    <mergeCell ref="N489:S489"/>
    <mergeCell ref="T489:X489"/>
    <mergeCell ref="C490:D490"/>
    <mergeCell ref="E490:G490"/>
    <mergeCell ref="H490:M490"/>
    <mergeCell ref="N490:S490"/>
    <mergeCell ref="N506:P506"/>
    <mergeCell ref="R506:W506"/>
    <mergeCell ref="C507:J508"/>
    <mergeCell ref="N507:P507"/>
    <mergeCell ref="R507:W507"/>
    <mergeCell ref="N508:P508"/>
    <mergeCell ref="R508:W508"/>
    <mergeCell ref="C510:D510"/>
    <mergeCell ref="E510:G510"/>
    <mergeCell ref="H510:M510"/>
    <mergeCell ref="N510:S510"/>
    <mergeCell ref="T510:X510"/>
    <mergeCell ref="C494:D494"/>
    <mergeCell ref="E494:G494"/>
    <mergeCell ref="H494:M494"/>
    <mergeCell ref="N494:S494"/>
    <mergeCell ref="C495:D495"/>
    <mergeCell ref="E495:G495"/>
    <mergeCell ref="H495:M495"/>
    <mergeCell ref="N495:S495"/>
    <mergeCell ref="F503:U504"/>
    <mergeCell ref="N514:S514"/>
    <mergeCell ref="C515:D515"/>
    <mergeCell ref="E515:G515"/>
    <mergeCell ref="H515:M515"/>
    <mergeCell ref="N515:S515"/>
    <mergeCell ref="C516:D516"/>
    <mergeCell ref="E516:G516"/>
    <mergeCell ref="H516:M516"/>
    <mergeCell ref="N516:S516"/>
    <mergeCell ref="C511:D511"/>
    <mergeCell ref="E511:G511"/>
    <mergeCell ref="H511:M511"/>
    <mergeCell ref="N511:S511"/>
    <mergeCell ref="C512:D512"/>
    <mergeCell ref="E512:G512"/>
    <mergeCell ref="H512:M512"/>
    <mergeCell ref="N512:S512"/>
    <mergeCell ref="C513:D513"/>
    <mergeCell ref="E513:G513"/>
    <mergeCell ref="H513:M513"/>
    <mergeCell ref="N513:S513"/>
  </mergeCells>
  <phoneticPr fontId="1"/>
  <conditionalFormatting sqref="R6:W6">
    <cfRule type="cellIs" dxfId="71" priority="59" operator="equal">
      <formula>"女子"</formula>
    </cfRule>
    <cfRule type="cellIs" dxfId="70" priority="60" operator="equal">
      <formula>"男子"</formula>
    </cfRule>
  </conditionalFormatting>
  <conditionalFormatting sqref="R27:W27">
    <cfRule type="cellIs" dxfId="69" priority="57" operator="equal">
      <formula>"女子"</formula>
    </cfRule>
    <cfRule type="cellIs" dxfId="68" priority="58" operator="equal">
      <formula>"男子"</formula>
    </cfRule>
  </conditionalFormatting>
  <conditionalFormatting sqref="R46:W46">
    <cfRule type="cellIs" dxfId="67" priority="55" operator="equal">
      <formula>"女子"</formula>
    </cfRule>
    <cfRule type="cellIs" dxfId="66" priority="56" operator="equal">
      <formula>"男子"</formula>
    </cfRule>
  </conditionalFormatting>
  <conditionalFormatting sqref="R67:W67">
    <cfRule type="cellIs" dxfId="65" priority="53" operator="equal">
      <formula>"女子"</formula>
    </cfRule>
    <cfRule type="cellIs" dxfId="64" priority="54" operator="equal">
      <formula>"男子"</formula>
    </cfRule>
  </conditionalFormatting>
  <conditionalFormatting sqref="R86:W86">
    <cfRule type="cellIs" dxfId="63" priority="51" operator="equal">
      <formula>"女子"</formula>
    </cfRule>
    <cfRule type="cellIs" dxfId="62" priority="52" operator="equal">
      <formula>"男子"</formula>
    </cfRule>
  </conditionalFormatting>
  <conditionalFormatting sqref="R107:W107">
    <cfRule type="cellIs" dxfId="61" priority="49" operator="equal">
      <formula>"女子"</formula>
    </cfRule>
    <cfRule type="cellIs" dxfId="60" priority="50" operator="equal">
      <formula>"男子"</formula>
    </cfRule>
  </conditionalFormatting>
  <conditionalFormatting sqref="R126:W126">
    <cfRule type="cellIs" dxfId="59" priority="47" operator="equal">
      <formula>"女子"</formula>
    </cfRule>
    <cfRule type="cellIs" dxfId="58" priority="48" operator="equal">
      <formula>"男子"</formula>
    </cfRule>
  </conditionalFormatting>
  <conditionalFormatting sqref="R147:W147">
    <cfRule type="cellIs" dxfId="57" priority="45" operator="equal">
      <formula>"女子"</formula>
    </cfRule>
    <cfRule type="cellIs" dxfId="56" priority="46" operator="equal">
      <formula>"男子"</formula>
    </cfRule>
  </conditionalFormatting>
  <conditionalFormatting sqref="R166:W166">
    <cfRule type="cellIs" dxfId="55" priority="43" operator="equal">
      <formula>"女子"</formula>
    </cfRule>
    <cfRule type="cellIs" dxfId="54" priority="44" operator="equal">
      <formula>"男子"</formula>
    </cfRule>
  </conditionalFormatting>
  <conditionalFormatting sqref="R187:W187">
    <cfRule type="cellIs" dxfId="53" priority="41" operator="equal">
      <formula>"女子"</formula>
    </cfRule>
    <cfRule type="cellIs" dxfId="52" priority="42" operator="equal">
      <formula>"男子"</formula>
    </cfRule>
  </conditionalFormatting>
  <conditionalFormatting sqref="R206:W206">
    <cfRule type="cellIs" dxfId="51" priority="39" operator="equal">
      <formula>"女子"</formula>
    </cfRule>
    <cfRule type="cellIs" dxfId="50" priority="40" operator="equal">
      <formula>"男子"</formula>
    </cfRule>
  </conditionalFormatting>
  <conditionalFormatting sqref="R227:W227">
    <cfRule type="cellIs" dxfId="49" priority="37" operator="equal">
      <formula>"女子"</formula>
    </cfRule>
    <cfRule type="cellIs" dxfId="48" priority="38" operator="equal">
      <formula>"男子"</formula>
    </cfRule>
  </conditionalFormatting>
  <conditionalFormatting sqref="R246:W246">
    <cfRule type="cellIs" dxfId="47" priority="35" operator="equal">
      <formula>"女子"</formula>
    </cfRule>
    <cfRule type="cellIs" dxfId="46" priority="36" operator="equal">
      <formula>"男子"</formula>
    </cfRule>
  </conditionalFormatting>
  <conditionalFormatting sqref="R267:W267">
    <cfRule type="cellIs" dxfId="45" priority="33" operator="equal">
      <formula>"女子"</formula>
    </cfRule>
    <cfRule type="cellIs" dxfId="44" priority="34" operator="equal">
      <formula>"男子"</formula>
    </cfRule>
  </conditionalFormatting>
  <conditionalFormatting sqref="R286:W286">
    <cfRule type="cellIs" dxfId="43" priority="31" operator="equal">
      <formula>"女子"</formula>
    </cfRule>
    <cfRule type="cellIs" dxfId="42" priority="32" operator="equal">
      <formula>"男子"</formula>
    </cfRule>
  </conditionalFormatting>
  <conditionalFormatting sqref="R307:W307">
    <cfRule type="cellIs" dxfId="41" priority="29" operator="equal">
      <formula>"女子"</formula>
    </cfRule>
    <cfRule type="cellIs" dxfId="40" priority="30" operator="equal">
      <formula>"男子"</formula>
    </cfRule>
  </conditionalFormatting>
  <conditionalFormatting sqref="R326:W326">
    <cfRule type="cellIs" dxfId="39" priority="27" operator="equal">
      <formula>"女子"</formula>
    </cfRule>
    <cfRule type="cellIs" dxfId="38" priority="28" operator="equal">
      <formula>"男子"</formula>
    </cfRule>
  </conditionalFormatting>
  <conditionalFormatting sqref="R347:W347">
    <cfRule type="cellIs" dxfId="37" priority="25" operator="equal">
      <formula>"女子"</formula>
    </cfRule>
    <cfRule type="cellIs" dxfId="36" priority="26" operator="equal">
      <formula>"男子"</formula>
    </cfRule>
  </conditionalFormatting>
  <conditionalFormatting sqref="R566:W566">
    <cfRule type="cellIs" dxfId="35" priority="23" operator="equal">
      <formula>"女子"</formula>
    </cfRule>
    <cfRule type="cellIs" dxfId="34" priority="24" operator="equal">
      <formula>"男子"</formula>
    </cfRule>
  </conditionalFormatting>
  <conditionalFormatting sqref="R587:W587">
    <cfRule type="cellIs" dxfId="33" priority="21" operator="equal">
      <formula>"女子"</formula>
    </cfRule>
    <cfRule type="cellIs" dxfId="32" priority="22" operator="equal">
      <formula>"男子"</formula>
    </cfRule>
  </conditionalFormatting>
  <conditionalFormatting sqref="R526:W526">
    <cfRule type="cellIs" dxfId="31" priority="19" operator="equal">
      <formula>"女子"</formula>
    </cfRule>
    <cfRule type="cellIs" dxfId="30" priority="20" operator="equal">
      <formula>"男子"</formula>
    </cfRule>
  </conditionalFormatting>
  <conditionalFormatting sqref="R547:W547">
    <cfRule type="cellIs" dxfId="29" priority="17" operator="equal">
      <formula>"女子"</formula>
    </cfRule>
    <cfRule type="cellIs" dxfId="28" priority="18" operator="equal">
      <formula>"男子"</formula>
    </cfRule>
  </conditionalFormatting>
  <conditionalFormatting sqref="R406:W406">
    <cfRule type="cellIs" dxfId="27" priority="15" operator="equal">
      <formula>"女子"</formula>
    </cfRule>
    <cfRule type="cellIs" dxfId="26" priority="16" operator="equal">
      <formula>"男子"</formula>
    </cfRule>
  </conditionalFormatting>
  <conditionalFormatting sqref="R427:W427">
    <cfRule type="cellIs" dxfId="25" priority="13" operator="equal">
      <formula>"女子"</formula>
    </cfRule>
    <cfRule type="cellIs" dxfId="24" priority="14" operator="equal">
      <formula>"男子"</formula>
    </cfRule>
  </conditionalFormatting>
  <conditionalFormatting sqref="R366:W366">
    <cfRule type="cellIs" dxfId="23" priority="11" operator="equal">
      <formula>"女子"</formula>
    </cfRule>
    <cfRule type="cellIs" dxfId="22" priority="12" operator="equal">
      <formula>"男子"</formula>
    </cfRule>
  </conditionalFormatting>
  <conditionalFormatting sqref="R387:W387">
    <cfRule type="cellIs" dxfId="21" priority="9" operator="equal">
      <formula>"女子"</formula>
    </cfRule>
    <cfRule type="cellIs" dxfId="20" priority="10" operator="equal">
      <formula>"男子"</formula>
    </cfRule>
  </conditionalFormatting>
  <conditionalFormatting sqref="R486:W486">
    <cfRule type="cellIs" dxfId="19" priority="7" operator="equal">
      <formula>"女子"</formula>
    </cfRule>
    <cfRule type="cellIs" dxfId="18" priority="8" operator="equal">
      <formula>"男子"</formula>
    </cfRule>
  </conditionalFormatting>
  <conditionalFormatting sqref="R507:W507">
    <cfRule type="cellIs" dxfId="17" priority="5" operator="equal">
      <formula>"女子"</formula>
    </cfRule>
    <cfRule type="cellIs" dxfId="16" priority="6" operator="equal">
      <formula>"男子"</formula>
    </cfRule>
  </conditionalFormatting>
  <conditionalFormatting sqref="R446:W446">
    <cfRule type="cellIs" dxfId="15" priority="3" operator="equal">
      <formula>"女子"</formula>
    </cfRule>
    <cfRule type="cellIs" dxfId="14" priority="4" operator="equal">
      <formula>"男子"</formula>
    </cfRule>
  </conditionalFormatting>
  <conditionalFormatting sqref="R467:W467">
    <cfRule type="cellIs" dxfId="13" priority="1" operator="equal">
      <formula>"女子"</formula>
    </cfRule>
    <cfRule type="cellIs" dxfId="12" priority="2" operator="equal">
      <formula>"男子"</formula>
    </cfRule>
  </conditionalFormatting>
  <pageMargins left="0.39370078740157483" right="0.39370078740157483" top="0.39370078740157483" bottom="0.19685039370078741" header="0.31496062992125984" footer="0"/>
  <pageSetup paperSize="9" orientation="portrait" r:id="rId1"/>
  <rowBreaks count="14" manualBreakCount="14">
    <brk id="40" max="25" man="1"/>
    <brk id="80" max="25" man="1"/>
    <brk id="120" max="25" man="1"/>
    <brk id="160" max="25" man="1"/>
    <brk id="200" max="25" man="1"/>
    <brk id="240" max="25" man="1"/>
    <brk id="280" max="25" man="1"/>
    <brk id="320" max="25" man="1"/>
    <brk id="360" max="25" man="1"/>
    <brk id="400" max="25" man="1"/>
    <brk id="440" max="25" man="1"/>
    <brk id="480" max="25" man="1"/>
    <brk id="520" max="25" man="1"/>
    <brk id="560" max="2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C174-0FDF-4551-8E66-0F6EB21E49FB}">
  <dimension ref="A1:AV2026"/>
  <sheetViews>
    <sheetView showGridLines="0" view="pageBreakPreview" zoomScaleNormal="100" zoomScaleSheetLayoutView="100" workbookViewId="0"/>
  </sheetViews>
  <sheetFormatPr defaultColWidth="3.625" defaultRowHeight="20.85" customHeight="1" x14ac:dyDescent="0.15"/>
  <cols>
    <col min="1" max="24" width="3.625" style="49"/>
    <col min="25" max="25" width="3.625" style="49" customWidth="1"/>
    <col min="26" max="27" width="3.625" style="49"/>
    <col min="28" max="28" width="3.625" style="75"/>
    <col min="29" max="29" width="3.625" style="80"/>
    <col min="30" max="31" width="6.125" style="80" customWidth="1"/>
    <col min="32" max="36" width="3.625" style="80"/>
    <col min="37" max="38" width="3.625" style="49"/>
    <col min="39" max="39" width="5.625" style="49" customWidth="1"/>
    <col min="40" max="40" width="15.625" style="49" customWidth="1"/>
    <col min="41" max="46" width="10.625" style="49" customWidth="1"/>
    <col min="47" max="47" width="6.625" style="49" customWidth="1"/>
    <col min="48" max="16384" width="3.625" style="49"/>
  </cols>
  <sheetData>
    <row r="1" spans="2:36" ht="20.85" customHeight="1" x14ac:dyDescent="0.15">
      <c r="AC1" s="75"/>
      <c r="AD1" s="75"/>
      <c r="AE1" s="75"/>
      <c r="AF1" s="75"/>
      <c r="AG1" s="75"/>
      <c r="AH1" s="75"/>
      <c r="AI1" s="75"/>
      <c r="AJ1" s="75"/>
    </row>
    <row r="2" spans="2:36" ht="20.85" customHeight="1" x14ac:dyDescent="0.15">
      <c r="B2" s="438" t="str">
        <f>団体!C$4&amp;"   当日体調記録"</f>
        <v>令和 ４年度 第２４回 「谷口睦生」記念陸上記録会   当日体調記録</v>
      </c>
      <c r="C2" s="438"/>
      <c r="D2" s="438"/>
      <c r="E2" s="438"/>
      <c r="F2" s="438"/>
      <c r="G2" s="438"/>
      <c r="H2" s="438"/>
      <c r="I2" s="438"/>
      <c r="J2" s="438"/>
      <c r="K2" s="438"/>
      <c r="L2" s="438"/>
      <c r="M2" s="438"/>
      <c r="N2" s="438"/>
      <c r="O2" s="438"/>
      <c r="P2" s="438"/>
      <c r="Q2" s="438"/>
      <c r="R2" s="438"/>
      <c r="S2" s="438"/>
      <c r="T2" s="438"/>
      <c r="U2" s="438"/>
      <c r="V2" s="438"/>
      <c r="W2" s="438"/>
      <c r="X2" s="438"/>
      <c r="AB2" s="49"/>
      <c r="AC2" s="49"/>
      <c r="AD2" s="49"/>
      <c r="AE2" s="49"/>
      <c r="AF2" s="49"/>
      <c r="AG2" s="49"/>
      <c r="AH2" s="49"/>
      <c r="AI2" s="49"/>
      <c r="AJ2" s="49"/>
    </row>
    <row r="3" spans="2:36" ht="20.85" customHeight="1" x14ac:dyDescent="0.15">
      <c r="B3" s="438"/>
      <c r="C3" s="438"/>
      <c r="D3" s="438"/>
      <c r="E3" s="438"/>
      <c r="F3" s="438"/>
      <c r="G3" s="438"/>
      <c r="H3" s="438"/>
      <c r="I3" s="438"/>
      <c r="J3" s="438"/>
      <c r="K3" s="438"/>
      <c r="L3" s="438"/>
      <c r="M3" s="438"/>
      <c r="N3" s="438"/>
      <c r="O3" s="438"/>
      <c r="P3" s="438"/>
      <c r="Q3" s="438"/>
      <c r="R3" s="438"/>
      <c r="S3" s="438"/>
      <c r="T3" s="438"/>
      <c r="U3" s="438"/>
      <c r="V3" s="438"/>
      <c r="W3" s="438"/>
      <c r="X3" s="438"/>
      <c r="AC3" s="77" t="s">
        <v>171</v>
      </c>
      <c r="AD3" s="78" t="s">
        <v>173</v>
      </c>
      <c r="AE3" s="78"/>
      <c r="AF3" s="78"/>
      <c r="AG3" s="76"/>
      <c r="AH3" s="76"/>
      <c r="AI3" s="77" t="s">
        <v>171</v>
      </c>
      <c r="AJ3" s="76"/>
    </row>
    <row r="4" spans="2:36" ht="20.85" customHeight="1" x14ac:dyDescent="0.15">
      <c r="AC4" s="77" t="s">
        <v>171</v>
      </c>
      <c r="AD4" s="419">
        <f>IF(SUM(AE9:AE10)&gt;25,2,1)</f>
        <v>1</v>
      </c>
      <c r="AE4" s="420"/>
      <c r="AF4" s="78" t="s">
        <v>170</v>
      </c>
      <c r="AG4" s="76"/>
      <c r="AH4" s="76"/>
      <c r="AI4" s="77" t="s">
        <v>171</v>
      </c>
      <c r="AJ4" s="75"/>
    </row>
    <row r="5" spans="2:36" ht="20.85" customHeight="1" x14ac:dyDescent="0.15">
      <c r="B5" s="249" t="s">
        <v>418</v>
      </c>
      <c r="C5" s="146"/>
      <c r="D5" s="146"/>
      <c r="E5" s="146"/>
      <c r="F5" s="146"/>
      <c r="G5" s="146"/>
      <c r="H5" s="146"/>
      <c r="I5" s="146"/>
      <c r="J5" s="146"/>
      <c r="K5" s="146"/>
      <c r="L5" s="146"/>
      <c r="M5" s="146"/>
      <c r="N5" s="146"/>
      <c r="O5" s="146"/>
      <c r="P5" s="146"/>
      <c r="Q5" s="146"/>
      <c r="R5" s="146"/>
      <c r="S5" s="146"/>
      <c r="T5" s="146"/>
      <c r="U5" s="146"/>
      <c r="V5" s="146"/>
      <c r="W5" s="146"/>
      <c r="X5" s="146"/>
      <c r="Y5" s="146"/>
      <c r="AC5" s="77" t="s">
        <v>171</v>
      </c>
      <c r="AD5" s="78" t="s">
        <v>172</v>
      </c>
      <c r="AE5" s="78"/>
      <c r="AF5" s="78"/>
      <c r="AG5" s="76"/>
      <c r="AH5" s="76"/>
      <c r="AI5" s="77" t="s">
        <v>171</v>
      </c>
      <c r="AJ5" s="76"/>
    </row>
    <row r="6" spans="2:36" ht="20.85" customHeight="1" x14ac:dyDescent="0.15">
      <c r="B6" s="249" t="s">
        <v>420</v>
      </c>
      <c r="C6" s="146"/>
      <c r="D6" s="146"/>
      <c r="E6" s="146"/>
      <c r="F6" s="146"/>
      <c r="G6" s="146"/>
      <c r="H6" s="146"/>
      <c r="I6" s="146"/>
      <c r="J6" s="146"/>
      <c r="K6" s="146"/>
      <c r="L6" s="146"/>
      <c r="M6" s="146"/>
      <c r="N6" s="146"/>
      <c r="O6" s="146"/>
      <c r="P6" s="146"/>
      <c r="R6" s="146"/>
      <c r="S6" s="146"/>
      <c r="T6" s="146"/>
      <c r="U6" s="146"/>
      <c r="V6" s="146"/>
      <c r="W6" s="146"/>
      <c r="AC6" s="76"/>
      <c r="AD6" s="76"/>
      <c r="AE6" s="76"/>
      <c r="AF6" s="76"/>
      <c r="AG6" s="76"/>
      <c r="AH6" s="76"/>
      <c r="AI6" s="76"/>
      <c r="AJ6" s="76"/>
    </row>
    <row r="7" spans="2:36" ht="20.85" customHeight="1" x14ac:dyDescent="0.15">
      <c r="B7" s="49" t="s">
        <v>419</v>
      </c>
      <c r="C7" s="146"/>
      <c r="D7" s="146" t="s">
        <v>156</v>
      </c>
      <c r="E7" s="146"/>
      <c r="F7" s="146"/>
      <c r="G7" s="146"/>
      <c r="H7" s="146"/>
      <c r="I7" s="146"/>
      <c r="J7" s="146"/>
      <c r="N7" s="49" t="s">
        <v>158</v>
      </c>
      <c r="O7" s="146"/>
      <c r="P7" s="146"/>
      <c r="R7" s="146"/>
      <c r="S7" s="146"/>
      <c r="T7" s="146"/>
      <c r="U7" s="146"/>
      <c r="V7" s="146"/>
      <c r="W7" s="146"/>
      <c r="AC7" s="76"/>
      <c r="AD7" s="76"/>
      <c r="AE7" s="76"/>
      <c r="AF7" s="76"/>
      <c r="AG7" s="76"/>
      <c r="AH7" s="76"/>
      <c r="AI7" s="76"/>
      <c r="AJ7" s="76"/>
    </row>
    <row r="8" spans="2:36" ht="20.85" customHeight="1" x14ac:dyDescent="0.15">
      <c r="B8" s="146"/>
      <c r="C8" s="146"/>
      <c r="D8" s="49" t="s">
        <v>159</v>
      </c>
      <c r="G8" s="146"/>
      <c r="H8" s="146"/>
      <c r="I8" s="146"/>
      <c r="J8" s="146"/>
      <c r="K8" s="146"/>
      <c r="L8" s="146"/>
      <c r="M8" s="146"/>
      <c r="N8" s="49" t="s">
        <v>160</v>
      </c>
      <c r="O8" s="146"/>
      <c r="P8" s="146"/>
      <c r="Q8" s="146"/>
      <c r="R8" s="146"/>
      <c r="S8" s="146"/>
      <c r="T8" s="146"/>
      <c r="U8" s="146"/>
      <c r="V8" s="146"/>
      <c r="W8" s="146"/>
      <c r="X8" s="146"/>
      <c r="Y8" s="146"/>
      <c r="AC8" s="80" t="s">
        <v>422</v>
      </c>
      <c r="AE8" s="81"/>
      <c r="AF8" s="76"/>
      <c r="AG8" s="76"/>
      <c r="AH8" s="76"/>
      <c r="AI8" s="76"/>
      <c r="AJ8" s="76"/>
    </row>
    <row r="9" spans="2:36" ht="20.85" customHeight="1" x14ac:dyDescent="0.15">
      <c r="D9" s="49" t="s">
        <v>161</v>
      </c>
      <c r="AC9" s="81"/>
      <c r="AD9" s="82" t="s">
        <v>10</v>
      </c>
      <c r="AE9" s="83">
        <f>団体!T35</f>
        <v>0</v>
      </c>
      <c r="AF9" s="76"/>
      <c r="AG9" s="76"/>
      <c r="AH9" s="76"/>
      <c r="AI9" s="76"/>
      <c r="AJ9" s="76"/>
    </row>
    <row r="10" spans="2:36" ht="20.85" customHeight="1" x14ac:dyDescent="0.15">
      <c r="B10" s="43" t="s">
        <v>427</v>
      </c>
      <c r="AD10" s="84" t="s">
        <v>11</v>
      </c>
      <c r="AE10" s="83">
        <f>団体!V35</f>
        <v>0</v>
      </c>
      <c r="AF10" s="76"/>
      <c r="AG10" s="76"/>
      <c r="AH10" s="76"/>
      <c r="AI10" s="76"/>
      <c r="AJ10" s="76"/>
    </row>
    <row r="11" spans="2:36" ht="20.85" customHeight="1" thickBot="1" x14ac:dyDescent="0.2">
      <c r="AC11" s="76"/>
      <c r="AD11" s="76"/>
      <c r="AE11" s="76"/>
      <c r="AF11" s="76"/>
      <c r="AG11" s="76"/>
      <c r="AH11" s="76"/>
      <c r="AI11" s="76"/>
      <c r="AJ11" s="76"/>
    </row>
    <row r="12" spans="2:36" ht="20.85" customHeight="1" thickBot="1" x14ac:dyDescent="0.2">
      <c r="B12" s="392" t="s">
        <v>34</v>
      </c>
      <c r="C12" s="394"/>
      <c r="D12" s="421" t="s">
        <v>415</v>
      </c>
      <c r="E12" s="393"/>
      <c r="F12" s="393"/>
      <c r="G12" s="393"/>
      <c r="H12" s="394"/>
      <c r="I12" s="421" t="s">
        <v>416</v>
      </c>
      <c r="J12" s="393"/>
      <c r="K12" s="394"/>
      <c r="L12" s="421" t="s">
        <v>417</v>
      </c>
      <c r="M12" s="428"/>
      <c r="N12" s="393" t="s">
        <v>34</v>
      </c>
      <c r="O12" s="394"/>
      <c r="P12" s="421" t="s">
        <v>415</v>
      </c>
      <c r="Q12" s="393"/>
      <c r="R12" s="393"/>
      <c r="S12" s="393"/>
      <c r="T12" s="394"/>
      <c r="U12" s="421" t="s">
        <v>416</v>
      </c>
      <c r="V12" s="393"/>
      <c r="W12" s="394"/>
      <c r="X12" s="421" t="s">
        <v>417</v>
      </c>
      <c r="Y12" s="428"/>
      <c r="AC12" s="76"/>
      <c r="AD12" s="76"/>
      <c r="AE12" s="76"/>
      <c r="AF12" s="76"/>
      <c r="AG12" s="76"/>
      <c r="AH12" s="76"/>
      <c r="AI12" s="76"/>
      <c r="AJ12" s="76"/>
    </row>
    <row r="13" spans="2:36" ht="20.85" customHeight="1" thickBot="1" x14ac:dyDescent="0.2">
      <c r="B13" s="435" t="s">
        <v>423</v>
      </c>
      <c r="C13" s="436"/>
      <c r="D13" s="436"/>
      <c r="E13" s="436"/>
      <c r="F13" s="436"/>
      <c r="G13" s="436"/>
      <c r="H13" s="436"/>
      <c r="I13" s="436"/>
      <c r="J13" s="436"/>
      <c r="K13" s="436"/>
      <c r="L13" s="436"/>
      <c r="M13" s="437"/>
      <c r="N13" s="436" t="s">
        <v>424</v>
      </c>
      <c r="O13" s="436"/>
      <c r="P13" s="436"/>
      <c r="Q13" s="436"/>
      <c r="R13" s="436"/>
      <c r="S13" s="436"/>
      <c r="T13" s="436"/>
      <c r="U13" s="436"/>
      <c r="V13" s="436"/>
      <c r="W13" s="436"/>
      <c r="X13" s="436"/>
      <c r="Y13" s="437"/>
      <c r="AC13" s="76"/>
      <c r="AD13" s="76"/>
      <c r="AE13" s="76"/>
      <c r="AF13" s="76"/>
      <c r="AG13" s="76"/>
      <c r="AH13" s="76"/>
      <c r="AI13" s="76"/>
      <c r="AJ13" s="76"/>
    </row>
    <row r="14" spans="2:36" ht="20.85" customHeight="1" x14ac:dyDescent="0.15">
      <c r="B14" s="382" t="s">
        <v>127</v>
      </c>
      <c r="C14" s="383"/>
      <c r="D14" s="250" t="str">
        <f>IF(男子!D13="","",男子!D13)</f>
        <v/>
      </c>
      <c r="E14" s="251"/>
      <c r="F14" s="251"/>
      <c r="G14" s="251"/>
      <c r="H14" s="252"/>
      <c r="I14" s="422" t="s">
        <v>421</v>
      </c>
      <c r="J14" s="423"/>
      <c r="K14" s="424"/>
      <c r="L14" s="425"/>
      <c r="M14" s="426"/>
      <c r="N14" s="427" t="s">
        <v>127</v>
      </c>
      <c r="O14" s="383"/>
      <c r="P14" s="250" t="str">
        <f>IF(女子!D13="","",女子!D13)</f>
        <v/>
      </c>
      <c r="Q14" s="251"/>
      <c r="R14" s="251"/>
      <c r="S14" s="251"/>
      <c r="T14" s="252"/>
      <c r="U14" s="422" t="s">
        <v>421</v>
      </c>
      <c r="V14" s="423"/>
      <c r="W14" s="424"/>
      <c r="X14" s="425"/>
      <c r="Y14" s="426"/>
      <c r="AC14" s="76"/>
      <c r="AD14" s="76"/>
      <c r="AE14" s="76"/>
      <c r="AF14" s="76"/>
      <c r="AG14" s="76"/>
      <c r="AH14" s="76"/>
      <c r="AI14" s="76"/>
      <c r="AJ14" s="76"/>
    </row>
    <row r="15" spans="2:36" ht="20.85" customHeight="1" x14ac:dyDescent="0.15">
      <c r="B15" s="391" t="s">
        <v>128</v>
      </c>
      <c r="C15" s="366"/>
      <c r="D15" s="253" t="str">
        <f>IF(男子!D14="","",男子!D14)</f>
        <v/>
      </c>
      <c r="E15" s="254"/>
      <c r="F15" s="254"/>
      <c r="G15" s="254"/>
      <c r="H15" s="255"/>
      <c r="I15" s="429" t="s">
        <v>421</v>
      </c>
      <c r="J15" s="430"/>
      <c r="K15" s="431"/>
      <c r="L15" s="432"/>
      <c r="M15" s="433"/>
      <c r="N15" s="434" t="s">
        <v>128</v>
      </c>
      <c r="O15" s="366"/>
      <c r="P15" s="253" t="str">
        <f>IF(女子!D14="","",女子!D14)</f>
        <v/>
      </c>
      <c r="Q15" s="254"/>
      <c r="R15" s="254"/>
      <c r="S15" s="254"/>
      <c r="T15" s="255"/>
      <c r="U15" s="429" t="s">
        <v>421</v>
      </c>
      <c r="V15" s="430"/>
      <c r="W15" s="431"/>
      <c r="X15" s="432"/>
      <c r="Y15" s="433"/>
      <c r="AC15" s="76"/>
      <c r="AD15" s="76"/>
      <c r="AE15" s="76"/>
      <c r="AF15" s="76"/>
      <c r="AG15" s="76"/>
      <c r="AH15" s="76"/>
      <c r="AI15" s="76"/>
      <c r="AJ15" s="76"/>
    </row>
    <row r="16" spans="2:36" ht="20.85" customHeight="1" x14ac:dyDescent="0.15">
      <c r="B16" s="391" t="s">
        <v>129</v>
      </c>
      <c r="C16" s="366"/>
      <c r="D16" s="253" t="str">
        <f>IF(男子!D15="","",男子!D15)</f>
        <v/>
      </c>
      <c r="E16" s="254"/>
      <c r="F16" s="254"/>
      <c r="G16" s="254"/>
      <c r="H16" s="255"/>
      <c r="I16" s="429" t="s">
        <v>421</v>
      </c>
      <c r="J16" s="430"/>
      <c r="K16" s="431"/>
      <c r="L16" s="432"/>
      <c r="M16" s="433"/>
      <c r="N16" s="434" t="s">
        <v>129</v>
      </c>
      <c r="O16" s="366"/>
      <c r="P16" s="253" t="str">
        <f>IF(女子!D15="","",女子!D15)</f>
        <v/>
      </c>
      <c r="Q16" s="254"/>
      <c r="R16" s="254"/>
      <c r="S16" s="254"/>
      <c r="T16" s="255"/>
      <c r="U16" s="429" t="s">
        <v>421</v>
      </c>
      <c r="V16" s="430"/>
      <c r="W16" s="431"/>
      <c r="X16" s="432"/>
      <c r="Y16" s="433"/>
      <c r="AC16" s="76"/>
      <c r="AD16" s="76"/>
      <c r="AE16" s="76"/>
      <c r="AF16" s="76"/>
      <c r="AG16" s="76"/>
      <c r="AH16" s="76"/>
      <c r="AI16" s="76"/>
      <c r="AJ16" s="76"/>
    </row>
    <row r="17" spans="2:36" ht="20.85" customHeight="1" x14ac:dyDescent="0.15">
      <c r="B17" s="391" t="s">
        <v>186</v>
      </c>
      <c r="C17" s="366"/>
      <c r="D17" s="253" t="str">
        <f>IF(男子!D16="","",男子!D16)</f>
        <v/>
      </c>
      <c r="E17" s="254"/>
      <c r="F17" s="254"/>
      <c r="G17" s="254"/>
      <c r="H17" s="255"/>
      <c r="I17" s="429" t="s">
        <v>421</v>
      </c>
      <c r="J17" s="430"/>
      <c r="K17" s="431"/>
      <c r="L17" s="432"/>
      <c r="M17" s="433"/>
      <c r="N17" s="434" t="s">
        <v>186</v>
      </c>
      <c r="O17" s="366"/>
      <c r="P17" s="253" t="str">
        <f>IF(女子!D16="","",女子!D16)</f>
        <v/>
      </c>
      <c r="Q17" s="254"/>
      <c r="R17" s="254"/>
      <c r="S17" s="254"/>
      <c r="T17" s="255"/>
      <c r="U17" s="429" t="s">
        <v>421</v>
      </c>
      <c r="V17" s="430"/>
      <c r="W17" s="431"/>
      <c r="X17" s="432"/>
      <c r="Y17" s="433"/>
      <c r="AC17" s="76"/>
      <c r="AD17" s="76"/>
      <c r="AE17" s="76"/>
      <c r="AF17" s="76"/>
      <c r="AG17" s="76"/>
      <c r="AH17" s="76"/>
      <c r="AI17" s="76"/>
      <c r="AJ17" s="76"/>
    </row>
    <row r="18" spans="2:36" ht="20.85" customHeight="1" x14ac:dyDescent="0.15">
      <c r="B18" s="391" t="s">
        <v>187</v>
      </c>
      <c r="C18" s="366"/>
      <c r="D18" s="253" t="str">
        <f>IF(男子!D17="","",男子!D17)</f>
        <v/>
      </c>
      <c r="E18" s="254"/>
      <c r="F18" s="254"/>
      <c r="G18" s="254"/>
      <c r="H18" s="255"/>
      <c r="I18" s="429" t="s">
        <v>421</v>
      </c>
      <c r="J18" s="430"/>
      <c r="K18" s="431"/>
      <c r="L18" s="432"/>
      <c r="M18" s="433"/>
      <c r="N18" s="434" t="s">
        <v>187</v>
      </c>
      <c r="O18" s="366"/>
      <c r="P18" s="253" t="str">
        <f>IF(女子!D17="","",女子!D17)</f>
        <v/>
      </c>
      <c r="Q18" s="254"/>
      <c r="R18" s="254"/>
      <c r="S18" s="254"/>
      <c r="T18" s="255"/>
      <c r="U18" s="429" t="s">
        <v>421</v>
      </c>
      <c r="V18" s="430"/>
      <c r="W18" s="431"/>
      <c r="X18" s="432"/>
      <c r="Y18" s="433"/>
      <c r="AC18" s="76"/>
      <c r="AD18" s="76"/>
      <c r="AE18" s="76"/>
      <c r="AF18" s="76"/>
      <c r="AG18" s="76"/>
      <c r="AH18" s="76"/>
      <c r="AI18" s="76"/>
      <c r="AJ18" s="76"/>
    </row>
    <row r="19" spans="2:36" ht="20.85" customHeight="1" x14ac:dyDescent="0.15">
      <c r="B19" s="391" t="s">
        <v>188</v>
      </c>
      <c r="C19" s="366"/>
      <c r="D19" s="253" t="str">
        <f>IF(男子!D18="","",男子!D18)</f>
        <v/>
      </c>
      <c r="E19" s="254"/>
      <c r="F19" s="254"/>
      <c r="G19" s="254"/>
      <c r="H19" s="255"/>
      <c r="I19" s="429" t="s">
        <v>421</v>
      </c>
      <c r="J19" s="430"/>
      <c r="K19" s="431"/>
      <c r="L19" s="432"/>
      <c r="M19" s="433"/>
      <c r="N19" s="434" t="s">
        <v>188</v>
      </c>
      <c r="O19" s="366"/>
      <c r="P19" s="253" t="str">
        <f>IF(女子!D18="","",女子!D18)</f>
        <v/>
      </c>
      <c r="Q19" s="254"/>
      <c r="R19" s="254"/>
      <c r="S19" s="254"/>
      <c r="T19" s="255"/>
      <c r="U19" s="429" t="s">
        <v>421</v>
      </c>
      <c r="V19" s="430"/>
      <c r="W19" s="431"/>
      <c r="X19" s="432"/>
      <c r="Y19" s="433"/>
      <c r="AC19" s="76"/>
      <c r="AD19" s="76"/>
      <c r="AE19" s="76"/>
      <c r="AF19" s="76"/>
      <c r="AG19" s="76"/>
      <c r="AH19" s="76"/>
      <c r="AI19" s="76"/>
      <c r="AJ19" s="76"/>
    </row>
    <row r="20" spans="2:36" ht="20.85" customHeight="1" x14ac:dyDescent="0.15">
      <c r="B20" s="391" t="s">
        <v>189</v>
      </c>
      <c r="C20" s="366"/>
      <c r="D20" s="253" t="str">
        <f>IF(男子!D19="","",男子!D19)</f>
        <v/>
      </c>
      <c r="E20" s="254"/>
      <c r="F20" s="254"/>
      <c r="G20" s="254"/>
      <c r="H20" s="255"/>
      <c r="I20" s="429" t="s">
        <v>421</v>
      </c>
      <c r="J20" s="430"/>
      <c r="K20" s="431"/>
      <c r="L20" s="432"/>
      <c r="M20" s="433"/>
      <c r="N20" s="434" t="s">
        <v>189</v>
      </c>
      <c r="O20" s="366"/>
      <c r="P20" s="253" t="str">
        <f>IF(女子!D19="","",女子!D19)</f>
        <v/>
      </c>
      <c r="Q20" s="254"/>
      <c r="R20" s="254"/>
      <c r="S20" s="254"/>
      <c r="T20" s="255"/>
      <c r="U20" s="429" t="s">
        <v>421</v>
      </c>
      <c r="V20" s="430"/>
      <c r="W20" s="431"/>
      <c r="X20" s="432"/>
      <c r="Y20" s="433"/>
      <c r="AC20" s="76"/>
      <c r="AD20" s="76"/>
      <c r="AE20" s="76"/>
      <c r="AF20" s="76"/>
      <c r="AG20" s="76"/>
      <c r="AH20" s="76"/>
      <c r="AI20" s="76"/>
      <c r="AJ20" s="76"/>
    </row>
    <row r="21" spans="2:36" ht="20.85" customHeight="1" x14ac:dyDescent="0.15">
      <c r="B21" s="391" t="s">
        <v>190</v>
      </c>
      <c r="C21" s="366"/>
      <c r="D21" s="253" t="str">
        <f>IF(男子!D20="","",男子!D20)</f>
        <v/>
      </c>
      <c r="E21" s="254"/>
      <c r="F21" s="254"/>
      <c r="G21" s="254"/>
      <c r="H21" s="255"/>
      <c r="I21" s="429" t="s">
        <v>421</v>
      </c>
      <c r="J21" s="430"/>
      <c r="K21" s="431"/>
      <c r="L21" s="432"/>
      <c r="M21" s="433"/>
      <c r="N21" s="434" t="s">
        <v>190</v>
      </c>
      <c r="O21" s="366"/>
      <c r="P21" s="253" t="str">
        <f>IF(女子!D20="","",女子!D20)</f>
        <v/>
      </c>
      <c r="Q21" s="254"/>
      <c r="R21" s="254"/>
      <c r="S21" s="254"/>
      <c r="T21" s="255"/>
      <c r="U21" s="429" t="s">
        <v>421</v>
      </c>
      <c r="V21" s="430"/>
      <c r="W21" s="431"/>
      <c r="X21" s="432"/>
      <c r="Y21" s="433"/>
      <c r="AC21" s="76"/>
      <c r="AD21" s="76"/>
      <c r="AE21" s="76"/>
      <c r="AF21" s="76"/>
      <c r="AG21" s="76"/>
      <c r="AH21" s="76"/>
      <c r="AI21" s="76"/>
      <c r="AJ21" s="76"/>
    </row>
    <row r="22" spans="2:36" ht="20.85" customHeight="1" x14ac:dyDescent="0.15">
      <c r="B22" s="391" t="s">
        <v>191</v>
      </c>
      <c r="C22" s="366"/>
      <c r="D22" s="253" t="str">
        <f>IF(男子!D21="","",男子!D21)</f>
        <v/>
      </c>
      <c r="E22" s="254"/>
      <c r="F22" s="254"/>
      <c r="G22" s="254"/>
      <c r="H22" s="255"/>
      <c r="I22" s="429" t="s">
        <v>421</v>
      </c>
      <c r="J22" s="430"/>
      <c r="K22" s="431"/>
      <c r="L22" s="432"/>
      <c r="M22" s="433"/>
      <c r="N22" s="434" t="s">
        <v>191</v>
      </c>
      <c r="O22" s="366"/>
      <c r="P22" s="253" t="str">
        <f>IF(女子!D21="","",女子!D21)</f>
        <v/>
      </c>
      <c r="Q22" s="254"/>
      <c r="R22" s="254"/>
      <c r="S22" s="254"/>
      <c r="T22" s="255"/>
      <c r="U22" s="429" t="s">
        <v>421</v>
      </c>
      <c r="V22" s="430"/>
      <c r="W22" s="431"/>
      <c r="X22" s="432"/>
      <c r="Y22" s="433"/>
      <c r="AC22" s="76"/>
      <c r="AD22" s="76"/>
      <c r="AE22" s="76"/>
      <c r="AF22" s="76"/>
      <c r="AG22" s="76"/>
      <c r="AH22" s="76"/>
      <c r="AI22" s="76"/>
      <c r="AJ22" s="76"/>
    </row>
    <row r="23" spans="2:36" ht="20.85" customHeight="1" x14ac:dyDescent="0.15">
      <c r="B23" s="391" t="s">
        <v>192</v>
      </c>
      <c r="C23" s="366"/>
      <c r="D23" s="253" t="str">
        <f>IF(男子!D22="","",男子!D22)</f>
        <v/>
      </c>
      <c r="E23" s="254"/>
      <c r="F23" s="254"/>
      <c r="G23" s="254"/>
      <c r="H23" s="255"/>
      <c r="I23" s="429" t="s">
        <v>421</v>
      </c>
      <c r="J23" s="430"/>
      <c r="K23" s="431"/>
      <c r="L23" s="432"/>
      <c r="M23" s="433"/>
      <c r="N23" s="434" t="s">
        <v>192</v>
      </c>
      <c r="O23" s="366"/>
      <c r="P23" s="253" t="str">
        <f>IF(女子!D22="","",女子!D22)</f>
        <v/>
      </c>
      <c r="Q23" s="254"/>
      <c r="R23" s="254"/>
      <c r="S23" s="254"/>
      <c r="T23" s="255"/>
      <c r="U23" s="429" t="s">
        <v>421</v>
      </c>
      <c r="V23" s="430"/>
      <c r="W23" s="431"/>
      <c r="X23" s="432"/>
      <c r="Y23" s="433"/>
      <c r="AC23" s="76"/>
      <c r="AD23" s="76"/>
      <c r="AE23" s="76"/>
      <c r="AF23" s="76"/>
      <c r="AG23" s="76"/>
      <c r="AH23" s="76"/>
      <c r="AI23" s="76"/>
      <c r="AJ23" s="76"/>
    </row>
    <row r="24" spans="2:36" ht="20.85" customHeight="1" x14ac:dyDescent="0.15">
      <c r="B24" s="391" t="s">
        <v>193</v>
      </c>
      <c r="C24" s="366"/>
      <c r="D24" s="253" t="str">
        <f>IF(男子!D23="","",男子!D23)</f>
        <v/>
      </c>
      <c r="E24" s="254"/>
      <c r="F24" s="254"/>
      <c r="G24" s="254"/>
      <c r="H24" s="255"/>
      <c r="I24" s="429" t="s">
        <v>421</v>
      </c>
      <c r="J24" s="430"/>
      <c r="K24" s="431"/>
      <c r="L24" s="432"/>
      <c r="M24" s="433"/>
      <c r="N24" s="434" t="s">
        <v>193</v>
      </c>
      <c r="O24" s="366"/>
      <c r="P24" s="253" t="str">
        <f>IF(女子!D23="","",女子!D23)</f>
        <v/>
      </c>
      <c r="Q24" s="254"/>
      <c r="R24" s="254"/>
      <c r="S24" s="254"/>
      <c r="T24" s="255"/>
      <c r="U24" s="429" t="s">
        <v>421</v>
      </c>
      <c r="V24" s="430"/>
      <c r="W24" s="431"/>
      <c r="X24" s="432"/>
      <c r="Y24" s="433"/>
      <c r="AC24" s="76"/>
      <c r="AD24" s="76"/>
      <c r="AE24" s="76"/>
      <c r="AF24" s="76"/>
      <c r="AG24" s="76"/>
      <c r="AH24" s="76"/>
      <c r="AI24" s="76"/>
      <c r="AJ24" s="76"/>
    </row>
    <row r="25" spans="2:36" ht="20.85" customHeight="1" x14ac:dyDescent="0.15">
      <c r="B25" s="391" t="s">
        <v>194</v>
      </c>
      <c r="C25" s="366"/>
      <c r="D25" s="253" t="str">
        <f>IF(男子!D24="","",男子!D24)</f>
        <v/>
      </c>
      <c r="E25" s="254"/>
      <c r="F25" s="254"/>
      <c r="G25" s="254"/>
      <c r="H25" s="255"/>
      <c r="I25" s="429" t="s">
        <v>421</v>
      </c>
      <c r="J25" s="430"/>
      <c r="K25" s="431"/>
      <c r="L25" s="432"/>
      <c r="M25" s="433"/>
      <c r="N25" s="434" t="s">
        <v>194</v>
      </c>
      <c r="O25" s="366"/>
      <c r="P25" s="253" t="str">
        <f>IF(女子!D24="","",女子!D24)</f>
        <v/>
      </c>
      <c r="Q25" s="254"/>
      <c r="R25" s="254"/>
      <c r="S25" s="254"/>
      <c r="T25" s="255"/>
      <c r="U25" s="429" t="s">
        <v>421</v>
      </c>
      <c r="V25" s="430"/>
      <c r="W25" s="431"/>
      <c r="X25" s="432"/>
      <c r="Y25" s="433"/>
      <c r="AC25" s="76"/>
      <c r="AD25" s="76"/>
      <c r="AE25" s="76"/>
      <c r="AF25" s="76"/>
      <c r="AG25" s="76"/>
      <c r="AH25" s="76"/>
      <c r="AI25" s="76"/>
      <c r="AJ25" s="76"/>
    </row>
    <row r="26" spans="2:36" ht="20.85" customHeight="1" x14ac:dyDescent="0.15">
      <c r="B26" s="391" t="s">
        <v>195</v>
      </c>
      <c r="C26" s="366"/>
      <c r="D26" s="253" t="str">
        <f>IF(男子!D25="","",男子!D25)</f>
        <v/>
      </c>
      <c r="E26" s="254"/>
      <c r="F26" s="254"/>
      <c r="G26" s="254"/>
      <c r="H26" s="255"/>
      <c r="I26" s="429" t="s">
        <v>421</v>
      </c>
      <c r="J26" s="430"/>
      <c r="K26" s="431"/>
      <c r="L26" s="432"/>
      <c r="M26" s="433"/>
      <c r="N26" s="434" t="s">
        <v>195</v>
      </c>
      <c r="O26" s="366"/>
      <c r="P26" s="253" t="str">
        <f>IF(女子!D25="","",女子!D25)</f>
        <v/>
      </c>
      <c r="Q26" s="254"/>
      <c r="R26" s="254"/>
      <c r="S26" s="254"/>
      <c r="T26" s="255"/>
      <c r="U26" s="429" t="s">
        <v>421</v>
      </c>
      <c r="V26" s="430"/>
      <c r="W26" s="431"/>
      <c r="X26" s="432"/>
      <c r="Y26" s="433"/>
      <c r="AC26" s="76"/>
      <c r="AD26" s="76"/>
      <c r="AE26" s="76"/>
      <c r="AF26" s="76"/>
      <c r="AG26" s="76"/>
      <c r="AH26" s="76"/>
      <c r="AI26" s="76"/>
      <c r="AJ26" s="76"/>
    </row>
    <row r="27" spans="2:36" ht="20.85" customHeight="1" x14ac:dyDescent="0.15">
      <c r="B27" s="391" t="s">
        <v>196</v>
      </c>
      <c r="C27" s="366"/>
      <c r="D27" s="253" t="str">
        <f>IF(男子!D26="","",男子!D26)</f>
        <v/>
      </c>
      <c r="E27" s="254"/>
      <c r="F27" s="254"/>
      <c r="G27" s="254"/>
      <c r="H27" s="255"/>
      <c r="I27" s="429" t="s">
        <v>421</v>
      </c>
      <c r="J27" s="430"/>
      <c r="K27" s="431"/>
      <c r="L27" s="432"/>
      <c r="M27" s="433"/>
      <c r="N27" s="434" t="s">
        <v>196</v>
      </c>
      <c r="O27" s="366"/>
      <c r="P27" s="253" t="str">
        <f>IF(女子!D26="","",女子!D26)</f>
        <v/>
      </c>
      <c r="Q27" s="254"/>
      <c r="R27" s="254"/>
      <c r="S27" s="254"/>
      <c r="T27" s="255"/>
      <c r="U27" s="429" t="s">
        <v>421</v>
      </c>
      <c r="V27" s="430"/>
      <c r="W27" s="431"/>
      <c r="X27" s="432"/>
      <c r="Y27" s="433"/>
      <c r="AC27" s="76"/>
      <c r="AD27" s="76"/>
      <c r="AE27" s="76"/>
      <c r="AF27" s="76"/>
      <c r="AG27" s="76"/>
      <c r="AH27" s="76"/>
      <c r="AI27" s="76"/>
      <c r="AJ27" s="76"/>
    </row>
    <row r="28" spans="2:36" ht="20.85" customHeight="1" x14ac:dyDescent="0.15">
      <c r="B28" s="391" t="s">
        <v>197</v>
      </c>
      <c r="C28" s="366"/>
      <c r="D28" s="253" t="str">
        <f>IF(男子!D27="","",男子!D27)</f>
        <v/>
      </c>
      <c r="E28" s="254"/>
      <c r="F28" s="254"/>
      <c r="G28" s="254"/>
      <c r="H28" s="255"/>
      <c r="I28" s="429" t="s">
        <v>421</v>
      </c>
      <c r="J28" s="430"/>
      <c r="K28" s="431"/>
      <c r="L28" s="432"/>
      <c r="M28" s="433"/>
      <c r="N28" s="434" t="s">
        <v>197</v>
      </c>
      <c r="O28" s="366"/>
      <c r="P28" s="253" t="str">
        <f>IF(女子!D27="","",女子!D27)</f>
        <v/>
      </c>
      <c r="Q28" s="254"/>
      <c r="R28" s="254"/>
      <c r="S28" s="254"/>
      <c r="T28" s="255"/>
      <c r="U28" s="429" t="s">
        <v>421</v>
      </c>
      <c r="V28" s="430"/>
      <c r="W28" s="431"/>
      <c r="X28" s="432"/>
      <c r="Y28" s="433"/>
      <c r="AC28" s="76"/>
      <c r="AD28" s="76"/>
      <c r="AE28" s="76"/>
      <c r="AF28" s="76"/>
      <c r="AG28" s="76"/>
      <c r="AH28" s="76"/>
      <c r="AI28" s="76"/>
      <c r="AJ28" s="76"/>
    </row>
    <row r="29" spans="2:36" ht="20.85" customHeight="1" x14ac:dyDescent="0.15">
      <c r="B29" s="391" t="s">
        <v>198</v>
      </c>
      <c r="C29" s="366"/>
      <c r="D29" s="253" t="str">
        <f>IF(男子!D28="","",男子!D28)</f>
        <v/>
      </c>
      <c r="E29" s="254"/>
      <c r="F29" s="254"/>
      <c r="G29" s="254"/>
      <c r="H29" s="255"/>
      <c r="I29" s="429" t="s">
        <v>421</v>
      </c>
      <c r="J29" s="430"/>
      <c r="K29" s="431"/>
      <c r="L29" s="432"/>
      <c r="M29" s="433"/>
      <c r="N29" s="434" t="s">
        <v>198</v>
      </c>
      <c r="O29" s="366"/>
      <c r="P29" s="253" t="str">
        <f>IF(女子!D28="","",女子!D28)</f>
        <v/>
      </c>
      <c r="Q29" s="254"/>
      <c r="R29" s="254"/>
      <c r="S29" s="254"/>
      <c r="T29" s="255"/>
      <c r="U29" s="429" t="s">
        <v>421</v>
      </c>
      <c r="V29" s="430"/>
      <c r="W29" s="431"/>
      <c r="X29" s="432"/>
      <c r="Y29" s="433"/>
      <c r="AC29" s="76"/>
      <c r="AD29" s="76"/>
      <c r="AE29" s="76"/>
      <c r="AF29" s="76"/>
      <c r="AG29" s="76"/>
      <c r="AH29" s="76"/>
      <c r="AI29" s="76"/>
      <c r="AJ29" s="76"/>
    </row>
    <row r="30" spans="2:36" ht="20.85" customHeight="1" x14ac:dyDescent="0.15">
      <c r="B30" s="391" t="s">
        <v>199</v>
      </c>
      <c r="C30" s="366"/>
      <c r="D30" s="253" t="str">
        <f>IF(男子!D29="","",男子!D29)</f>
        <v/>
      </c>
      <c r="E30" s="254"/>
      <c r="F30" s="254"/>
      <c r="G30" s="254"/>
      <c r="H30" s="255"/>
      <c r="I30" s="429" t="s">
        <v>421</v>
      </c>
      <c r="J30" s="430"/>
      <c r="K30" s="431"/>
      <c r="L30" s="432"/>
      <c r="M30" s="433"/>
      <c r="N30" s="434" t="s">
        <v>199</v>
      </c>
      <c r="O30" s="366"/>
      <c r="P30" s="253" t="str">
        <f>IF(女子!D29="","",女子!D29)</f>
        <v/>
      </c>
      <c r="Q30" s="254"/>
      <c r="R30" s="254"/>
      <c r="S30" s="254"/>
      <c r="T30" s="255"/>
      <c r="U30" s="429" t="s">
        <v>421</v>
      </c>
      <c r="V30" s="430"/>
      <c r="W30" s="431"/>
      <c r="X30" s="432"/>
      <c r="Y30" s="433"/>
      <c r="AC30" s="76"/>
      <c r="AD30" s="76"/>
      <c r="AE30" s="76"/>
      <c r="AF30" s="76"/>
      <c r="AG30" s="76"/>
      <c r="AH30" s="76"/>
      <c r="AI30" s="76"/>
      <c r="AJ30" s="76"/>
    </row>
    <row r="31" spans="2:36" ht="20.85" customHeight="1" x14ac:dyDescent="0.15">
      <c r="B31" s="391" t="s">
        <v>200</v>
      </c>
      <c r="C31" s="366"/>
      <c r="D31" s="253" t="str">
        <f>IF(男子!D30="","",男子!D30)</f>
        <v/>
      </c>
      <c r="E31" s="254"/>
      <c r="F31" s="254"/>
      <c r="G31" s="254"/>
      <c r="H31" s="255"/>
      <c r="I31" s="429" t="s">
        <v>421</v>
      </c>
      <c r="J31" s="430"/>
      <c r="K31" s="431"/>
      <c r="L31" s="432"/>
      <c r="M31" s="433"/>
      <c r="N31" s="434" t="s">
        <v>200</v>
      </c>
      <c r="O31" s="366"/>
      <c r="P31" s="253" t="str">
        <f>IF(女子!D30="","",女子!D30)</f>
        <v/>
      </c>
      <c r="Q31" s="254"/>
      <c r="R31" s="254"/>
      <c r="S31" s="254"/>
      <c r="T31" s="255"/>
      <c r="U31" s="429" t="s">
        <v>421</v>
      </c>
      <c r="V31" s="430"/>
      <c r="W31" s="431"/>
      <c r="X31" s="432"/>
      <c r="Y31" s="433"/>
      <c r="AC31" s="76"/>
      <c r="AD31" s="76"/>
      <c r="AE31" s="76"/>
      <c r="AF31" s="76"/>
      <c r="AG31" s="76"/>
      <c r="AH31" s="76"/>
      <c r="AI31" s="76"/>
      <c r="AJ31" s="76"/>
    </row>
    <row r="32" spans="2:36" ht="20.85" customHeight="1" x14ac:dyDescent="0.15">
      <c r="B32" s="391" t="s">
        <v>201</v>
      </c>
      <c r="C32" s="366"/>
      <c r="D32" s="253" t="str">
        <f>IF(男子!D31="","",男子!D31)</f>
        <v/>
      </c>
      <c r="E32" s="254"/>
      <c r="F32" s="254"/>
      <c r="G32" s="254"/>
      <c r="H32" s="255"/>
      <c r="I32" s="429" t="s">
        <v>421</v>
      </c>
      <c r="J32" s="430"/>
      <c r="K32" s="431"/>
      <c r="L32" s="432"/>
      <c r="M32" s="433"/>
      <c r="N32" s="434" t="s">
        <v>201</v>
      </c>
      <c r="O32" s="366"/>
      <c r="P32" s="253" t="str">
        <f>IF(女子!D31="","",女子!D31)</f>
        <v/>
      </c>
      <c r="Q32" s="254"/>
      <c r="R32" s="254"/>
      <c r="S32" s="254"/>
      <c r="T32" s="255"/>
      <c r="U32" s="429" t="s">
        <v>421</v>
      </c>
      <c r="V32" s="430"/>
      <c r="W32" s="431"/>
      <c r="X32" s="432"/>
      <c r="Y32" s="433"/>
      <c r="AC32" s="76"/>
      <c r="AD32" s="76"/>
      <c r="AE32" s="76"/>
      <c r="AF32" s="76"/>
      <c r="AG32" s="76"/>
      <c r="AH32" s="76"/>
      <c r="AI32" s="76"/>
      <c r="AJ32" s="76"/>
    </row>
    <row r="33" spans="2:36" ht="20.85" customHeight="1" x14ac:dyDescent="0.15">
      <c r="B33" s="391" t="s">
        <v>202</v>
      </c>
      <c r="C33" s="366"/>
      <c r="D33" s="253" t="str">
        <f>IF(男子!D32="","",男子!D32)</f>
        <v/>
      </c>
      <c r="E33" s="254"/>
      <c r="F33" s="254"/>
      <c r="G33" s="254"/>
      <c r="H33" s="255"/>
      <c r="I33" s="429" t="s">
        <v>421</v>
      </c>
      <c r="J33" s="430"/>
      <c r="K33" s="431"/>
      <c r="L33" s="432"/>
      <c r="M33" s="433"/>
      <c r="N33" s="434" t="s">
        <v>202</v>
      </c>
      <c r="O33" s="366"/>
      <c r="P33" s="253" t="str">
        <f>IF(女子!D32="","",女子!D32)</f>
        <v/>
      </c>
      <c r="Q33" s="254"/>
      <c r="R33" s="254"/>
      <c r="S33" s="254"/>
      <c r="T33" s="255"/>
      <c r="U33" s="429" t="s">
        <v>421</v>
      </c>
      <c r="V33" s="430"/>
      <c r="W33" s="431"/>
      <c r="X33" s="432"/>
      <c r="Y33" s="433"/>
      <c r="AC33" s="76"/>
      <c r="AD33" s="76"/>
      <c r="AE33" s="76"/>
      <c r="AF33" s="76"/>
      <c r="AG33" s="76"/>
      <c r="AH33" s="76"/>
      <c r="AI33" s="76"/>
      <c r="AJ33" s="76"/>
    </row>
    <row r="34" spans="2:36" ht="20.85" customHeight="1" x14ac:dyDescent="0.15">
      <c r="B34" s="391" t="s">
        <v>203</v>
      </c>
      <c r="C34" s="366"/>
      <c r="D34" s="253" t="str">
        <f>IF(男子!D33="","",男子!D33)</f>
        <v/>
      </c>
      <c r="E34" s="254"/>
      <c r="F34" s="254"/>
      <c r="G34" s="254"/>
      <c r="H34" s="255"/>
      <c r="I34" s="429" t="s">
        <v>421</v>
      </c>
      <c r="J34" s="430"/>
      <c r="K34" s="431"/>
      <c r="L34" s="432"/>
      <c r="M34" s="433"/>
      <c r="N34" s="434" t="s">
        <v>203</v>
      </c>
      <c r="O34" s="366"/>
      <c r="P34" s="253" t="str">
        <f>IF(女子!D33="","",女子!D33)</f>
        <v/>
      </c>
      <c r="Q34" s="254"/>
      <c r="R34" s="254"/>
      <c r="S34" s="254"/>
      <c r="T34" s="255"/>
      <c r="U34" s="429" t="s">
        <v>421</v>
      </c>
      <c r="V34" s="430"/>
      <c r="W34" s="431"/>
      <c r="X34" s="432"/>
      <c r="Y34" s="433"/>
      <c r="AC34" s="76"/>
      <c r="AD34" s="76"/>
      <c r="AE34" s="76"/>
      <c r="AF34" s="76"/>
      <c r="AG34" s="76"/>
      <c r="AH34" s="76"/>
      <c r="AI34" s="76"/>
      <c r="AJ34" s="76"/>
    </row>
    <row r="35" spans="2:36" ht="20.85" customHeight="1" x14ac:dyDescent="0.15">
      <c r="B35" s="391" t="s">
        <v>204</v>
      </c>
      <c r="C35" s="366"/>
      <c r="D35" s="253" t="str">
        <f>IF(男子!D34="","",男子!D34)</f>
        <v/>
      </c>
      <c r="E35" s="254"/>
      <c r="F35" s="254"/>
      <c r="G35" s="254"/>
      <c r="H35" s="255"/>
      <c r="I35" s="429" t="s">
        <v>421</v>
      </c>
      <c r="J35" s="430"/>
      <c r="K35" s="431"/>
      <c r="L35" s="432"/>
      <c r="M35" s="433"/>
      <c r="N35" s="434" t="s">
        <v>204</v>
      </c>
      <c r="O35" s="366"/>
      <c r="P35" s="253" t="str">
        <f>IF(女子!D34="","",女子!D34)</f>
        <v/>
      </c>
      <c r="Q35" s="254"/>
      <c r="R35" s="254"/>
      <c r="S35" s="254"/>
      <c r="T35" s="255"/>
      <c r="U35" s="429" t="s">
        <v>421</v>
      </c>
      <c r="V35" s="430"/>
      <c r="W35" s="431"/>
      <c r="X35" s="432"/>
      <c r="Y35" s="433"/>
      <c r="AC35" s="76"/>
      <c r="AD35" s="76"/>
      <c r="AE35" s="76"/>
      <c r="AF35" s="76"/>
      <c r="AG35" s="76"/>
      <c r="AH35" s="76"/>
      <c r="AI35" s="76"/>
      <c r="AJ35" s="76"/>
    </row>
    <row r="36" spans="2:36" ht="20.85" customHeight="1" x14ac:dyDescent="0.15">
      <c r="B36" s="391" t="s">
        <v>205</v>
      </c>
      <c r="C36" s="366"/>
      <c r="D36" s="253" t="str">
        <f>IF(男子!D35="","",男子!D35)</f>
        <v/>
      </c>
      <c r="E36" s="254"/>
      <c r="F36" s="254"/>
      <c r="G36" s="254"/>
      <c r="H36" s="255"/>
      <c r="I36" s="429" t="s">
        <v>421</v>
      </c>
      <c r="J36" s="430"/>
      <c r="K36" s="431"/>
      <c r="L36" s="432"/>
      <c r="M36" s="433"/>
      <c r="N36" s="434" t="s">
        <v>205</v>
      </c>
      <c r="O36" s="366"/>
      <c r="P36" s="253" t="str">
        <f>IF(女子!D35="","",女子!D35)</f>
        <v/>
      </c>
      <c r="Q36" s="254"/>
      <c r="R36" s="254"/>
      <c r="S36" s="254"/>
      <c r="T36" s="255"/>
      <c r="U36" s="429" t="s">
        <v>421</v>
      </c>
      <c r="V36" s="430"/>
      <c r="W36" s="431"/>
      <c r="X36" s="432"/>
      <c r="Y36" s="433"/>
      <c r="AC36" s="76"/>
      <c r="AD36" s="76"/>
      <c r="AE36" s="76"/>
      <c r="AF36" s="76"/>
      <c r="AG36" s="76"/>
      <c r="AH36" s="76"/>
      <c r="AI36" s="76"/>
      <c r="AJ36" s="76"/>
    </row>
    <row r="37" spans="2:36" ht="20.85" customHeight="1" x14ac:dyDescent="0.15">
      <c r="B37" s="391" t="s">
        <v>206</v>
      </c>
      <c r="C37" s="366"/>
      <c r="D37" s="253" t="str">
        <f>IF(男子!D36="","",男子!D36)</f>
        <v/>
      </c>
      <c r="E37" s="254"/>
      <c r="F37" s="254"/>
      <c r="G37" s="254"/>
      <c r="H37" s="255"/>
      <c r="I37" s="429" t="s">
        <v>421</v>
      </c>
      <c r="J37" s="430"/>
      <c r="K37" s="431"/>
      <c r="L37" s="432"/>
      <c r="M37" s="433"/>
      <c r="N37" s="434" t="s">
        <v>206</v>
      </c>
      <c r="O37" s="366"/>
      <c r="P37" s="253" t="str">
        <f>IF(女子!D36="","",女子!D36)</f>
        <v/>
      </c>
      <c r="Q37" s="254"/>
      <c r="R37" s="254"/>
      <c r="S37" s="254"/>
      <c r="T37" s="255"/>
      <c r="U37" s="429" t="s">
        <v>421</v>
      </c>
      <c r="V37" s="430"/>
      <c r="W37" s="431"/>
      <c r="X37" s="432"/>
      <c r="Y37" s="433"/>
      <c r="AC37" s="76"/>
      <c r="AD37" s="76"/>
      <c r="AE37" s="76"/>
      <c r="AF37" s="76"/>
      <c r="AG37" s="76"/>
      <c r="AH37" s="76"/>
      <c r="AI37" s="76"/>
      <c r="AJ37" s="76"/>
    </row>
    <row r="38" spans="2:36" ht="20.85" customHeight="1" thickBot="1" x14ac:dyDescent="0.2">
      <c r="B38" s="439" t="s">
        <v>207</v>
      </c>
      <c r="C38" s="373"/>
      <c r="D38" s="256" t="str">
        <f>IF(男子!D37="","",男子!D37)</f>
        <v/>
      </c>
      <c r="E38" s="257"/>
      <c r="F38" s="257"/>
      <c r="G38" s="257"/>
      <c r="H38" s="258"/>
      <c r="I38" s="440" t="s">
        <v>421</v>
      </c>
      <c r="J38" s="441"/>
      <c r="K38" s="442"/>
      <c r="L38" s="443"/>
      <c r="M38" s="444"/>
      <c r="N38" s="445" t="s">
        <v>207</v>
      </c>
      <c r="O38" s="373"/>
      <c r="P38" s="256" t="str">
        <f>IF(女子!D37="","",女子!D37)</f>
        <v/>
      </c>
      <c r="Q38" s="257"/>
      <c r="R38" s="257"/>
      <c r="S38" s="257"/>
      <c r="T38" s="258"/>
      <c r="U38" s="440" t="s">
        <v>421</v>
      </c>
      <c r="V38" s="441"/>
      <c r="W38" s="442"/>
      <c r="X38" s="443"/>
      <c r="Y38" s="444"/>
      <c r="AC38" s="76"/>
      <c r="AD38" s="76"/>
      <c r="AE38" s="76"/>
      <c r="AF38" s="76"/>
      <c r="AG38" s="76"/>
      <c r="AH38" s="76"/>
      <c r="AI38" s="76"/>
      <c r="AJ38" s="76"/>
    </row>
    <row r="39" spans="2:36" ht="20.85" customHeight="1" x14ac:dyDescent="0.15">
      <c r="AC39" s="76"/>
      <c r="AD39" s="76"/>
      <c r="AE39" s="76"/>
      <c r="AF39" s="76"/>
      <c r="AG39" s="76"/>
      <c r="AH39" s="76"/>
      <c r="AI39" s="76"/>
      <c r="AJ39" s="76"/>
    </row>
    <row r="40" spans="2:36" ht="20.85" customHeight="1" x14ac:dyDescent="0.15">
      <c r="AC40" s="76"/>
      <c r="AD40" s="76"/>
      <c r="AE40" s="76"/>
      <c r="AF40" s="76"/>
      <c r="AG40" s="76"/>
      <c r="AH40" s="76"/>
      <c r="AI40" s="76"/>
      <c r="AJ40" s="76"/>
    </row>
    <row r="41" spans="2:36" ht="20.85" customHeight="1" x14ac:dyDescent="0.15">
      <c r="AC41" s="76"/>
      <c r="AD41" s="76"/>
      <c r="AE41" s="76"/>
      <c r="AF41" s="76"/>
      <c r="AG41" s="76"/>
      <c r="AH41" s="76"/>
      <c r="AI41" s="76"/>
      <c r="AJ41" s="76"/>
    </row>
    <row r="42" spans="2:36" ht="20.85" customHeight="1" x14ac:dyDescent="0.15">
      <c r="AC42" s="76"/>
      <c r="AD42" s="76"/>
      <c r="AE42" s="76"/>
      <c r="AF42" s="76"/>
      <c r="AG42" s="76"/>
      <c r="AH42" s="76"/>
      <c r="AI42" s="76"/>
      <c r="AJ42" s="76"/>
    </row>
    <row r="43" spans="2:36" ht="20.85" customHeight="1" x14ac:dyDescent="0.15">
      <c r="AC43" s="76"/>
      <c r="AD43" s="76"/>
      <c r="AE43" s="76"/>
      <c r="AF43" s="76"/>
      <c r="AG43" s="76"/>
      <c r="AH43" s="76"/>
      <c r="AI43" s="76"/>
      <c r="AJ43" s="76"/>
    </row>
    <row r="44" spans="2:36" ht="20.85" customHeight="1" thickBot="1" x14ac:dyDescent="0.2">
      <c r="AC44" s="76"/>
      <c r="AD44" s="76"/>
      <c r="AE44" s="76"/>
      <c r="AF44" s="76"/>
      <c r="AG44" s="76"/>
      <c r="AH44" s="76"/>
      <c r="AI44" s="76"/>
      <c r="AJ44" s="76"/>
    </row>
    <row r="45" spans="2:36" ht="20.85" customHeight="1" thickBot="1" x14ac:dyDescent="0.2">
      <c r="B45" s="392" t="s">
        <v>34</v>
      </c>
      <c r="C45" s="394"/>
      <c r="D45" s="421" t="s">
        <v>415</v>
      </c>
      <c r="E45" s="393"/>
      <c r="F45" s="393"/>
      <c r="G45" s="393"/>
      <c r="H45" s="394"/>
      <c r="I45" s="421" t="s">
        <v>416</v>
      </c>
      <c r="J45" s="393"/>
      <c r="K45" s="394"/>
      <c r="L45" s="421" t="s">
        <v>417</v>
      </c>
      <c r="M45" s="428"/>
      <c r="N45" s="393" t="s">
        <v>34</v>
      </c>
      <c r="O45" s="394"/>
      <c r="P45" s="421" t="s">
        <v>415</v>
      </c>
      <c r="Q45" s="393"/>
      <c r="R45" s="393"/>
      <c r="S45" s="393"/>
      <c r="T45" s="394"/>
      <c r="U45" s="421" t="s">
        <v>416</v>
      </c>
      <c r="V45" s="393"/>
      <c r="W45" s="394"/>
      <c r="X45" s="421" t="s">
        <v>417</v>
      </c>
      <c r="Y45" s="428"/>
      <c r="AC45" s="76"/>
      <c r="AD45" s="76"/>
      <c r="AE45" s="76"/>
      <c r="AF45" s="76"/>
      <c r="AG45" s="76"/>
      <c r="AH45" s="76"/>
      <c r="AI45" s="76"/>
      <c r="AJ45" s="76"/>
    </row>
    <row r="46" spans="2:36" ht="20.85" customHeight="1" thickBot="1" x14ac:dyDescent="0.2">
      <c r="B46" s="435" t="s">
        <v>423</v>
      </c>
      <c r="C46" s="436"/>
      <c r="D46" s="436"/>
      <c r="E46" s="436"/>
      <c r="F46" s="436"/>
      <c r="G46" s="436"/>
      <c r="H46" s="436"/>
      <c r="I46" s="436"/>
      <c r="J46" s="436"/>
      <c r="K46" s="436"/>
      <c r="L46" s="436"/>
      <c r="M46" s="437"/>
      <c r="N46" s="436" t="s">
        <v>424</v>
      </c>
      <c r="O46" s="436"/>
      <c r="P46" s="436"/>
      <c r="Q46" s="436"/>
      <c r="R46" s="436"/>
      <c r="S46" s="436"/>
      <c r="T46" s="436"/>
      <c r="U46" s="436"/>
      <c r="V46" s="436"/>
      <c r="W46" s="436"/>
      <c r="X46" s="436"/>
      <c r="Y46" s="437"/>
      <c r="AC46" s="76"/>
      <c r="AD46" s="76"/>
      <c r="AE46" s="76"/>
      <c r="AF46" s="76"/>
      <c r="AG46" s="76"/>
      <c r="AH46" s="76"/>
      <c r="AI46" s="76"/>
      <c r="AJ46" s="76"/>
    </row>
    <row r="47" spans="2:36" ht="20.85" customHeight="1" x14ac:dyDescent="0.15">
      <c r="B47" s="382" t="s">
        <v>208</v>
      </c>
      <c r="C47" s="383"/>
      <c r="D47" s="250" t="str">
        <f>IF(男子!D38="","",男子!D38)</f>
        <v/>
      </c>
      <c r="E47" s="251"/>
      <c r="F47" s="251"/>
      <c r="G47" s="251"/>
      <c r="H47" s="252"/>
      <c r="I47" s="422" t="s">
        <v>421</v>
      </c>
      <c r="J47" s="423"/>
      <c r="K47" s="424"/>
      <c r="L47" s="425"/>
      <c r="M47" s="426"/>
      <c r="N47" s="427" t="s">
        <v>208</v>
      </c>
      <c r="O47" s="383"/>
      <c r="P47" s="250" t="str">
        <f>IF(女子!D38="","",女子!D38)</f>
        <v/>
      </c>
      <c r="Q47" s="251"/>
      <c r="R47" s="251"/>
      <c r="S47" s="251"/>
      <c r="T47" s="252"/>
      <c r="U47" s="422" t="s">
        <v>421</v>
      </c>
      <c r="V47" s="423"/>
      <c r="W47" s="424"/>
      <c r="X47" s="425"/>
      <c r="Y47" s="426"/>
      <c r="AC47" s="76"/>
      <c r="AD47" s="76"/>
      <c r="AE47" s="76"/>
      <c r="AF47" s="76"/>
      <c r="AG47" s="76"/>
      <c r="AH47" s="76"/>
      <c r="AI47" s="76"/>
      <c r="AJ47" s="76"/>
    </row>
    <row r="48" spans="2:36" ht="20.85" customHeight="1" x14ac:dyDescent="0.15">
      <c r="B48" s="391" t="s">
        <v>209</v>
      </c>
      <c r="C48" s="366"/>
      <c r="D48" s="253" t="str">
        <f>IF(男子!D39="","",男子!D39)</f>
        <v/>
      </c>
      <c r="E48" s="254"/>
      <c r="F48" s="254"/>
      <c r="G48" s="254"/>
      <c r="H48" s="255"/>
      <c r="I48" s="429" t="s">
        <v>421</v>
      </c>
      <c r="J48" s="430"/>
      <c r="K48" s="431"/>
      <c r="L48" s="432"/>
      <c r="M48" s="433"/>
      <c r="N48" s="434" t="s">
        <v>209</v>
      </c>
      <c r="O48" s="366"/>
      <c r="P48" s="253" t="str">
        <f>IF(女子!D39="","",女子!D39)</f>
        <v/>
      </c>
      <c r="Q48" s="254"/>
      <c r="R48" s="254"/>
      <c r="S48" s="254"/>
      <c r="T48" s="255"/>
      <c r="U48" s="429" t="s">
        <v>421</v>
      </c>
      <c r="V48" s="430"/>
      <c r="W48" s="431"/>
      <c r="X48" s="432"/>
      <c r="Y48" s="433"/>
      <c r="AC48" s="76"/>
      <c r="AD48" s="76"/>
      <c r="AE48" s="76"/>
      <c r="AF48" s="76"/>
      <c r="AG48" s="76"/>
      <c r="AH48" s="76"/>
      <c r="AI48" s="76"/>
      <c r="AJ48" s="76"/>
    </row>
    <row r="49" spans="2:36" ht="20.85" customHeight="1" x14ac:dyDescent="0.15">
      <c r="B49" s="391" t="s">
        <v>425</v>
      </c>
      <c r="C49" s="366"/>
      <c r="D49" s="253" t="str">
        <f>IF(男子!D40="","",男子!D40)</f>
        <v/>
      </c>
      <c r="E49" s="254"/>
      <c r="F49" s="254"/>
      <c r="G49" s="254"/>
      <c r="H49" s="255"/>
      <c r="I49" s="429" t="s">
        <v>421</v>
      </c>
      <c r="J49" s="430"/>
      <c r="K49" s="431"/>
      <c r="L49" s="432"/>
      <c r="M49" s="433"/>
      <c r="N49" s="434" t="s">
        <v>425</v>
      </c>
      <c r="O49" s="366"/>
      <c r="P49" s="253" t="str">
        <f>IF(女子!D40="","",女子!D40)</f>
        <v/>
      </c>
      <c r="Q49" s="254"/>
      <c r="R49" s="254"/>
      <c r="S49" s="254"/>
      <c r="T49" s="255"/>
      <c r="U49" s="429" t="s">
        <v>421</v>
      </c>
      <c r="V49" s="430"/>
      <c r="W49" s="431"/>
      <c r="X49" s="432"/>
      <c r="Y49" s="433"/>
      <c r="AC49" s="76"/>
      <c r="AD49" s="76"/>
      <c r="AE49" s="76"/>
      <c r="AF49" s="76"/>
      <c r="AG49" s="76"/>
      <c r="AH49" s="76"/>
      <c r="AI49" s="76"/>
      <c r="AJ49" s="76"/>
    </row>
    <row r="50" spans="2:36" ht="20.85" customHeight="1" x14ac:dyDescent="0.15">
      <c r="B50" s="391" t="s">
        <v>211</v>
      </c>
      <c r="C50" s="366"/>
      <c r="D50" s="253" t="str">
        <f>IF(男子!D41="","",男子!D41)</f>
        <v/>
      </c>
      <c r="E50" s="254"/>
      <c r="F50" s="254"/>
      <c r="G50" s="254"/>
      <c r="H50" s="255"/>
      <c r="I50" s="429" t="s">
        <v>421</v>
      </c>
      <c r="J50" s="430"/>
      <c r="K50" s="431"/>
      <c r="L50" s="432"/>
      <c r="M50" s="433"/>
      <c r="N50" s="434" t="s">
        <v>211</v>
      </c>
      <c r="O50" s="366"/>
      <c r="P50" s="253" t="str">
        <f>IF(女子!D41="","",女子!D41)</f>
        <v/>
      </c>
      <c r="Q50" s="254"/>
      <c r="R50" s="254"/>
      <c r="S50" s="254"/>
      <c r="T50" s="255"/>
      <c r="U50" s="429" t="s">
        <v>421</v>
      </c>
      <c r="V50" s="430"/>
      <c r="W50" s="431"/>
      <c r="X50" s="432"/>
      <c r="Y50" s="433"/>
      <c r="AC50" s="76"/>
      <c r="AD50" s="76"/>
      <c r="AE50" s="76"/>
      <c r="AF50" s="76"/>
      <c r="AG50" s="76"/>
      <c r="AH50" s="76"/>
      <c r="AI50" s="76"/>
      <c r="AJ50" s="76"/>
    </row>
    <row r="51" spans="2:36" ht="20.85" customHeight="1" x14ac:dyDescent="0.15">
      <c r="B51" s="391" t="s">
        <v>212</v>
      </c>
      <c r="C51" s="366"/>
      <c r="D51" s="253" t="str">
        <f>IF(男子!D42="","",男子!D42)</f>
        <v/>
      </c>
      <c r="E51" s="254"/>
      <c r="F51" s="254"/>
      <c r="G51" s="254"/>
      <c r="H51" s="255"/>
      <c r="I51" s="429" t="s">
        <v>421</v>
      </c>
      <c r="J51" s="430"/>
      <c r="K51" s="431"/>
      <c r="L51" s="432"/>
      <c r="M51" s="433"/>
      <c r="N51" s="434" t="s">
        <v>212</v>
      </c>
      <c r="O51" s="366"/>
      <c r="P51" s="253" t="str">
        <f>IF(女子!D42="","",女子!D42)</f>
        <v/>
      </c>
      <c r="Q51" s="254"/>
      <c r="R51" s="254"/>
      <c r="S51" s="254"/>
      <c r="T51" s="255"/>
      <c r="U51" s="429" t="s">
        <v>421</v>
      </c>
      <c r="V51" s="430"/>
      <c r="W51" s="431"/>
      <c r="X51" s="432"/>
      <c r="Y51" s="433"/>
      <c r="AC51" s="76"/>
      <c r="AD51" s="76"/>
      <c r="AE51" s="76"/>
      <c r="AF51" s="76"/>
      <c r="AG51" s="76"/>
      <c r="AH51" s="76"/>
      <c r="AI51" s="76"/>
      <c r="AJ51" s="76"/>
    </row>
    <row r="52" spans="2:36" ht="20.85" customHeight="1" x14ac:dyDescent="0.15">
      <c r="B52" s="391" t="s">
        <v>213</v>
      </c>
      <c r="C52" s="366"/>
      <c r="D52" s="253" t="str">
        <f>IF(男子!D43="","",男子!D43)</f>
        <v/>
      </c>
      <c r="E52" s="254"/>
      <c r="F52" s="254"/>
      <c r="G52" s="254"/>
      <c r="H52" s="255"/>
      <c r="I52" s="429" t="s">
        <v>421</v>
      </c>
      <c r="J52" s="430"/>
      <c r="K52" s="431"/>
      <c r="L52" s="432"/>
      <c r="M52" s="433"/>
      <c r="N52" s="434" t="s">
        <v>213</v>
      </c>
      <c r="O52" s="366"/>
      <c r="P52" s="253" t="str">
        <f>IF(女子!D43="","",女子!D43)</f>
        <v/>
      </c>
      <c r="Q52" s="254"/>
      <c r="R52" s="254"/>
      <c r="S52" s="254"/>
      <c r="T52" s="255"/>
      <c r="U52" s="429" t="s">
        <v>421</v>
      </c>
      <c r="V52" s="430"/>
      <c r="W52" s="431"/>
      <c r="X52" s="432"/>
      <c r="Y52" s="433"/>
      <c r="AC52" s="76"/>
      <c r="AD52" s="76"/>
      <c r="AE52" s="76"/>
      <c r="AF52" s="76"/>
      <c r="AG52" s="76"/>
      <c r="AH52" s="76"/>
      <c r="AI52" s="76"/>
      <c r="AJ52" s="76"/>
    </row>
    <row r="53" spans="2:36" ht="20.85" customHeight="1" x14ac:dyDescent="0.15">
      <c r="B53" s="391" t="s">
        <v>214</v>
      </c>
      <c r="C53" s="366"/>
      <c r="D53" s="253" t="str">
        <f>IF(男子!D44="","",男子!D44)</f>
        <v/>
      </c>
      <c r="E53" s="254"/>
      <c r="F53" s="254"/>
      <c r="G53" s="254"/>
      <c r="H53" s="255"/>
      <c r="I53" s="429" t="s">
        <v>421</v>
      </c>
      <c r="J53" s="430"/>
      <c r="K53" s="431"/>
      <c r="L53" s="432"/>
      <c r="M53" s="433"/>
      <c r="N53" s="434" t="s">
        <v>214</v>
      </c>
      <c r="O53" s="366"/>
      <c r="P53" s="253" t="str">
        <f>IF(女子!D44="","",女子!D44)</f>
        <v/>
      </c>
      <c r="Q53" s="254"/>
      <c r="R53" s="254"/>
      <c r="S53" s="254"/>
      <c r="T53" s="255"/>
      <c r="U53" s="429" t="s">
        <v>421</v>
      </c>
      <c r="V53" s="430"/>
      <c r="W53" s="431"/>
      <c r="X53" s="432"/>
      <c r="Y53" s="433"/>
      <c r="AC53" s="76"/>
      <c r="AD53" s="76"/>
      <c r="AE53" s="76"/>
      <c r="AF53" s="76"/>
      <c r="AG53" s="76"/>
      <c r="AH53" s="76"/>
      <c r="AI53" s="76"/>
      <c r="AJ53" s="76"/>
    </row>
    <row r="54" spans="2:36" ht="20.85" customHeight="1" x14ac:dyDescent="0.15">
      <c r="B54" s="391" t="s">
        <v>215</v>
      </c>
      <c r="C54" s="366"/>
      <c r="D54" s="253" t="str">
        <f>IF(男子!D45="","",男子!D45)</f>
        <v/>
      </c>
      <c r="E54" s="254"/>
      <c r="F54" s="254"/>
      <c r="G54" s="254"/>
      <c r="H54" s="255"/>
      <c r="I54" s="429" t="s">
        <v>421</v>
      </c>
      <c r="J54" s="430"/>
      <c r="K54" s="431"/>
      <c r="L54" s="432"/>
      <c r="M54" s="433"/>
      <c r="N54" s="434" t="s">
        <v>215</v>
      </c>
      <c r="O54" s="366"/>
      <c r="P54" s="253" t="str">
        <f>IF(女子!D45="","",女子!D45)</f>
        <v/>
      </c>
      <c r="Q54" s="254"/>
      <c r="R54" s="254"/>
      <c r="S54" s="254"/>
      <c r="T54" s="255"/>
      <c r="U54" s="429" t="s">
        <v>421</v>
      </c>
      <c r="V54" s="430"/>
      <c r="W54" s="431"/>
      <c r="X54" s="432"/>
      <c r="Y54" s="433"/>
      <c r="AC54" s="76"/>
      <c r="AD54" s="76"/>
      <c r="AE54" s="76"/>
      <c r="AF54" s="76"/>
      <c r="AG54" s="76"/>
      <c r="AH54" s="76"/>
      <c r="AI54" s="76"/>
      <c r="AJ54" s="76"/>
    </row>
    <row r="55" spans="2:36" ht="20.85" customHeight="1" x14ac:dyDescent="0.15">
      <c r="B55" s="391" t="s">
        <v>216</v>
      </c>
      <c r="C55" s="366"/>
      <c r="D55" s="253" t="str">
        <f>IF(男子!D46="","",男子!D46)</f>
        <v/>
      </c>
      <c r="E55" s="254"/>
      <c r="F55" s="254"/>
      <c r="G55" s="254"/>
      <c r="H55" s="255"/>
      <c r="I55" s="429" t="s">
        <v>421</v>
      </c>
      <c r="J55" s="430"/>
      <c r="K55" s="431"/>
      <c r="L55" s="432"/>
      <c r="M55" s="433"/>
      <c r="N55" s="434" t="s">
        <v>216</v>
      </c>
      <c r="O55" s="366"/>
      <c r="P55" s="253" t="str">
        <f>IF(女子!D46="","",女子!D46)</f>
        <v/>
      </c>
      <c r="Q55" s="254"/>
      <c r="R55" s="254"/>
      <c r="S55" s="254"/>
      <c r="T55" s="255"/>
      <c r="U55" s="429" t="s">
        <v>421</v>
      </c>
      <c r="V55" s="430"/>
      <c r="W55" s="431"/>
      <c r="X55" s="432"/>
      <c r="Y55" s="433"/>
      <c r="AC55" s="76"/>
      <c r="AD55" s="76"/>
      <c r="AE55" s="76"/>
      <c r="AF55" s="76"/>
      <c r="AG55" s="76"/>
      <c r="AH55" s="76"/>
      <c r="AI55" s="76"/>
      <c r="AJ55" s="76"/>
    </row>
    <row r="56" spans="2:36" ht="20.85" customHeight="1" x14ac:dyDescent="0.15">
      <c r="B56" s="391" t="s">
        <v>217</v>
      </c>
      <c r="C56" s="366"/>
      <c r="D56" s="253" t="str">
        <f>IF(男子!D47="","",男子!D47)</f>
        <v/>
      </c>
      <c r="E56" s="254"/>
      <c r="F56" s="254"/>
      <c r="G56" s="254"/>
      <c r="H56" s="255"/>
      <c r="I56" s="429" t="s">
        <v>421</v>
      </c>
      <c r="J56" s="430"/>
      <c r="K56" s="431"/>
      <c r="L56" s="432"/>
      <c r="M56" s="433"/>
      <c r="N56" s="434" t="s">
        <v>217</v>
      </c>
      <c r="O56" s="366"/>
      <c r="P56" s="253" t="str">
        <f>IF(女子!D47="","",女子!D47)</f>
        <v/>
      </c>
      <c r="Q56" s="254"/>
      <c r="R56" s="254"/>
      <c r="S56" s="254"/>
      <c r="T56" s="255"/>
      <c r="U56" s="429" t="s">
        <v>421</v>
      </c>
      <c r="V56" s="430"/>
      <c r="W56" s="431"/>
      <c r="X56" s="432"/>
      <c r="Y56" s="433"/>
      <c r="AC56" s="76"/>
      <c r="AD56" s="76"/>
      <c r="AE56" s="76"/>
      <c r="AF56" s="76"/>
      <c r="AG56" s="76"/>
      <c r="AH56" s="76"/>
      <c r="AI56" s="76"/>
      <c r="AJ56" s="76"/>
    </row>
    <row r="57" spans="2:36" ht="20.85" customHeight="1" x14ac:dyDescent="0.15">
      <c r="B57" s="391" t="s">
        <v>218</v>
      </c>
      <c r="C57" s="366"/>
      <c r="D57" s="253" t="str">
        <f>IF(男子!D48="","",男子!D48)</f>
        <v/>
      </c>
      <c r="E57" s="254"/>
      <c r="F57" s="254"/>
      <c r="G57" s="254"/>
      <c r="H57" s="255"/>
      <c r="I57" s="429" t="s">
        <v>421</v>
      </c>
      <c r="J57" s="430"/>
      <c r="K57" s="431"/>
      <c r="L57" s="432"/>
      <c r="M57" s="433"/>
      <c r="N57" s="434" t="s">
        <v>218</v>
      </c>
      <c r="O57" s="366"/>
      <c r="P57" s="253" t="str">
        <f>IF(女子!D48="","",女子!D48)</f>
        <v/>
      </c>
      <c r="Q57" s="254"/>
      <c r="R57" s="254"/>
      <c r="S57" s="254"/>
      <c r="T57" s="255"/>
      <c r="U57" s="429" t="s">
        <v>421</v>
      </c>
      <c r="V57" s="430"/>
      <c r="W57" s="431"/>
      <c r="X57" s="432"/>
      <c r="Y57" s="433"/>
      <c r="AC57" s="76"/>
      <c r="AD57" s="76"/>
      <c r="AE57" s="76"/>
      <c r="AF57" s="76"/>
      <c r="AG57" s="76"/>
      <c r="AH57" s="76"/>
      <c r="AI57" s="76"/>
      <c r="AJ57" s="76"/>
    </row>
    <row r="58" spans="2:36" ht="20.85" customHeight="1" x14ac:dyDescent="0.15">
      <c r="B58" s="391" t="s">
        <v>219</v>
      </c>
      <c r="C58" s="366"/>
      <c r="D58" s="253" t="str">
        <f>IF(男子!D49="","",男子!D49)</f>
        <v/>
      </c>
      <c r="E58" s="254"/>
      <c r="F58" s="254"/>
      <c r="G58" s="254"/>
      <c r="H58" s="255"/>
      <c r="I58" s="429" t="s">
        <v>421</v>
      </c>
      <c r="J58" s="430"/>
      <c r="K58" s="431"/>
      <c r="L58" s="432"/>
      <c r="M58" s="433"/>
      <c r="N58" s="434" t="s">
        <v>219</v>
      </c>
      <c r="O58" s="366"/>
      <c r="P58" s="253" t="str">
        <f>IF(女子!D49="","",女子!D49)</f>
        <v/>
      </c>
      <c r="Q58" s="254"/>
      <c r="R58" s="254"/>
      <c r="S58" s="254"/>
      <c r="T58" s="255"/>
      <c r="U58" s="429" t="s">
        <v>421</v>
      </c>
      <c r="V58" s="430"/>
      <c r="W58" s="431"/>
      <c r="X58" s="432"/>
      <c r="Y58" s="433"/>
      <c r="AC58" s="76"/>
      <c r="AD58" s="76"/>
      <c r="AE58" s="76"/>
      <c r="AF58" s="76"/>
      <c r="AG58" s="76"/>
      <c r="AH58" s="76"/>
      <c r="AI58" s="76"/>
      <c r="AJ58" s="76"/>
    </row>
    <row r="59" spans="2:36" ht="20.85" customHeight="1" x14ac:dyDescent="0.15">
      <c r="B59" s="391" t="s">
        <v>220</v>
      </c>
      <c r="C59" s="366"/>
      <c r="D59" s="253" t="str">
        <f>IF(男子!D50="","",男子!D50)</f>
        <v/>
      </c>
      <c r="E59" s="254"/>
      <c r="F59" s="254"/>
      <c r="G59" s="254"/>
      <c r="H59" s="255"/>
      <c r="I59" s="429" t="s">
        <v>421</v>
      </c>
      <c r="J59" s="430"/>
      <c r="K59" s="431"/>
      <c r="L59" s="432"/>
      <c r="M59" s="433"/>
      <c r="N59" s="434" t="s">
        <v>220</v>
      </c>
      <c r="O59" s="366"/>
      <c r="P59" s="253" t="str">
        <f>IF(女子!D50="","",女子!D50)</f>
        <v/>
      </c>
      <c r="Q59" s="254"/>
      <c r="R59" s="254"/>
      <c r="S59" s="254"/>
      <c r="T59" s="255"/>
      <c r="U59" s="429" t="s">
        <v>421</v>
      </c>
      <c r="V59" s="430"/>
      <c r="W59" s="431"/>
      <c r="X59" s="432"/>
      <c r="Y59" s="433"/>
      <c r="AC59" s="76"/>
      <c r="AD59" s="76"/>
      <c r="AE59" s="76"/>
      <c r="AF59" s="76"/>
      <c r="AG59" s="76"/>
      <c r="AH59" s="76"/>
      <c r="AI59" s="76"/>
      <c r="AJ59" s="76"/>
    </row>
    <row r="60" spans="2:36" ht="20.85" customHeight="1" x14ac:dyDescent="0.15">
      <c r="B60" s="391" t="s">
        <v>221</v>
      </c>
      <c r="C60" s="366"/>
      <c r="D60" s="253" t="str">
        <f>IF(男子!D51="","",男子!D51)</f>
        <v/>
      </c>
      <c r="E60" s="254"/>
      <c r="F60" s="254"/>
      <c r="G60" s="254"/>
      <c r="H60" s="255"/>
      <c r="I60" s="429" t="s">
        <v>421</v>
      </c>
      <c r="J60" s="430"/>
      <c r="K60" s="431"/>
      <c r="L60" s="432"/>
      <c r="M60" s="433"/>
      <c r="N60" s="434" t="s">
        <v>221</v>
      </c>
      <c r="O60" s="366"/>
      <c r="P60" s="253" t="str">
        <f>IF(女子!D51="","",女子!D51)</f>
        <v/>
      </c>
      <c r="Q60" s="254"/>
      <c r="R60" s="254"/>
      <c r="S60" s="254"/>
      <c r="T60" s="255"/>
      <c r="U60" s="429" t="s">
        <v>421</v>
      </c>
      <c r="V60" s="430"/>
      <c r="W60" s="431"/>
      <c r="X60" s="432"/>
      <c r="Y60" s="433"/>
      <c r="AC60" s="76"/>
      <c r="AD60" s="76"/>
      <c r="AE60" s="76"/>
      <c r="AF60" s="76"/>
      <c r="AG60" s="76"/>
      <c r="AH60" s="76"/>
      <c r="AI60" s="76"/>
      <c r="AJ60" s="76"/>
    </row>
    <row r="61" spans="2:36" ht="20.85" customHeight="1" x14ac:dyDescent="0.15">
      <c r="B61" s="391" t="s">
        <v>222</v>
      </c>
      <c r="C61" s="366"/>
      <c r="D61" s="253" t="str">
        <f>IF(男子!D52="","",男子!D52)</f>
        <v/>
      </c>
      <c r="E61" s="254"/>
      <c r="F61" s="254"/>
      <c r="G61" s="254"/>
      <c r="H61" s="255"/>
      <c r="I61" s="429" t="s">
        <v>421</v>
      </c>
      <c r="J61" s="430"/>
      <c r="K61" s="431"/>
      <c r="L61" s="432"/>
      <c r="M61" s="433"/>
      <c r="N61" s="434" t="s">
        <v>222</v>
      </c>
      <c r="O61" s="366"/>
      <c r="P61" s="253" t="str">
        <f>IF(女子!D52="","",女子!D52)</f>
        <v/>
      </c>
      <c r="Q61" s="254"/>
      <c r="R61" s="254"/>
      <c r="S61" s="254"/>
      <c r="T61" s="255"/>
      <c r="U61" s="429" t="s">
        <v>421</v>
      </c>
      <c r="V61" s="430"/>
      <c r="W61" s="431"/>
      <c r="X61" s="432"/>
      <c r="Y61" s="433"/>
      <c r="AC61" s="76"/>
      <c r="AD61" s="76"/>
      <c r="AE61" s="76"/>
      <c r="AF61" s="76"/>
      <c r="AG61" s="76"/>
      <c r="AH61" s="76"/>
      <c r="AI61" s="76"/>
      <c r="AJ61" s="76"/>
    </row>
    <row r="62" spans="2:36" ht="20.85" customHeight="1" x14ac:dyDescent="0.15">
      <c r="B62" s="391" t="s">
        <v>223</v>
      </c>
      <c r="C62" s="366"/>
      <c r="D62" s="253" t="str">
        <f>IF(男子!D53="","",男子!D53)</f>
        <v/>
      </c>
      <c r="E62" s="254"/>
      <c r="F62" s="254"/>
      <c r="G62" s="254"/>
      <c r="H62" s="255"/>
      <c r="I62" s="429" t="s">
        <v>421</v>
      </c>
      <c r="J62" s="430"/>
      <c r="K62" s="431"/>
      <c r="L62" s="432"/>
      <c r="M62" s="433"/>
      <c r="N62" s="434" t="s">
        <v>223</v>
      </c>
      <c r="O62" s="366"/>
      <c r="P62" s="253" t="str">
        <f>IF(女子!D53="","",女子!D53)</f>
        <v/>
      </c>
      <c r="Q62" s="254"/>
      <c r="R62" s="254"/>
      <c r="S62" s="254"/>
      <c r="T62" s="255"/>
      <c r="U62" s="429" t="s">
        <v>421</v>
      </c>
      <c r="V62" s="430"/>
      <c r="W62" s="431"/>
      <c r="X62" s="432"/>
      <c r="Y62" s="433"/>
      <c r="AC62" s="76"/>
      <c r="AD62" s="76"/>
      <c r="AE62" s="76"/>
      <c r="AF62" s="76"/>
      <c r="AG62" s="76"/>
      <c r="AH62" s="76"/>
      <c r="AI62" s="76"/>
      <c r="AJ62" s="76"/>
    </row>
    <row r="63" spans="2:36" ht="20.85" customHeight="1" x14ac:dyDescent="0.15">
      <c r="B63" s="391" t="s">
        <v>224</v>
      </c>
      <c r="C63" s="366"/>
      <c r="D63" s="253" t="str">
        <f>IF(男子!D54="","",男子!D54)</f>
        <v/>
      </c>
      <c r="E63" s="254"/>
      <c r="F63" s="254"/>
      <c r="G63" s="254"/>
      <c r="H63" s="255"/>
      <c r="I63" s="429" t="s">
        <v>421</v>
      </c>
      <c r="J63" s="430"/>
      <c r="K63" s="431"/>
      <c r="L63" s="432"/>
      <c r="M63" s="433"/>
      <c r="N63" s="434" t="s">
        <v>224</v>
      </c>
      <c r="O63" s="366"/>
      <c r="P63" s="253" t="str">
        <f>IF(女子!D54="","",女子!D54)</f>
        <v/>
      </c>
      <c r="Q63" s="254"/>
      <c r="R63" s="254"/>
      <c r="S63" s="254"/>
      <c r="T63" s="255"/>
      <c r="U63" s="429" t="s">
        <v>421</v>
      </c>
      <c r="V63" s="430"/>
      <c r="W63" s="431"/>
      <c r="X63" s="432"/>
      <c r="Y63" s="433"/>
      <c r="AC63" s="76"/>
      <c r="AD63" s="76"/>
      <c r="AE63" s="76"/>
      <c r="AF63" s="76"/>
      <c r="AG63" s="76"/>
      <c r="AH63" s="76"/>
      <c r="AI63" s="76"/>
      <c r="AJ63" s="76"/>
    </row>
    <row r="64" spans="2:36" ht="20.85" customHeight="1" x14ac:dyDescent="0.15">
      <c r="B64" s="391" t="s">
        <v>225</v>
      </c>
      <c r="C64" s="366"/>
      <c r="D64" s="253" t="str">
        <f>IF(男子!D55="","",男子!D55)</f>
        <v/>
      </c>
      <c r="E64" s="254"/>
      <c r="F64" s="254"/>
      <c r="G64" s="254"/>
      <c r="H64" s="255"/>
      <c r="I64" s="429" t="s">
        <v>421</v>
      </c>
      <c r="J64" s="430"/>
      <c r="K64" s="431"/>
      <c r="L64" s="432"/>
      <c r="M64" s="433"/>
      <c r="N64" s="434" t="s">
        <v>225</v>
      </c>
      <c r="O64" s="366"/>
      <c r="P64" s="253" t="str">
        <f>IF(女子!D55="","",女子!D55)</f>
        <v/>
      </c>
      <c r="Q64" s="254"/>
      <c r="R64" s="254"/>
      <c r="S64" s="254"/>
      <c r="T64" s="255"/>
      <c r="U64" s="429" t="s">
        <v>421</v>
      </c>
      <c r="V64" s="430"/>
      <c r="W64" s="431"/>
      <c r="X64" s="432"/>
      <c r="Y64" s="433"/>
      <c r="AC64" s="76"/>
      <c r="AD64" s="76"/>
      <c r="AE64" s="76"/>
      <c r="AF64" s="76"/>
      <c r="AG64" s="76"/>
      <c r="AH64" s="76"/>
      <c r="AI64" s="76"/>
      <c r="AJ64" s="76"/>
    </row>
    <row r="65" spans="2:36" ht="20.85" customHeight="1" x14ac:dyDescent="0.15">
      <c r="B65" s="391" t="s">
        <v>226</v>
      </c>
      <c r="C65" s="366"/>
      <c r="D65" s="253" t="str">
        <f>IF(男子!D56="","",男子!D56)</f>
        <v/>
      </c>
      <c r="E65" s="254"/>
      <c r="F65" s="254"/>
      <c r="G65" s="254"/>
      <c r="H65" s="255"/>
      <c r="I65" s="429" t="s">
        <v>421</v>
      </c>
      <c r="J65" s="430"/>
      <c r="K65" s="431"/>
      <c r="L65" s="432"/>
      <c r="M65" s="433"/>
      <c r="N65" s="434" t="s">
        <v>226</v>
      </c>
      <c r="O65" s="366"/>
      <c r="P65" s="253" t="str">
        <f>IF(女子!D56="","",女子!D56)</f>
        <v/>
      </c>
      <c r="Q65" s="254"/>
      <c r="R65" s="254"/>
      <c r="S65" s="254"/>
      <c r="T65" s="255"/>
      <c r="U65" s="429" t="s">
        <v>421</v>
      </c>
      <c r="V65" s="430"/>
      <c r="W65" s="431"/>
      <c r="X65" s="432"/>
      <c r="Y65" s="433"/>
      <c r="AC65" s="76"/>
      <c r="AD65" s="76"/>
      <c r="AE65" s="76"/>
      <c r="AF65" s="76"/>
      <c r="AG65" s="76"/>
      <c r="AH65" s="76"/>
      <c r="AI65" s="76"/>
      <c r="AJ65" s="76"/>
    </row>
    <row r="66" spans="2:36" ht="20.85" customHeight="1" x14ac:dyDescent="0.15">
      <c r="B66" s="391" t="s">
        <v>227</v>
      </c>
      <c r="C66" s="366"/>
      <c r="D66" s="253" t="str">
        <f>IF(男子!D57="","",男子!D57)</f>
        <v/>
      </c>
      <c r="E66" s="254"/>
      <c r="F66" s="254"/>
      <c r="G66" s="254"/>
      <c r="H66" s="255"/>
      <c r="I66" s="429" t="s">
        <v>421</v>
      </c>
      <c r="J66" s="430"/>
      <c r="K66" s="431"/>
      <c r="L66" s="432"/>
      <c r="M66" s="433"/>
      <c r="N66" s="434" t="s">
        <v>227</v>
      </c>
      <c r="O66" s="366"/>
      <c r="P66" s="253" t="str">
        <f>IF(女子!D57="","",女子!D57)</f>
        <v/>
      </c>
      <c r="Q66" s="254"/>
      <c r="R66" s="254"/>
      <c r="S66" s="254"/>
      <c r="T66" s="255"/>
      <c r="U66" s="429" t="s">
        <v>421</v>
      </c>
      <c r="V66" s="430"/>
      <c r="W66" s="431"/>
      <c r="X66" s="432"/>
      <c r="Y66" s="433"/>
      <c r="AC66" s="76"/>
      <c r="AD66" s="76"/>
      <c r="AE66" s="76"/>
      <c r="AF66" s="76"/>
      <c r="AG66" s="76"/>
      <c r="AH66" s="76"/>
      <c r="AI66" s="76"/>
      <c r="AJ66" s="76"/>
    </row>
    <row r="67" spans="2:36" ht="20.85" customHeight="1" x14ac:dyDescent="0.15">
      <c r="B67" s="391" t="s">
        <v>228</v>
      </c>
      <c r="C67" s="366"/>
      <c r="D67" s="253" t="str">
        <f>IF(男子!D58="","",男子!D58)</f>
        <v/>
      </c>
      <c r="E67" s="254"/>
      <c r="F67" s="254"/>
      <c r="G67" s="254"/>
      <c r="H67" s="255"/>
      <c r="I67" s="429" t="s">
        <v>421</v>
      </c>
      <c r="J67" s="430"/>
      <c r="K67" s="431"/>
      <c r="L67" s="432"/>
      <c r="M67" s="433"/>
      <c r="N67" s="434" t="s">
        <v>228</v>
      </c>
      <c r="O67" s="366"/>
      <c r="P67" s="253" t="str">
        <f>IF(女子!D58="","",女子!D58)</f>
        <v/>
      </c>
      <c r="Q67" s="254"/>
      <c r="R67" s="254"/>
      <c r="S67" s="254"/>
      <c r="T67" s="255"/>
      <c r="U67" s="429" t="s">
        <v>421</v>
      </c>
      <c r="V67" s="430"/>
      <c r="W67" s="431"/>
      <c r="X67" s="432"/>
      <c r="Y67" s="433"/>
      <c r="AC67" s="76"/>
      <c r="AD67" s="76"/>
      <c r="AE67" s="76"/>
      <c r="AF67" s="76"/>
      <c r="AG67" s="76"/>
      <c r="AH67" s="76"/>
      <c r="AI67" s="76"/>
      <c r="AJ67" s="76"/>
    </row>
    <row r="68" spans="2:36" ht="20.85" customHeight="1" x14ac:dyDescent="0.15">
      <c r="B68" s="391" t="s">
        <v>229</v>
      </c>
      <c r="C68" s="366"/>
      <c r="D68" s="253" t="str">
        <f>IF(男子!D59="","",男子!D59)</f>
        <v/>
      </c>
      <c r="E68" s="254"/>
      <c r="F68" s="254"/>
      <c r="G68" s="254"/>
      <c r="H68" s="255"/>
      <c r="I68" s="429" t="s">
        <v>421</v>
      </c>
      <c r="J68" s="430"/>
      <c r="K68" s="431"/>
      <c r="L68" s="432"/>
      <c r="M68" s="433"/>
      <c r="N68" s="434" t="s">
        <v>229</v>
      </c>
      <c r="O68" s="366"/>
      <c r="P68" s="253" t="str">
        <f>IF(女子!D59="","",女子!D59)</f>
        <v/>
      </c>
      <c r="Q68" s="254"/>
      <c r="R68" s="254"/>
      <c r="S68" s="254"/>
      <c r="T68" s="255"/>
      <c r="U68" s="429" t="s">
        <v>421</v>
      </c>
      <c r="V68" s="430"/>
      <c r="W68" s="431"/>
      <c r="X68" s="432"/>
      <c r="Y68" s="433"/>
      <c r="AC68" s="76"/>
      <c r="AD68" s="76"/>
      <c r="AE68" s="76"/>
      <c r="AF68" s="76"/>
      <c r="AG68" s="76"/>
      <c r="AH68" s="76"/>
      <c r="AI68" s="76"/>
      <c r="AJ68" s="76"/>
    </row>
    <row r="69" spans="2:36" ht="20.85" customHeight="1" x14ac:dyDescent="0.15">
      <c r="B69" s="391" t="s">
        <v>230</v>
      </c>
      <c r="C69" s="366"/>
      <c r="D69" s="253" t="str">
        <f>IF(男子!D60="","",男子!D60)</f>
        <v/>
      </c>
      <c r="E69" s="254"/>
      <c r="F69" s="254"/>
      <c r="G69" s="254"/>
      <c r="H69" s="255"/>
      <c r="I69" s="429" t="s">
        <v>421</v>
      </c>
      <c r="J69" s="430"/>
      <c r="K69" s="431"/>
      <c r="L69" s="432"/>
      <c r="M69" s="433"/>
      <c r="N69" s="434" t="s">
        <v>230</v>
      </c>
      <c r="O69" s="366"/>
      <c r="P69" s="253" t="str">
        <f>IF(女子!D60="","",女子!D60)</f>
        <v/>
      </c>
      <c r="Q69" s="254"/>
      <c r="R69" s="254"/>
      <c r="S69" s="254"/>
      <c r="T69" s="255"/>
      <c r="U69" s="429" t="s">
        <v>421</v>
      </c>
      <c r="V69" s="430"/>
      <c r="W69" s="431"/>
      <c r="X69" s="432"/>
      <c r="Y69" s="433"/>
      <c r="AC69" s="76"/>
      <c r="AD69" s="76"/>
      <c r="AE69" s="76"/>
      <c r="AF69" s="76"/>
      <c r="AG69" s="76"/>
      <c r="AH69" s="76"/>
      <c r="AI69" s="76"/>
      <c r="AJ69" s="76"/>
    </row>
    <row r="70" spans="2:36" ht="20.85" customHeight="1" x14ac:dyDescent="0.15">
      <c r="B70" s="391" t="s">
        <v>231</v>
      </c>
      <c r="C70" s="366"/>
      <c r="D70" s="253" t="str">
        <f>IF(男子!D61="","",男子!D61)</f>
        <v/>
      </c>
      <c r="E70" s="254"/>
      <c r="F70" s="254"/>
      <c r="G70" s="254"/>
      <c r="H70" s="255"/>
      <c r="I70" s="429" t="s">
        <v>421</v>
      </c>
      <c r="J70" s="430"/>
      <c r="K70" s="431"/>
      <c r="L70" s="432"/>
      <c r="M70" s="433"/>
      <c r="N70" s="434" t="s">
        <v>231</v>
      </c>
      <c r="O70" s="366"/>
      <c r="P70" s="253" t="str">
        <f>IF(女子!D61="","",女子!D61)</f>
        <v/>
      </c>
      <c r="Q70" s="254"/>
      <c r="R70" s="254"/>
      <c r="S70" s="254"/>
      <c r="T70" s="255"/>
      <c r="U70" s="429" t="s">
        <v>421</v>
      </c>
      <c r="V70" s="430"/>
      <c r="W70" s="431"/>
      <c r="X70" s="432"/>
      <c r="Y70" s="433"/>
      <c r="AC70" s="76"/>
      <c r="AD70" s="76"/>
      <c r="AE70" s="76"/>
      <c r="AF70" s="76"/>
      <c r="AG70" s="76"/>
      <c r="AH70" s="76"/>
      <c r="AI70" s="76"/>
      <c r="AJ70" s="76"/>
    </row>
    <row r="71" spans="2:36" ht="20.85" customHeight="1" thickBot="1" x14ac:dyDescent="0.2">
      <c r="B71" s="439" t="s">
        <v>426</v>
      </c>
      <c r="C71" s="373"/>
      <c r="D71" s="256" t="str">
        <f>IF(男子!D62="","",男子!D62)</f>
        <v/>
      </c>
      <c r="E71" s="257"/>
      <c r="F71" s="257"/>
      <c r="G71" s="257"/>
      <c r="H71" s="258"/>
      <c r="I71" s="440" t="s">
        <v>421</v>
      </c>
      <c r="J71" s="441"/>
      <c r="K71" s="442"/>
      <c r="L71" s="443"/>
      <c r="M71" s="444"/>
      <c r="N71" s="445" t="s">
        <v>426</v>
      </c>
      <c r="O71" s="373"/>
      <c r="P71" s="256" t="str">
        <f>IF(女子!D62="","",女子!D62)</f>
        <v/>
      </c>
      <c r="Q71" s="257"/>
      <c r="R71" s="257"/>
      <c r="S71" s="257"/>
      <c r="T71" s="258"/>
      <c r="U71" s="440" t="s">
        <v>421</v>
      </c>
      <c r="V71" s="441"/>
      <c r="W71" s="442"/>
      <c r="X71" s="443"/>
      <c r="Y71" s="444"/>
      <c r="AC71" s="76"/>
      <c r="AD71" s="76"/>
      <c r="AE71" s="76"/>
      <c r="AF71" s="76"/>
      <c r="AG71" s="76"/>
      <c r="AH71" s="76"/>
      <c r="AI71" s="76"/>
      <c r="AJ71" s="76"/>
    </row>
    <row r="72" spans="2:36" ht="20.85" customHeight="1" x14ac:dyDescent="0.15">
      <c r="AC72" s="76"/>
      <c r="AD72" s="76"/>
      <c r="AE72" s="76"/>
      <c r="AF72" s="76"/>
      <c r="AG72" s="76"/>
      <c r="AH72" s="76"/>
      <c r="AI72" s="76"/>
      <c r="AJ72" s="76"/>
    </row>
    <row r="73" spans="2:36" ht="20.85" customHeight="1" x14ac:dyDescent="0.15">
      <c r="AC73" s="76"/>
      <c r="AD73" s="76"/>
      <c r="AE73" s="76"/>
      <c r="AF73" s="76"/>
      <c r="AG73" s="76"/>
      <c r="AH73" s="76"/>
      <c r="AI73" s="76"/>
      <c r="AJ73" s="76"/>
    </row>
    <row r="74" spans="2:36" ht="20.85" customHeight="1" x14ac:dyDescent="0.15">
      <c r="AC74" s="76"/>
      <c r="AD74" s="76"/>
      <c r="AE74" s="76"/>
      <c r="AF74" s="76"/>
      <c r="AG74" s="76"/>
      <c r="AH74" s="76"/>
      <c r="AI74" s="76"/>
      <c r="AJ74" s="76"/>
    </row>
    <row r="75" spans="2:36" ht="20.85" customHeight="1" x14ac:dyDescent="0.15">
      <c r="AC75" s="76"/>
      <c r="AD75" s="76"/>
      <c r="AE75" s="76"/>
      <c r="AF75" s="76"/>
      <c r="AG75" s="76"/>
      <c r="AH75" s="76"/>
      <c r="AI75" s="76"/>
      <c r="AJ75" s="76"/>
    </row>
    <row r="76" spans="2:36" ht="20.85" customHeight="1" x14ac:dyDescent="0.15">
      <c r="AC76" s="76"/>
      <c r="AD76" s="76"/>
      <c r="AE76" s="76"/>
      <c r="AF76" s="76"/>
      <c r="AG76" s="76"/>
      <c r="AH76" s="76"/>
      <c r="AI76" s="76"/>
      <c r="AJ76" s="76"/>
    </row>
    <row r="77" spans="2:36" ht="20.85" customHeight="1" x14ac:dyDescent="0.15">
      <c r="AC77" s="76"/>
      <c r="AD77" s="76"/>
      <c r="AE77" s="76"/>
      <c r="AF77" s="76"/>
      <c r="AG77" s="76"/>
      <c r="AH77" s="76"/>
      <c r="AI77" s="76"/>
      <c r="AJ77" s="76"/>
    </row>
    <row r="78" spans="2:36" ht="20.85" customHeight="1" x14ac:dyDescent="0.15">
      <c r="AC78" s="76"/>
      <c r="AD78" s="76"/>
      <c r="AE78" s="76"/>
      <c r="AF78" s="76"/>
      <c r="AG78" s="76"/>
      <c r="AH78" s="76"/>
      <c r="AI78" s="76"/>
      <c r="AJ78" s="76"/>
    </row>
    <row r="79" spans="2:36" ht="20.85" customHeight="1" x14ac:dyDescent="0.15">
      <c r="AC79" s="76"/>
      <c r="AD79" s="76"/>
      <c r="AE79" s="76"/>
      <c r="AF79" s="76"/>
      <c r="AG79" s="76"/>
      <c r="AH79" s="76"/>
      <c r="AI79" s="76"/>
      <c r="AJ79" s="76"/>
    </row>
    <row r="80" spans="2:36" ht="20.85" customHeight="1" x14ac:dyDescent="0.15">
      <c r="AC80" s="76"/>
      <c r="AD80" s="76"/>
      <c r="AE80" s="76"/>
      <c r="AF80" s="76"/>
      <c r="AG80" s="76"/>
      <c r="AH80" s="76"/>
      <c r="AI80" s="76"/>
      <c r="AJ80" s="76"/>
    </row>
    <row r="81" spans="29:36" ht="20.85" customHeight="1" x14ac:dyDescent="0.15">
      <c r="AC81" s="76"/>
      <c r="AD81" s="76"/>
      <c r="AE81" s="76"/>
      <c r="AF81" s="76"/>
      <c r="AG81" s="76"/>
      <c r="AH81" s="76"/>
      <c r="AI81" s="76"/>
      <c r="AJ81" s="76"/>
    </row>
    <row r="82" spans="29:36" ht="20.85" customHeight="1" x14ac:dyDescent="0.15">
      <c r="AC82" s="76"/>
      <c r="AD82" s="76"/>
      <c r="AE82" s="76"/>
      <c r="AF82" s="76"/>
      <c r="AG82" s="76"/>
      <c r="AH82" s="76"/>
      <c r="AI82" s="76"/>
      <c r="AJ82" s="76"/>
    </row>
    <row r="83" spans="29:36" ht="20.85" customHeight="1" x14ac:dyDescent="0.15">
      <c r="AC83" s="76"/>
      <c r="AD83" s="76"/>
      <c r="AE83" s="76"/>
      <c r="AF83" s="76"/>
      <c r="AG83" s="76"/>
      <c r="AH83" s="76"/>
      <c r="AI83" s="76"/>
      <c r="AJ83" s="76"/>
    </row>
    <row r="84" spans="29:36" ht="20.85" customHeight="1" x14ac:dyDescent="0.15">
      <c r="AC84" s="76"/>
      <c r="AD84" s="76"/>
      <c r="AE84" s="76"/>
      <c r="AF84" s="76"/>
      <c r="AG84" s="76"/>
      <c r="AH84" s="76"/>
      <c r="AI84" s="76"/>
      <c r="AJ84" s="76"/>
    </row>
    <row r="85" spans="29:36" ht="20.85" customHeight="1" x14ac:dyDescent="0.15">
      <c r="AC85" s="76"/>
      <c r="AD85" s="76"/>
      <c r="AE85" s="76"/>
      <c r="AF85" s="76"/>
      <c r="AG85" s="76"/>
      <c r="AH85" s="76"/>
      <c r="AI85" s="76"/>
      <c r="AJ85" s="76"/>
    </row>
    <row r="86" spans="29:36" ht="20.85" customHeight="1" x14ac:dyDescent="0.15">
      <c r="AC86" s="76"/>
      <c r="AD86" s="76"/>
      <c r="AE86" s="76"/>
      <c r="AF86" s="76"/>
      <c r="AG86" s="76"/>
      <c r="AH86" s="76"/>
      <c r="AI86" s="76"/>
      <c r="AJ86" s="76"/>
    </row>
    <row r="87" spans="29:36" ht="20.85" customHeight="1" x14ac:dyDescent="0.15">
      <c r="AC87" s="76"/>
      <c r="AD87" s="76"/>
      <c r="AE87" s="76"/>
      <c r="AF87" s="76"/>
      <c r="AG87" s="76"/>
      <c r="AH87" s="76"/>
      <c r="AI87" s="76"/>
      <c r="AJ87" s="76"/>
    </row>
    <row r="88" spans="29:36" ht="20.85" customHeight="1" x14ac:dyDescent="0.15">
      <c r="AC88" s="76"/>
      <c r="AD88" s="76"/>
      <c r="AE88" s="76"/>
      <c r="AF88" s="76"/>
      <c r="AG88" s="76"/>
      <c r="AH88" s="76"/>
      <c r="AI88" s="76"/>
      <c r="AJ88" s="76"/>
    </row>
    <row r="89" spans="29:36" ht="20.85" customHeight="1" x14ac:dyDescent="0.15">
      <c r="AC89" s="76"/>
      <c r="AD89" s="76"/>
      <c r="AE89" s="76"/>
      <c r="AF89" s="76"/>
      <c r="AG89" s="76"/>
      <c r="AH89" s="76"/>
      <c r="AI89" s="76"/>
      <c r="AJ89" s="76"/>
    </row>
    <row r="90" spans="29:36" ht="20.85" customHeight="1" x14ac:dyDescent="0.15">
      <c r="AC90" s="76"/>
      <c r="AD90" s="76"/>
      <c r="AE90" s="76"/>
      <c r="AF90" s="76"/>
      <c r="AG90" s="76"/>
      <c r="AH90" s="76"/>
      <c r="AI90" s="76"/>
      <c r="AJ90" s="76"/>
    </row>
    <row r="91" spans="29:36" ht="20.85" customHeight="1" x14ac:dyDescent="0.15">
      <c r="AC91" s="76"/>
      <c r="AD91" s="76"/>
      <c r="AE91" s="76"/>
      <c r="AF91" s="76"/>
      <c r="AG91" s="76"/>
      <c r="AH91" s="76"/>
      <c r="AI91" s="76"/>
      <c r="AJ91" s="76"/>
    </row>
    <row r="92" spans="29:36" ht="20.85" customHeight="1" x14ac:dyDescent="0.15">
      <c r="AC92" s="76"/>
      <c r="AD92" s="76"/>
      <c r="AE92" s="76"/>
      <c r="AF92" s="76"/>
      <c r="AG92" s="76"/>
      <c r="AH92" s="76"/>
      <c r="AI92" s="76"/>
      <c r="AJ92" s="76"/>
    </row>
    <row r="93" spans="29:36" ht="20.85" customHeight="1" x14ac:dyDescent="0.15">
      <c r="AC93" s="76"/>
      <c r="AD93" s="76"/>
      <c r="AE93" s="76"/>
      <c r="AF93" s="76"/>
      <c r="AG93" s="76"/>
      <c r="AH93" s="76"/>
      <c r="AI93" s="76"/>
      <c r="AJ93" s="76"/>
    </row>
    <row r="94" spans="29:36" ht="20.85" customHeight="1" x14ac:dyDescent="0.15">
      <c r="AC94" s="76"/>
      <c r="AD94" s="76"/>
      <c r="AE94" s="76"/>
      <c r="AF94" s="76"/>
      <c r="AG94" s="76"/>
      <c r="AH94" s="76"/>
      <c r="AI94" s="76"/>
      <c r="AJ94" s="76"/>
    </row>
    <row r="95" spans="29:36" ht="20.85" customHeight="1" x14ac:dyDescent="0.15">
      <c r="AC95" s="75"/>
      <c r="AD95" s="75"/>
      <c r="AE95" s="75"/>
      <c r="AF95" s="75"/>
      <c r="AG95" s="75"/>
      <c r="AH95" s="75"/>
      <c r="AI95" s="75"/>
      <c r="AJ95" s="75"/>
    </row>
    <row r="96" spans="29:36" ht="20.85" customHeight="1" x14ac:dyDescent="0.15">
      <c r="AC96" s="75"/>
      <c r="AD96" s="75"/>
      <c r="AE96" s="76"/>
      <c r="AF96" s="76"/>
      <c r="AG96" s="76"/>
      <c r="AH96" s="76"/>
      <c r="AI96" s="76"/>
      <c r="AJ96" s="76"/>
    </row>
    <row r="97" spans="29:36" ht="20.85" customHeight="1" x14ac:dyDescent="0.15">
      <c r="AC97" s="76"/>
      <c r="AD97" s="76"/>
      <c r="AE97" s="76"/>
      <c r="AF97" s="76"/>
      <c r="AG97" s="76"/>
      <c r="AH97" s="76"/>
      <c r="AI97" s="76"/>
      <c r="AJ97" s="76"/>
    </row>
    <row r="98" spans="29:36" ht="20.85" customHeight="1" x14ac:dyDescent="0.15">
      <c r="AC98" s="75"/>
      <c r="AD98" s="75"/>
      <c r="AE98" s="76"/>
      <c r="AF98" s="76"/>
      <c r="AG98" s="76"/>
      <c r="AH98" s="76"/>
      <c r="AI98" s="76"/>
      <c r="AJ98" s="75"/>
    </row>
    <row r="99" spans="29:36" ht="20.85" customHeight="1" x14ac:dyDescent="0.15">
      <c r="AC99" s="76"/>
      <c r="AD99" s="76"/>
      <c r="AE99" s="76"/>
      <c r="AF99" s="76"/>
      <c r="AG99" s="76"/>
      <c r="AH99" s="76"/>
      <c r="AI99" s="76"/>
      <c r="AJ99" s="76"/>
    </row>
    <row r="100" spans="29:36" ht="20.85" customHeight="1" x14ac:dyDescent="0.15">
      <c r="AC100" s="76"/>
      <c r="AD100" s="76"/>
      <c r="AE100" s="76"/>
      <c r="AF100" s="76"/>
      <c r="AG100" s="76"/>
      <c r="AH100" s="76"/>
      <c r="AI100" s="76"/>
      <c r="AJ100" s="76"/>
    </row>
    <row r="101" spans="29:36" ht="20.85" customHeight="1" x14ac:dyDescent="0.15">
      <c r="AC101" s="76"/>
      <c r="AD101" s="76"/>
      <c r="AE101" s="76"/>
      <c r="AF101" s="76"/>
      <c r="AG101" s="76"/>
      <c r="AH101" s="76"/>
      <c r="AI101" s="76"/>
      <c r="AJ101" s="76"/>
    </row>
    <row r="102" spans="29:36" ht="20.85" customHeight="1" x14ac:dyDescent="0.15">
      <c r="AC102" s="76"/>
      <c r="AD102" s="76"/>
      <c r="AE102" s="76"/>
      <c r="AF102" s="76"/>
      <c r="AG102" s="76"/>
      <c r="AH102" s="76"/>
      <c r="AI102" s="76"/>
      <c r="AJ102" s="76"/>
    </row>
    <row r="103" spans="29:36" ht="20.85" customHeight="1" x14ac:dyDescent="0.15">
      <c r="AC103" s="76"/>
      <c r="AD103" s="76"/>
      <c r="AE103" s="76"/>
      <c r="AF103" s="76"/>
      <c r="AG103" s="76"/>
      <c r="AH103" s="76"/>
      <c r="AI103" s="76"/>
      <c r="AJ103" s="76"/>
    </row>
    <row r="104" spans="29:36" ht="20.85" customHeight="1" x14ac:dyDescent="0.15">
      <c r="AC104" s="76"/>
      <c r="AD104" s="76"/>
      <c r="AE104" s="76"/>
      <c r="AF104" s="76"/>
      <c r="AG104" s="76"/>
      <c r="AH104" s="76"/>
      <c r="AI104" s="76"/>
      <c r="AJ104" s="76"/>
    </row>
    <row r="105" spans="29:36" ht="20.85" customHeight="1" x14ac:dyDescent="0.15">
      <c r="AC105" s="76"/>
      <c r="AD105" s="76"/>
      <c r="AE105" s="76"/>
      <c r="AF105" s="76"/>
      <c r="AG105" s="76"/>
      <c r="AH105" s="76"/>
      <c r="AI105" s="76"/>
      <c r="AJ105" s="76"/>
    </row>
    <row r="106" spans="29:36" ht="20.85" customHeight="1" x14ac:dyDescent="0.15">
      <c r="AC106" s="76"/>
      <c r="AD106" s="76"/>
      <c r="AE106" s="76"/>
      <c r="AF106" s="76"/>
      <c r="AG106" s="76"/>
      <c r="AH106" s="76"/>
      <c r="AI106" s="76"/>
      <c r="AJ106" s="76"/>
    </row>
    <row r="107" spans="29:36" ht="20.85" customHeight="1" x14ac:dyDescent="0.15">
      <c r="AC107" s="76"/>
      <c r="AD107" s="76"/>
      <c r="AE107" s="76"/>
      <c r="AF107" s="76"/>
      <c r="AG107" s="76"/>
      <c r="AH107" s="76"/>
      <c r="AI107" s="76"/>
      <c r="AJ107" s="76"/>
    </row>
    <row r="108" spans="29:36" ht="20.85" customHeight="1" x14ac:dyDescent="0.15">
      <c r="AC108" s="76"/>
      <c r="AD108" s="76"/>
      <c r="AE108" s="76"/>
      <c r="AF108" s="76"/>
      <c r="AG108" s="76"/>
      <c r="AH108" s="76"/>
      <c r="AI108" s="76"/>
      <c r="AJ108" s="76"/>
    </row>
    <row r="109" spans="29:36" ht="20.85" customHeight="1" x14ac:dyDescent="0.15">
      <c r="AC109" s="76"/>
      <c r="AD109" s="76"/>
      <c r="AE109" s="76"/>
      <c r="AF109" s="76"/>
      <c r="AG109" s="76"/>
      <c r="AH109" s="76"/>
      <c r="AI109" s="76"/>
      <c r="AJ109" s="76"/>
    </row>
    <row r="110" spans="29:36" ht="20.85" customHeight="1" x14ac:dyDescent="0.15">
      <c r="AC110" s="76"/>
      <c r="AD110" s="76"/>
      <c r="AE110" s="76"/>
      <c r="AF110" s="76"/>
      <c r="AG110" s="76"/>
      <c r="AH110" s="76"/>
      <c r="AI110" s="76"/>
      <c r="AJ110" s="76"/>
    </row>
    <row r="111" spans="29:36" ht="20.85" customHeight="1" x14ac:dyDescent="0.15">
      <c r="AC111" s="76"/>
      <c r="AD111" s="76"/>
      <c r="AE111" s="76"/>
      <c r="AF111" s="76"/>
      <c r="AG111" s="76"/>
      <c r="AH111" s="76"/>
      <c r="AI111" s="76"/>
      <c r="AJ111" s="76"/>
    </row>
    <row r="112" spans="29:36" ht="20.85" customHeight="1" x14ac:dyDescent="0.15">
      <c r="AC112" s="76"/>
      <c r="AD112" s="76"/>
      <c r="AE112" s="76"/>
      <c r="AF112" s="76"/>
      <c r="AG112" s="76"/>
      <c r="AH112" s="76"/>
      <c r="AI112" s="76"/>
      <c r="AJ112" s="76"/>
    </row>
    <row r="113" spans="29:36" ht="20.85" customHeight="1" x14ac:dyDescent="0.15">
      <c r="AC113" s="76"/>
      <c r="AD113" s="76"/>
      <c r="AE113" s="76"/>
      <c r="AF113" s="76"/>
      <c r="AG113" s="76"/>
      <c r="AH113" s="76"/>
      <c r="AI113" s="76"/>
      <c r="AJ113" s="76"/>
    </row>
    <row r="114" spans="29:36" ht="20.85" customHeight="1" x14ac:dyDescent="0.15">
      <c r="AC114" s="76"/>
      <c r="AD114" s="76"/>
      <c r="AE114" s="76"/>
      <c r="AF114" s="76"/>
      <c r="AG114" s="76"/>
      <c r="AH114" s="76"/>
      <c r="AI114" s="76"/>
      <c r="AJ114" s="76"/>
    </row>
    <row r="115" spans="29:36" ht="20.85" customHeight="1" x14ac:dyDescent="0.15">
      <c r="AC115" s="76"/>
      <c r="AD115" s="76"/>
      <c r="AE115" s="76"/>
      <c r="AF115" s="76"/>
      <c r="AG115" s="76"/>
      <c r="AH115" s="76"/>
      <c r="AI115" s="76"/>
      <c r="AJ115" s="76"/>
    </row>
    <row r="116" spans="29:36" ht="20.85" customHeight="1" x14ac:dyDescent="0.15">
      <c r="AC116" s="76"/>
      <c r="AD116" s="76"/>
      <c r="AE116" s="76"/>
      <c r="AF116" s="76"/>
      <c r="AG116" s="76"/>
      <c r="AH116" s="76"/>
      <c r="AI116" s="76"/>
      <c r="AJ116" s="76"/>
    </row>
    <row r="117" spans="29:36" ht="20.85" customHeight="1" x14ac:dyDescent="0.15">
      <c r="AC117" s="76"/>
      <c r="AD117" s="76"/>
      <c r="AE117" s="76"/>
      <c r="AF117" s="76"/>
      <c r="AG117" s="76"/>
      <c r="AH117" s="76"/>
      <c r="AI117" s="76"/>
      <c r="AJ117" s="76"/>
    </row>
    <row r="118" spans="29:36" ht="20.85" customHeight="1" x14ac:dyDescent="0.15">
      <c r="AC118" s="76"/>
      <c r="AD118" s="76"/>
      <c r="AE118" s="76"/>
      <c r="AF118" s="76"/>
      <c r="AG118" s="76"/>
      <c r="AH118" s="76"/>
      <c r="AI118" s="76"/>
      <c r="AJ118" s="76"/>
    </row>
    <row r="119" spans="29:36" ht="20.85" customHeight="1" x14ac:dyDescent="0.15">
      <c r="AC119" s="76"/>
      <c r="AD119" s="76"/>
      <c r="AE119" s="76"/>
      <c r="AF119" s="76"/>
      <c r="AG119" s="76"/>
      <c r="AH119" s="76"/>
      <c r="AI119" s="76"/>
      <c r="AJ119" s="76"/>
    </row>
    <row r="120" spans="29:36" ht="20.85" customHeight="1" x14ac:dyDescent="0.15">
      <c r="AC120" s="76"/>
      <c r="AD120" s="76"/>
      <c r="AE120" s="76"/>
      <c r="AF120" s="76"/>
      <c r="AG120" s="76"/>
      <c r="AH120" s="76"/>
      <c r="AI120" s="76"/>
      <c r="AJ120" s="76"/>
    </row>
    <row r="121" spans="29:36" ht="20.85" customHeight="1" x14ac:dyDescent="0.15">
      <c r="AC121" s="76"/>
      <c r="AD121" s="76"/>
      <c r="AE121" s="76"/>
      <c r="AF121" s="76"/>
      <c r="AG121" s="76"/>
      <c r="AH121" s="76"/>
      <c r="AI121" s="76"/>
      <c r="AJ121" s="76"/>
    </row>
    <row r="122" spans="29:36" ht="20.85" customHeight="1" x14ac:dyDescent="0.15">
      <c r="AC122" s="76"/>
      <c r="AD122" s="76"/>
      <c r="AE122" s="76"/>
      <c r="AF122" s="76"/>
      <c r="AG122" s="76"/>
      <c r="AH122" s="76"/>
      <c r="AI122" s="76"/>
      <c r="AJ122" s="76"/>
    </row>
    <row r="123" spans="29:36" ht="20.85" customHeight="1" x14ac:dyDescent="0.15">
      <c r="AC123" s="76"/>
      <c r="AD123" s="76"/>
      <c r="AE123" s="76"/>
      <c r="AF123" s="76"/>
      <c r="AG123" s="76"/>
      <c r="AH123" s="76"/>
      <c r="AI123" s="76"/>
      <c r="AJ123" s="76"/>
    </row>
    <row r="124" spans="29:36" ht="20.85" customHeight="1" x14ac:dyDescent="0.15">
      <c r="AC124" s="76"/>
      <c r="AD124" s="76"/>
      <c r="AE124" s="76"/>
      <c r="AF124" s="76"/>
      <c r="AG124" s="76"/>
      <c r="AH124" s="76"/>
      <c r="AI124" s="76"/>
      <c r="AJ124" s="76"/>
    </row>
    <row r="125" spans="29:36" ht="20.85" customHeight="1" x14ac:dyDescent="0.15">
      <c r="AC125" s="76"/>
      <c r="AD125" s="76"/>
      <c r="AE125" s="76"/>
      <c r="AF125" s="76"/>
      <c r="AG125" s="76"/>
      <c r="AH125" s="76"/>
      <c r="AI125" s="76"/>
      <c r="AJ125" s="76"/>
    </row>
    <row r="126" spans="29:36" ht="20.85" customHeight="1" x14ac:dyDescent="0.15">
      <c r="AC126" s="76"/>
      <c r="AD126" s="76"/>
      <c r="AE126" s="76"/>
      <c r="AF126" s="76"/>
      <c r="AG126" s="76"/>
      <c r="AH126" s="76"/>
      <c r="AI126" s="76"/>
      <c r="AJ126" s="76"/>
    </row>
    <row r="127" spans="29:36" ht="20.85" customHeight="1" x14ac:dyDescent="0.15">
      <c r="AC127" s="76"/>
      <c r="AD127" s="76"/>
      <c r="AE127" s="76"/>
      <c r="AF127" s="76"/>
      <c r="AG127" s="76"/>
      <c r="AH127" s="76"/>
      <c r="AI127" s="76"/>
      <c r="AJ127" s="76"/>
    </row>
    <row r="128" spans="29:36" ht="20.85" customHeight="1" x14ac:dyDescent="0.15">
      <c r="AC128" s="76"/>
      <c r="AD128" s="76"/>
      <c r="AE128" s="76"/>
      <c r="AF128" s="76"/>
      <c r="AG128" s="76"/>
      <c r="AH128" s="76"/>
      <c r="AI128" s="76"/>
      <c r="AJ128" s="76"/>
    </row>
    <row r="129" spans="29:36" ht="20.85" customHeight="1" x14ac:dyDescent="0.15">
      <c r="AC129" s="76"/>
      <c r="AD129" s="76"/>
      <c r="AE129" s="76"/>
      <c r="AF129" s="76"/>
      <c r="AG129" s="76"/>
      <c r="AH129" s="76"/>
      <c r="AI129" s="76"/>
      <c r="AJ129" s="76"/>
    </row>
    <row r="130" spans="29:36" ht="20.85" customHeight="1" x14ac:dyDescent="0.15">
      <c r="AC130" s="76"/>
      <c r="AD130" s="76"/>
      <c r="AE130" s="76"/>
      <c r="AF130" s="76"/>
      <c r="AG130" s="76"/>
      <c r="AH130" s="76"/>
      <c r="AI130" s="76"/>
      <c r="AJ130" s="76"/>
    </row>
    <row r="131" spans="29:36" ht="20.85" customHeight="1" x14ac:dyDescent="0.15">
      <c r="AC131" s="76"/>
      <c r="AD131" s="76"/>
      <c r="AE131" s="76"/>
      <c r="AF131" s="76"/>
      <c r="AG131" s="76"/>
      <c r="AH131" s="76"/>
      <c r="AI131" s="76"/>
      <c r="AJ131" s="76"/>
    </row>
    <row r="132" spans="29:36" ht="20.85" customHeight="1" x14ac:dyDescent="0.15">
      <c r="AC132" s="76"/>
      <c r="AD132" s="76"/>
      <c r="AE132" s="76"/>
      <c r="AF132" s="76"/>
      <c r="AG132" s="76"/>
      <c r="AH132" s="76"/>
      <c r="AI132" s="76"/>
      <c r="AJ132" s="76"/>
    </row>
    <row r="133" spans="29:36" ht="20.85" customHeight="1" x14ac:dyDescent="0.15">
      <c r="AC133" s="76"/>
      <c r="AD133" s="76"/>
      <c r="AE133" s="76"/>
      <c r="AF133" s="76"/>
      <c r="AG133" s="76"/>
      <c r="AH133" s="76"/>
      <c r="AI133" s="76"/>
      <c r="AJ133" s="76"/>
    </row>
    <row r="134" spans="29:36" ht="20.85" customHeight="1" x14ac:dyDescent="0.15">
      <c r="AC134" s="76"/>
      <c r="AD134" s="76"/>
      <c r="AE134" s="76"/>
      <c r="AF134" s="76"/>
      <c r="AG134" s="76"/>
      <c r="AH134" s="76"/>
      <c r="AI134" s="76"/>
      <c r="AJ134" s="76"/>
    </row>
    <row r="135" spans="29:36" ht="20.85" customHeight="1" x14ac:dyDescent="0.15">
      <c r="AC135" s="75"/>
      <c r="AD135" s="75"/>
      <c r="AE135" s="75"/>
      <c r="AF135" s="75"/>
      <c r="AG135" s="75"/>
      <c r="AH135" s="75"/>
      <c r="AI135" s="75"/>
      <c r="AJ135" s="75"/>
    </row>
    <row r="136" spans="29:36" ht="20.85" customHeight="1" x14ac:dyDescent="0.15">
      <c r="AC136" s="75"/>
      <c r="AD136" s="75"/>
      <c r="AE136" s="76"/>
      <c r="AF136" s="76"/>
      <c r="AG136" s="76"/>
      <c r="AH136" s="76"/>
      <c r="AI136" s="76"/>
      <c r="AJ136" s="76"/>
    </row>
    <row r="137" spans="29:36" ht="20.85" customHeight="1" x14ac:dyDescent="0.15">
      <c r="AC137" s="76"/>
      <c r="AD137" s="76"/>
      <c r="AE137" s="76"/>
      <c r="AF137" s="76"/>
      <c r="AG137" s="76"/>
      <c r="AH137" s="76"/>
      <c r="AI137" s="76"/>
      <c r="AJ137" s="76"/>
    </row>
    <row r="138" spans="29:36" ht="20.85" customHeight="1" x14ac:dyDescent="0.15">
      <c r="AC138" s="75"/>
      <c r="AD138" s="75"/>
      <c r="AE138" s="76"/>
      <c r="AF138" s="76"/>
      <c r="AG138" s="76"/>
      <c r="AH138" s="76"/>
      <c r="AI138" s="76"/>
      <c r="AJ138" s="75"/>
    </row>
    <row r="139" spans="29:36" ht="20.85" customHeight="1" x14ac:dyDescent="0.15">
      <c r="AC139" s="76"/>
      <c r="AD139" s="76"/>
      <c r="AE139" s="76"/>
      <c r="AF139" s="76"/>
      <c r="AG139" s="76"/>
      <c r="AH139" s="76"/>
      <c r="AI139" s="76"/>
      <c r="AJ139" s="76"/>
    </row>
    <row r="140" spans="29:36" ht="20.85" customHeight="1" x14ac:dyDescent="0.15">
      <c r="AC140" s="76"/>
      <c r="AD140" s="76"/>
      <c r="AE140" s="76"/>
      <c r="AF140" s="76"/>
      <c r="AG140" s="76"/>
      <c r="AH140" s="76"/>
      <c r="AI140" s="76"/>
      <c r="AJ140" s="76"/>
    </row>
    <row r="141" spans="29:36" ht="20.85" customHeight="1" x14ac:dyDescent="0.15">
      <c r="AC141" s="76"/>
      <c r="AD141" s="76"/>
      <c r="AE141" s="76"/>
      <c r="AF141" s="76"/>
      <c r="AG141" s="76"/>
      <c r="AH141" s="76"/>
      <c r="AI141" s="76"/>
      <c r="AJ141" s="76"/>
    </row>
    <row r="142" spans="29:36" ht="20.85" customHeight="1" x14ac:dyDescent="0.15">
      <c r="AC142" s="76"/>
      <c r="AD142" s="76"/>
      <c r="AE142" s="76"/>
      <c r="AF142" s="76"/>
      <c r="AG142" s="76"/>
      <c r="AH142" s="76"/>
      <c r="AI142" s="76"/>
      <c r="AJ142" s="76"/>
    </row>
    <row r="143" spans="29:36" ht="20.85" customHeight="1" x14ac:dyDescent="0.15">
      <c r="AC143" s="76"/>
      <c r="AD143" s="76"/>
      <c r="AE143" s="76"/>
      <c r="AF143" s="76"/>
      <c r="AG143" s="76"/>
      <c r="AH143" s="76"/>
      <c r="AI143" s="76"/>
      <c r="AJ143" s="76"/>
    </row>
    <row r="144" spans="29:36" ht="20.85" customHeight="1" x14ac:dyDescent="0.15">
      <c r="AC144" s="76"/>
      <c r="AD144" s="76"/>
      <c r="AE144" s="76"/>
      <c r="AF144" s="76"/>
      <c r="AG144" s="76"/>
      <c r="AH144" s="76"/>
      <c r="AI144" s="76"/>
      <c r="AJ144" s="76"/>
    </row>
    <row r="145" spans="29:36" ht="20.85" customHeight="1" x14ac:dyDescent="0.15">
      <c r="AC145" s="76"/>
      <c r="AD145" s="76"/>
      <c r="AE145" s="76"/>
      <c r="AF145" s="76"/>
      <c r="AG145" s="76"/>
      <c r="AH145" s="76"/>
      <c r="AI145" s="76"/>
      <c r="AJ145" s="76"/>
    </row>
    <row r="146" spans="29:36" ht="20.85" customHeight="1" x14ac:dyDescent="0.15">
      <c r="AC146" s="76"/>
      <c r="AD146" s="76"/>
      <c r="AE146" s="76"/>
      <c r="AF146" s="76"/>
      <c r="AG146" s="76"/>
      <c r="AH146" s="76"/>
      <c r="AI146" s="76"/>
      <c r="AJ146" s="76"/>
    </row>
    <row r="147" spans="29:36" ht="20.85" customHeight="1" x14ac:dyDescent="0.15">
      <c r="AC147" s="76"/>
      <c r="AD147" s="76"/>
      <c r="AE147" s="76"/>
      <c r="AF147" s="76"/>
      <c r="AG147" s="76"/>
      <c r="AH147" s="76"/>
      <c r="AI147" s="76"/>
      <c r="AJ147" s="76"/>
    </row>
    <row r="148" spans="29:36" ht="20.85" customHeight="1" x14ac:dyDescent="0.15">
      <c r="AC148" s="76"/>
      <c r="AD148" s="76"/>
      <c r="AE148" s="76"/>
      <c r="AF148" s="76"/>
      <c r="AG148" s="76"/>
      <c r="AH148" s="76"/>
      <c r="AI148" s="76"/>
      <c r="AJ148" s="76"/>
    </row>
    <row r="149" spans="29:36" ht="20.85" customHeight="1" x14ac:dyDescent="0.15">
      <c r="AC149" s="76"/>
      <c r="AD149" s="76"/>
      <c r="AE149" s="76"/>
      <c r="AF149" s="76"/>
      <c r="AG149" s="76"/>
      <c r="AH149" s="76"/>
      <c r="AI149" s="76"/>
      <c r="AJ149" s="76"/>
    </row>
    <row r="150" spans="29:36" ht="20.85" customHeight="1" x14ac:dyDescent="0.15">
      <c r="AC150" s="76"/>
      <c r="AD150" s="76"/>
      <c r="AE150" s="76"/>
      <c r="AF150" s="76"/>
      <c r="AG150" s="76"/>
      <c r="AH150" s="76"/>
      <c r="AI150" s="76"/>
      <c r="AJ150" s="76"/>
    </row>
    <row r="151" spans="29:36" ht="20.85" customHeight="1" x14ac:dyDescent="0.15">
      <c r="AC151" s="76"/>
      <c r="AD151" s="76"/>
      <c r="AE151" s="76"/>
      <c r="AF151" s="76"/>
      <c r="AG151" s="76"/>
      <c r="AH151" s="76"/>
      <c r="AI151" s="76"/>
      <c r="AJ151" s="76"/>
    </row>
    <row r="152" spans="29:36" ht="20.85" customHeight="1" x14ac:dyDescent="0.15">
      <c r="AC152" s="76"/>
      <c r="AD152" s="76"/>
      <c r="AE152" s="76"/>
      <c r="AF152" s="76"/>
      <c r="AG152" s="76"/>
      <c r="AH152" s="76"/>
      <c r="AI152" s="76"/>
      <c r="AJ152" s="76"/>
    </row>
    <row r="153" spans="29:36" ht="20.85" customHeight="1" x14ac:dyDescent="0.15">
      <c r="AC153" s="76"/>
      <c r="AD153" s="76"/>
      <c r="AE153" s="76"/>
      <c r="AF153" s="76"/>
      <c r="AG153" s="76"/>
      <c r="AH153" s="76"/>
      <c r="AI153" s="76"/>
      <c r="AJ153" s="76"/>
    </row>
    <row r="154" spans="29:36" ht="20.85" customHeight="1" x14ac:dyDescent="0.15">
      <c r="AC154" s="76"/>
      <c r="AD154" s="76"/>
      <c r="AE154" s="76"/>
      <c r="AF154" s="76"/>
      <c r="AG154" s="76"/>
      <c r="AH154" s="76"/>
      <c r="AI154" s="76"/>
      <c r="AJ154" s="76"/>
    </row>
    <row r="155" spans="29:36" ht="20.85" customHeight="1" x14ac:dyDescent="0.15">
      <c r="AC155" s="76"/>
      <c r="AD155" s="76"/>
      <c r="AE155" s="76"/>
      <c r="AF155" s="76"/>
      <c r="AG155" s="76"/>
      <c r="AH155" s="76"/>
      <c r="AI155" s="76"/>
      <c r="AJ155" s="76"/>
    </row>
    <row r="156" spans="29:36" ht="20.85" customHeight="1" x14ac:dyDescent="0.15">
      <c r="AC156" s="76"/>
      <c r="AD156" s="76"/>
      <c r="AE156" s="76"/>
      <c r="AF156" s="76"/>
      <c r="AG156" s="76"/>
      <c r="AH156" s="76"/>
      <c r="AI156" s="76"/>
      <c r="AJ156" s="76"/>
    </row>
    <row r="157" spans="29:36" ht="20.85" customHeight="1" x14ac:dyDescent="0.15">
      <c r="AC157" s="76"/>
      <c r="AD157" s="76"/>
      <c r="AE157" s="76"/>
      <c r="AF157" s="76"/>
      <c r="AG157" s="76"/>
      <c r="AH157" s="76"/>
      <c r="AI157" s="76"/>
      <c r="AJ157" s="76"/>
    </row>
    <row r="158" spans="29:36" ht="20.85" customHeight="1" x14ac:dyDescent="0.15">
      <c r="AC158" s="76"/>
      <c r="AD158" s="76"/>
      <c r="AE158" s="76"/>
      <c r="AF158" s="76"/>
      <c r="AG158" s="76"/>
      <c r="AH158" s="76"/>
      <c r="AI158" s="76"/>
      <c r="AJ158" s="76"/>
    </row>
    <row r="159" spans="29:36" ht="20.85" customHeight="1" x14ac:dyDescent="0.15">
      <c r="AC159" s="76"/>
      <c r="AD159" s="76"/>
      <c r="AE159" s="76"/>
      <c r="AF159" s="76"/>
      <c r="AG159" s="76"/>
      <c r="AH159" s="76"/>
      <c r="AI159" s="76"/>
      <c r="AJ159" s="76"/>
    </row>
    <row r="160" spans="29:36" ht="20.85" customHeight="1" x14ac:dyDescent="0.15">
      <c r="AC160" s="76"/>
      <c r="AD160" s="76"/>
      <c r="AE160" s="76"/>
      <c r="AF160" s="76"/>
      <c r="AG160" s="76"/>
      <c r="AH160" s="76"/>
      <c r="AI160" s="76"/>
      <c r="AJ160" s="76"/>
    </row>
    <row r="161" spans="29:36" ht="20.85" customHeight="1" x14ac:dyDescent="0.15">
      <c r="AC161" s="76"/>
      <c r="AD161" s="76"/>
      <c r="AE161" s="76"/>
      <c r="AF161" s="76"/>
      <c r="AG161" s="76"/>
      <c r="AH161" s="76"/>
      <c r="AI161" s="76"/>
      <c r="AJ161" s="76"/>
    </row>
    <row r="162" spans="29:36" ht="20.85" customHeight="1" x14ac:dyDescent="0.15">
      <c r="AC162" s="76"/>
      <c r="AD162" s="76"/>
      <c r="AE162" s="76"/>
      <c r="AF162" s="76"/>
      <c r="AG162" s="76"/>
      <c r="AH162" s="76"/>
      <c r="AI162" s="76"/>
      <c r="AJ162" s="76"/>
    </row>
    <row r="163" spans="29:36" ht="20.85" customHeight="1" x14ac:dyDescent="0.15">
      <c r="AC163" s="76"/>
      <c r="AD163" s="76"/>
      <c r="AE163" s="76"/>
      <c r="AF163" s="76"/>
      <c r="AG163" s="76"/>
      <c r="AH163" s="76"/>
      <c r="AI163" s="76"/>
      <c r="AJ163" s="76"/>
    </row>
    <row r="164" spans="29:36" ht="20.85" customHeight="1" x14ac:dyDescent="0.15">
      <c r="AC164" s="76"/>
      <c r="AD164" s="76"/>
      <c r="AE164" s="76"/>
      <c r="AF164" s="76"/>
      <c r="AG164" s="76"/>
      <c r="AH164" s="76"/>
      <c r="AI164" s="76"/>
      <c r="AJ164" s="76"/>
    </row>
    <row r="165" spans="29:36" ht="20.85" customHeight="1" x14ac:dyDescent="0.15">
      <c r="AC165" s="76"/>
      <c r="AD165" s="76"/>
      <c r="AE165" s="76"/>
      <c r="AF165" s="76"/>
      <c r="AG165" s="76"/>
      <c r="AH165" s="76"/>
      <c r="AI165" s="76"/>
      <c r="AJ165" s="76"/>
    </row>
    <row r="166" spans="29:36" ht="20.85" customHeight="1" x14ac:dyDescent="0.15">
      <c r="AC166" s="76"/>
      <c r="AD166" s="76"/>
      <c r="AE166" s="76"/>
      <c r="AF166" s="76"/>
      <c r="AG166" s="76"/>
      <c r="AH166" s="76"/>
      <c r="AI166" s="76"/>
      <c r="AJ166" s="76"/>
    </row>
    <row r="167" spans="29:36" ht="20.85" customHeight="1" x14ac:dyDescent="0.15">
      <c r="AC167" s="76"/>
      <c r="AD167" s="76"/>
      <c r="AE167" s="76"/>
      <c r="AF167" s="76"/>
      <c r="AG167" s="76"/>
      <c r="AH167" s="76"/>
      <c r="AI167" s="76"/>
      <c r="AJ167" s="76"/>
    </row>
    <row r="168" spans="29:36" ht="20.85" customHeight="1" x14ac:dyDescent="0.15">
      <c r="AC168" s="76"/>
      <c r="AD168" s="76"/>
      <c r="AE168" s="76"/>
      <c r="AF168" s="76"/>
      <c r="AG168" s="76"/>
      <c r="AH168" s="76"/>
      <c r="AI168" s="76"/>
      <c r="AJ168" s="76"/>
    </row>
    <row r="169" spans="29:36" ht="20.85" customHeight="1" x14ac:dyDescent="0.15">
      <c r="AC169" s="76"/>
      <c r="AD169" s="76"/>
      <c r="AE169" s="76"/>
      <c r="AF169" s="76"/>
      <c r="AG169" s="76"/>
      <c r="AH169" s="76"/>
      <c r="AI169" s="76"/>
      <c r="AJ169" s="76"/>
    </row>
    <row r="170" spans="29:36" ht="20.85" customHeight="1" x14ac:dyDescent="0.15">
      <c r="AC170" s="76"/>
      <c r="AD170" s="76"/>
      <c r="AE170" s="76"/>
      <c r="AF170" s="76"/>
      <c r="AG170" s="76"/>
      <c r="AH170" s="76"/>
      <c r="AI170" s="76"/>
      <c r="AJ170" s="76"/>
    </row>
    <row r="171" spans="29:36" ht="20.85" customHeight="1" x14ac:dyDescent="0.15">
      <c r="AC171" s="76"/>
      <c r="AD171" s="76"/>
      <c r="AE171" s="76"/>
      <c r="AF171" s="76"/>
      <c r="AG171" s="76"/>
      <c r="AH171" s="76"/>
      <c r="AI171" s="76"/>
      <c r="AJ171" s="76"/>
    </row>
    <row r="172" spans="29:36" ht="20.85" customHeight="1" x14ac:dyDescent="0.15">
      <c r="AC172" s="76"/>
      <c r="AD172" s="76"/>
      <c r="AE172" s="76"/>
      <c r="AF172" s="76"/>
      <c r="AG172" s="76"/>
      <c r="AH172" s="76"/>
      <c r="AI172" s="76"/>
      <c r="AJ172" s="76"/>
    </row>
    <row r="173" spans="29:36" ht="20.85" customHeight="1" x14ac:dyDescent="0.15">
      <c r="AC173" s="76"/>
      <c r="AD173" s="76"/>
      <c r="AE173" s="76"/>
      <c r="AF173" s="76"/>
      <c r="AG173" s="76"/>
      <c r="AH173" s="76"/>
      <c r="AI173" s="76"/>
      <c r="AJ173" s="76"/>
    </row>
    <row r="174" spans="29:36" ht="20.85" customHeight="1" x14ac:dyDescent="0.15">
      <c r="AC174" s="76"/>
      <c r="AD174" s="76"/>
      <c r="AE174" s="76"/>
      <c r="AF174" s="76"/>
      <c r="AG174" s="76"/>
      <c r="AH174" s="76"/>
      <c r="AI174" s="76"/>
      <c r="AJ174" s="76"/>
    </row>
    <row r="175" spans="29:36" ht="20.85" customHeight="1" x14ac:dyDescent="0.15">
      <c r="AC175" s="76"/>
      <c r="AD175" s="76"/>
      <c r="AE175" s="76"/>
      <c r="AF175" s="76"/>
      <c r="AG175" s="76"/>
      <c r="AH175" s="76"/>
      <c r="AI175" s="76"/>
      <c r="AJ175" s="76"/>
    </row>
    <row r="176" spans="29:36" ht="20.85" customHeight="1" x14ac:dyDescent="0.15">
      <c r="AC176" s="76"/>
      <c r="AD176" s="76"/>
      <c r="AE176" s="76"/>
      <c r="AF176" s="76"/>
      <c r="AG176" s="76"/>
      <c r="AH176" s="76"/>
      <c r="AI176" s="76"/>
      <c r="AJ176" s="76"/>
    </row>
    <row r="177" spans="1:48" ht="20.85" customHeight="1" x14ac:dyDescent="0.15">
      <c r="A177" s="61" t="s">
        <v>119</v>
      </c>
      <c r="B177" s="61" t="s">
        <v>119</v>
      </c>
      <c r="C177" s="61" t="s">
        <v>119</v>
      </c>
      <c r="D177" s="61" t="s">
        <v>119</v>
      </c>
      <c r="E177" s="61" t="s">
        <v>119</v>
      </c>
      <c r="F177" s="61" t="s">
        <v>119</v>
      </c>
      <c r="G177" s="61" t="s">
        <v>119</v>
      </c>
      <c r="H177" s="61" t="s">
        <v>119</v>
      </c>
      <c r="I177" s="61" t="s">
        <v>119</v>
      </c>
      <c r="J177" s="61" t="s">
        <v>119</v>
      </c>
      <c r="K177" s="61" t="s">
        <v>119</v>
      </c>
      <c r="L177" s="61" t="s">
        <v>119</v>
      </c>
      <c r="M177" s="61" t="s">
        <v>119</v>
      </c>
      <c r="N177" s="61" t="s">
        <v>119</v>
      </c>
      <c r="O177" s="61" t="s">
        <v>119</v>
      </c>
      <c r="P177" s="61" t="s">
        <v>119</v>
      </c>
      <c r="Q177" s="61" t="s">
        <v>119</v>
      </c>
      <c r="R177" s="61" t="s">
        <v>119</v>
      </c>
      <c r="S177" s="61" t="s">
        <v>119</v>
      </c>
      <c r="T177" s="61" t="s">
        <v>119</v>
      </c>
      <c r="U177" s="61" t="s">
        <v>119</v>
      </c>
      <c r="V177" s="61" t="s">
        <v>119</v>
      </c>
      <c r="W177" s="61" t="s">
        <v>119</v>
      </c>
      <c r="X177" s="61" t="s">
        <v>119</v>
      </c>
      <c r="Y177" s="61" t="s">
        <v>119</v>
      </c>
      <c r="Z177" s="61" t="s">
        <v>119</v>
      </c>
      <c r="AA177" s="61" t="s">
        <v>119</v>
      </c>
      <c r="AB177" s="61" t="s">
        <v>119</v>
      </c>
      <c r="AC177" s="61" t="s">
        <v>119</v>
      </c>
      <c r="AD177" s="61" t="s">
        <v>119</v>
      </c>
      <c r="AE177" s="61" t="s">
        <v>119</v>
      </c>
      <c r="AF177" s="61" t="s">
        <v>119</v>
      </c>
      <c r="AG177" s="61" t="s">
        <v>119</v>
      </c>
      <c r="AH177" s="61" t="s">
        <v>119</v>
      </c>
      <c r="AI177" s="61" t="s">
        <v>119</v>
      </c>
      <c r="AJ177" s="61" t="s">
        <v>119</v>
      </c>
      <c r="AK177" s="61" t="s">
        <v>119</v>
      </c>
      <c r="AL177" s="61" t="s">
        <v>119</v>
      </c>
      <c r="AM177" s="61" t="s">
        <v>119</v>
      </c>
      <c r="AN177" s="61" t="s">
        <v>119</v>
      </c>
      <c r="AO177" s="61" t="s">
        <v>119</v>
      </c>
      <c r="AP177" s="61" t="s">
        <v>119</v>
      </c>
      <c r="AQ177" s="61" t="s">
        <v>119</v>
      </c>
      <c r="AR177" s="61" t="s">
        <v>119</v>
      </c>
      <c r="AS177" s="61" t="s">
        <v>119</v>
      </c>
      <c r="AT177" s="61" t="s">
        <v>119</v>
      </c>
      <c r="AU177" s="61" t="s">
        <v>119</v>
      </c>
      <c r="AV177" s="61" t="s">
        <v>119</v>
      </c>
    </row>
    <row r="178" spans="1:48" ht="20.85" customHeight="1" x14ac:dyDescent="0.15">
      <c r="AC178" s="76"/>
      <c r="AD178" s="76"/>
      <c r="AE178" s="76"/>
      <c r="AF178" s="76"/>
      <c r="AG178" s="76"/>
      <c r="AH178" s="76"/>
      <c r="AI178" s="76"/>
      <c r="AJ178" s="76"/>
    </row>
    <row r="179" spans="1:48" ht="20.85" customHeight="1" x14ac:dyDescent="0.15">
      <c r="AC179" s="76"/>
      <c r="AD179" s="76"/>
      <c r="AE179" s="76"/>
      <c r="AF179" s="76"/>
      <c r="AG179" s="76"/>
      <c r="AH179" s="76"/>
      <c r="AI179" s="76"/>
      <c r="AJ179" s="76"/>
    </row>
    <row r="180" spans="1:48" ht="20.85" customHeight="1" x14ac:dyDescent="0.15">
      <c r="AC180" s="75"/>
      <c r="AD180" s="75"/>
      <c r="AE180" s="75"/>
      <c r="AF180" s="75"/>
      <c r="AG180" s="75"/>
      <c r="AH180" s="75"/>
      <c r="AI180" s="75"/>
      <c r="AJ180" s="75"/>
    </row>
    <row r="181" spans="1:48" ht="20.85" customHeight="1" x14ac:dyDescent="0.15">
      <c r="AC181" s="75"/>
      <c r="AD181" s="75"/>
      <c r="AE181" s="76"/>
      <c r="AF181" s="76"/>
      <c r="AG181" s="76"/>
      <c r="AH181" s="76"/>
      <c r="AI181" s="76"/>
      <c r="AJ181" s="76"/>
    </row>
    <row r="182" spans="1:48" ht="20.85" customHeight="1" x14ac:dyDescent="0.15">
      <c r="AC182" s="76"/>
      <c r="AD182" s="76"/>
      <c r="AE182" s="76"/>
      <c r="AF182" s="76"/>
      <c r="AG182" s="76"/>
      <c r="AH182" s="76"/>
      <c r="AI182" s="76"/>
      <c r="AJ182" s="76"/>
    </row>
    <row r="183" spans="1:48" ht="20.85" customHeight="1" x14ac:dyDescent="0.15">
      <c r="AC183" s="75"/>
      <c r="AD183" s="75"/>
      <c r="AE183" s="76"/>
      <c r="AF183" s="76"/>
      <c r="AG183" s="76"/>
      <c r="AH183" s="76"/>
      <c r="AI183" s="76"/>
      <c r="AJ183" s="75"/>
    </row>
    <row r="184" spans="1:48" ht="20.85" customHeight="1" x14ac:dyDescent="0.15">
      <c r="AC184" s="76"/>
      <c r="AD184" s="76"/>
      <c r="AE184" s="76"/>
      <c r="AF184" s="76"/>
      <c r="AG184" s="76"/>
      <c r="AH184" s="76"/>
      <c r="AI184" s="76"/>
      <c r="AJ184" s="76"/>
    </row>
    <row r="185" spans="1:48" ht="20.85" customHeight="1" x14ac:dyDescent="0.15">
      <c r="AC185" s="76"/>
      <c r="AD185" s="76"/>
      <c r="AE185" s="76"/>
      <c r="AF185" s="76"/>
      <c r="AG185" s="76"/>
      <c r="AH185" s="76"/>
      <c r="AI185" s="76"/>
      <c r="AJ185" s="76"/>
    </row>
    <row r="186" spans="1:48" ht="20.85" customHeight="1" x14ac:dyDescent="0.15">
      <c r="AC186" s="76"/>
      <c r="AD186" s="76"/>
      <c r="AE186" s="76"/>
      <c r="AF186" s="76"/>
      <c r="AG186" s="76"/>
      <c r="AH186" s="76"/>
      <c r="AI186" s="76"/>
      <c r="AJ186" s="76"/>
    </row>
    <row r="187" spans="1:48" ht="20.85" customHeight="1" x14ac:dyDescent="0.15">
      <c r="AC187" s="76"/>
      <c r="AD187" s="76"/>
      <c r="AE187" s="76"/>
      <c r="AF187" s="76"/>
      <c r="AG187" s="76"/>
      <c r="AH187" s="76"/>
      <c r="AI187" s="76"/>
      <c r="AJ187" s="76"/>
    </row>
    <row r="188" spans="1:48" ht="20.85" customHeight="1" x14ac:dyDescent="0.15">
      <c r="AC188" s="76"/>
      <c r="AD188" s="76"/>
      <c r="AE188" s="76"/>
      <c r="AF188" s="76"/>
      <c r="AG188" s="76"/>
      <c r="AH188" s="76"/>
      <c r="AI188" s="76"/>
      <c r="AJ188" s="76"/>
    </row>
    <row r="189" spans="1:48" ht="20.85" customHeight="1" x14ac:dyDescent="0.15">
      <c r="AC189" s="76"/>
      <c r="AD189" s="76"/>
      <c r="AE189" s="76"/>
      <c r="AF189" s="76"/>
      <c r="AG189" s="76"/>
      <c r="AH189" s="76"/>
      <c r="AI189" s="76"/>
      <c r="AJ189" s="76"/>
    </row>
    <row r="190" spans="1:48" ht="20.85" customHeight="1" x14ac:dyDescent="0.15">
      <c r="AC190" s="76"/>
      <c r="AD190" s="76"/>
      <c r="AE190" s="76"/>
      <c r="AF190" s="76"/>
      <c r="AG190" s="76"/>
      <c r="AH190" s="76"/>
      <c r="AI190" s="76"/>
      <c r="AJ190" s="76"/>
    </row>
    <row r="191" spans="1:48" ht="20.85" customHeight="1" x14ac:dyDescent="0.15">
      <c r="AC191" s="76"/>
      <c r="AD191" s="76"/>
      <c r="AE191" s="76"/>
      <c r="AF191" s="76"/>
      <c r="AG191" s="76"/>
      <c r="AH191" s="76"/>
      <c r="AI191" s="76"/>
      <c r="AJ191" s="76"/>
    </row>
    <row r="192" spans="1:48" ht="20.85" customHeight="1" x14ac:dyDescent="0.15">
      <c r="AC192" s="76"/>
      <c r="AD192" s="76"/>
      <c r="AE192" s="76"/>
      <c r="AF192" s="76"/>
      <c r="AG192" s="76"/>
      <c r="AH192" s="76"/>
      <c r="AI192" s="76"/>
      <c r="AJ192" s="76"/>
    </row>
    <row r="193" spans="29:36" ht="20.85" customHeight="1" x14ac:dyDescent="0.15">
      <c r="AC193" s="76"/>
      <c r="AD193" s="76"/>
      <c r="AE193" s="76"/>
      <c r="AF193" s="76"/>
      <c r="AG193" s="76"/>
      <c r="AH193" s="76"/>
      <c r="AI193" s="76"/>
      <c r="AJ193" s="76"/>
    </row>
    <row r="194" spans="29:36" ht="20.85" customHeight="1" x14ac:dyDescent="0.15">
      <c r="AC194" s="76"/>
      <c r="AD194" s="76"/>
      <c r="AE194" s="76"/>
      <c r="AF194" s="76"/>
      <c r="AG194" s="76"/>
      <c r="AH194" s="76"/>
      <c r="AI194" s="76"/>
      <c r="AJ194" s="76"/>
    </row>
    <row r="195" spans="29:36" ht="20.85" customHeight="1" x14ac:dyDescent="0.15">
      <c r="AC195" s="76"/>
      <c r="AD195" s="76"/>
      <c r="AE195" s="76"/>
      <c r="AF195" s="76"/>
      <c r="AG195" s="76"/>
      <c r="AH195" s="76"/>
      <c r="AI195" s="76"/>
      <c r="AJ195" s="76"/>
    </row>
    <row r="196" spans="29:36" ht="20.85" customHeight="1" x14ac:dyDescent="0.15">
      <c r="AC196" s="76"/>
      <c r="AD196" s="76"/>
      <c r="AE196" s="76"/>
      <c r="AF196" s="76"/>
      <c r="AG196" s="76"/>
      <c r="AH196" s="76"/>
      <c r="AI196" s="76"/>
      <c r="AJ196" s="76"/>
    </row>
    <row r="197" spans="29:36" ht="20.85" customHeight="1" x14ac:dyDescent="0.15">
      <c r="AC197" s="76"/>
      <c r="AD197" s="76"/>
      <c r="AE197" s="76"/>
      <c r="AF197" s="76"/>
      <c r="AG197" s="76"/>
      <c r="AH197" s="76"/>
      <c r="AI197" s="76"/>
      <c r="AJ197" s="76"/>
    </row>
    <row r="198" spans="29:36" ht="20.85" customHeight="1" x14ac:dyDescent="0.15">
      <c r="AC198" s="76"/>
      <c r="AD198" s="76"/>
      <c r="AE198" s="76"/>
      <c r="AF198" s="76"/>
      <c r="AG198" s="76"/>
      <c r="AH198" s="76"/>
      <c r="AI198" s="76"/>
      <c r="AJ198" s="76"/>
    </row>
    <row r="199" spans="29:36" ht="20.85" customHeight="1" x14ac:dyDescent="0.15">
      <c r="AC199" s="76"/>
      <c r="AD199" s="76"/>
      <c r="AE199" s="76"/>
      <c r="AF199" s="76"/>
      <c r="AG199" s="76"/>
      <c r="AH199" s="76"/>
      <c r="AI199" s="76"/>
      <c r="AJ199" s="76"/>
    </row>
    <row r="200" spans="29:36" ht="20.85" customHeight="1" x14ac:dyDescent="0.15">
      <c r="AC200" s="76"/>
      <c r="AD200" s="76"/>
      <c r="AE200" s="76"/>
      <c r="AF200" s="76"/>
      <c r="AG200" s="76"/>
      <c r="AH200" s="76"/>
      <c r="AI200" s="76"/>
      <c r="AJ200" s="76"/>
    </row>
    <row r="201" spans="29:36" ht="20.85" customHeight="1" x14ac:dyDescent="0.15">
      <c r="AC201" s="76"/>
      <c r="AD201" s="76"/>
      <c r="AE201" s="76"/>
      <c r="AF201" s="76"/>
      <c r="AG201" s="76"/>
      <c r="AH201" s="76"/>
      <c r="AI201" s="76"/>
      <c r="AJ201" s="76"/>
    </row>
    <row r="202" spans="29:36" ht="20.85" customHeight="1" x14ac:dyDescent="0.15">
      <c r="AC202" s="76"/>
      <c r="AD202" s="76"/>
      <c r="AE202" s="76"/>
      <c r="AF202" s="76"/>
      <c r="AG202" s="76"/>
      <c r="AH202" s="76"/>
      <c r="AI202" s="76"/>
      <c r="AJ202" s="76"/>
    </row>
    <row r="203" spans="29:36" ht="20.85" customHeight="1" x14ac:dyDescent="0.15">
      <c r="AC203" s="76"/>
      <c r="AD203" s="76"/>
      <c r="AE203" s="76"/>
      <c r="AF203" s="76"/>
      <c r="AG203" s="76"/>
      <c r="AH203" s="76"/>
      <c r="AI203" s="76"/>
      <c r="AJ203" s="76"/>
    </row>
    <row r="204" spans="29:36" ht="20.85" customHeight="1" x14ac:dyDescent="0.15">
      <c r="AC204" s="76"/>
      <c r="AD204" s="76"/>
      <c r="AE204" s="76"/>
      <c r="AF204" s="76"/>
      <c r="AG204" s="76"/>
      <c r="AH204" s="76"/>
      <c r="AI204" s="76"/>
      <c r="AJ204" s="76"/>
    </row>
    <row r="205" spans="29:36" ht="20.85" customHeight="1" x14ac:dyDescent="0.15">
      <c r="AC205" s="76"/>
      <c r="AD205" s="76"/>
      <c r="AE205" s="76"/>
      <c r="AF205" s="76"/>
      <c r="AG205" s="76"/>
      <c r="AH205" s="76"/>
      <c r="AI205" s="76"/>
      <c r="AJ205" s="76"/>
    </row>
    <row r="206" spans="29:36" ht="20.85" customHeight="1" x14ac:dyDescent="0.15">
      <c r="AC206" s="76"/>
      <c r="AD206" s="76"/>
      <c r="AE206" s="76"/>
      <c r="AF206" s="76"/>
      <c r="AG206" s="76"/>
      <c r="AH206" s="76"/>
      <c r="AI206" s="76"/>
      <c r="AJ206" s="76"/>
    </row>
    <row r="207" spans="29:36" ht="20.85" customHeight="1" x14ac:dyDescent="0.15">
      <c r="AC207" s="76"/>
      <c r="AD207" s="76"/>
      <c r="AE207" s="76"/>
      <c r="AF207" s="76"/>
      <c r="AG207" s="76"/>
      <c r="AH207" s="76"/>
      <c r="AI207" s="76"/>
      <c r="AJ207" s="76"/>
    </row>
    <row r="208" spans="29:36" ht="20.85" customHeight="1" x14ac:dyDescent="0.15">
      <c r="AC208" s="76"/>
      <c r="AD208" s="76"/>
      <c r="AE208" s="76"/>
      <c r="AF208" s="76"/>
      <c r="AG208" s="76"/>
      <c r="AH208" s="76"/>
      <c r="AI208" s="76"/>
      <c r="AJ208" s="76"/>
    </row>
    <row r="209" spans="29:36" ht="20.85" customHeight="1" x14ac:dyDescent="0.15">
      <c r="AC209" s="76"/>
      <c r="AD209" s="76"/>
      <c r="AE209" s="76"/>
      <c r="AF209" s="76"/>
      <c r="AG209" s="76"/>
      <c r="AH209" s="76"/>
      <c r="AI209" s="76"/>
      <c r="AJ209" s="76"/>
    </row>
    <row r="210" spans="29:36" ht="20.85" customHeight="1" x14ac:dyDescent="0.15">
      <c r="AC210" s="76"/>
      <c r="AD210" s="76"/>
      <c r="AE210" s="76"/>
      <c r="AF210" s="76"/>
      <c r="AG210" s="76"/>
      <c r="AH210" s="76"/>
      <c r="AI210" s="76"/>
      <c r="AJ210" s="76"/>
    </row>
    <row r="211" spans="29:36" ht="20.85" customHeight="1" x14ac:dyDescent="0.15">
      <c r="AC211" s="76"/>
      <c r="AD211" s="76"/>
      <c r="AE211" s="76"/>
      <c r="AF211" s="76"/>
      <c r="AG211" s="76"/>
      <c r="AH211" s="76"/>
      <c r="AI211" s="76"/>
      <c r="AJ211" s="76"/>
    </row>
    <row r="212" spans="29:36" ht="20.85" customHeight="1" x14ac:dyDescent="0.15">
      <c r="AC212" s="76"/>
      <c r="AD212" s="76"/>
      <c r="AE212" s="76"/>
      <c r="AF212" s="76"/>
      <c r="AG212" s="76"/>
      <c r="AH212" s="76"/>
      <c r="AI212" s="76"/>
      <c r="AJ212" s="76"/>
    </row>
    <row r="213" spans="29:36" ht="20.85" customHeight="1" x14ac:dyDescent="0.15">
      <c r="AC213" s="76"/>
      <c r="AD213" s="76"/>
      <c r="AE213" s="76"/>
      <c r="AF213" s="76"/>
      <c r="AG213" s="76"/>
      <c r="AH213" s="76"/>
      <c r="AI213" s="76"/>
      <c r="AJ213" s="76"/>
    </row>
    <row r="214" spans="29:36" ht="20.85" customHeight="1" x14ac:dyDescent="0.15">
      <c r="AC214" s="76"/>
      <c r="AD214" s="76"/>
      <c r="AE214" s="76"/>
      <c r="AF214" s="76"/>
      <c r="AG214" s="76"/>
      <c r="AH214" s="76"/>
      <c r="AI214" s="76"/>
      <c r="AJ214" s="76"/>
    </row>
    <row r="215" spans="29:36" ht="20.85" customHeight="1" x14ac:dyDescent="0.15">
      <c r="AC215" s="76"/>
      <c r="AD215" s="76"/>
      <c r="AE215" s="76"/>
      <c r="AF215" s="76"/>
      <c r="AG215" s="76"/>
      <c r="AH215" s="76"/>
      <c r="AI215" s="76"/>
      <c r="AJ215" s="76"/>
    </row>
    <row r="216" spans="29:36" ht="20.85" customHeight="1" x14ac:dyDescent="0.15">
      <c r="AC216" s="76"/>
      <c r="AD216" s="76"/>
      <c r="AE216" s="76"/>
      <c r="AF216" s="76"/>
      <c r="AG216" s="76"/>
      <c r="AH216" s="76"/>
      <c r="AI216" s="76"/>
      <c r="AJ216" s="76"/>
    </row>
    <row r="217" spans="29:36" ht="20.85" customHeight="1" x14ac:dyDescent="0.15">
      <c r="AC217" s="76"/>
      <c r="AD217" s="76"/>
      <c r="AE217" s="76"/>
      <c r="AF217" s="76"/>
      <c r="AG217" s="76"/>
      <c r="AH217" s="76"/>
      <c r="AI217" s="76"/>
      <c r="AJ217" s="76"/>
    </row>
    <row r="218" spans="29:36" ht="20.85" customHeight="1" x14ac:dyDescent="0.15">
      <c r="AC218" s="76"/>
      <c r="AD218" s="76"/>
      <c r="AE218" s="76"/>
      <c r="AF218" s="76"/>
      <c r="AG218" s="76"/>
      <c r="AH218" s="76"/>
      <c r="AI218" s="76"/>
      <c r="AJ218" s="76"/>
    </row>
    <row r="219" spans="29:36" ht="20.85" customHeight="1" x14ac:dyDescent="0.15">
      <c r="AC219" s="76"/>
      <c r="AD219" s="76"/>
      <c r="AE219" s="76"/>
      <c r="AF219" s="76"/>
      <c r="AG219" s="76"/>
      <c r="AH219" s="76"/>
      <c r="AI219" s="76"/>
      <c r="AJ219" s="76"/>
    </row>
    <row r="220" spans="29:36" ht="20.85" customHeight="1" x14ac:dyDescent="0.15">
      <c r="AC220" s="76"/>
      <c r="AD220" s="76"/>
      <c r="AE220" s="76"/>
      <c r="AF220" s="76"/>
      <c r="AG220" s="76"/>
      <c r="AH220" s="76"/>
      <c r="AI220" s="76"/>
      <c r="AJ220" s="76"/>
    </row>
    <row r="221" spans="29:36" ht="20.85" customHeight="1" x14ac:dyDescent="0.15">
      <c r="AC221" s="76"/>
      <c r="AD221" s="76"/>
      <c r="AE221" s="76"/>
      <c r="AF221" s="76"/>
      <c r="AG221" s="76"/>
      <c r="AH221" s="76"/>
      <c r="AI221" s="76"/>
      <c r="AJ221" s="76"/>
    </row>
    <row r="222" spans="29:36" ht="20.85" customHeight="1" x14ac:dyDescent="0.15">
      <c r="AC222" s="76"/>
      <c r="AD222" s="76"/>
      <c r="AE222" s="76"/>
      <c r="AF222" s="76"/>
      <c r="AG222" s="76"/>
      <c r="AH222" s="76"/>
      <c r="AI222" s="76"/>
      <c r="AJ222" s="76"/>
    </row>
    <row r="223" spans="29:36" ht="20.85" customHeight="1" x14ac:dyDescent="0.15">
      <c r="AC223" s="76"/>
      <c r="AD223" s="76"/>
      <c r="AE223" s="76"/>
      <c r="AF223" s="76"/>
      <c r="AG223" s="76"/>
      <c r="AH223" s="76"/>
      <c r="AI223" s="76"/>
      <c r="AJ223" s="76"/>
    </row>
    <row r="224" spans="29:36" ht="20.85" customHeight="1" x14ac:dyDescent="0.15">
      <c r="AC224" s="76"/>
      <c r="AD224" s="76"/>
      <c r="AE224" s="76"/>
      <c r="AF224" s="76"/>
      <c r="AG224" s="76"/>
      <c r="AH224" s="76"/>
      <c r="AI224" s="76"/>
      <c r="AJ224" s="76"/>
    </row>
    <row r="225" spans="29:36" ht="20.85" customHeight="1" x14ac:dyDescent="0.15">
      <c r="AC225" s="75"/>
      <c r="AD225" s="75"/>
      <c r="AE225" s="75"/>
      <c r="AF225" s="75"/>
      <c r="AG225" s="75"/>
      <c r="AH225" s="75"/>
      <c r="AI225" s="75"/>
      <c r="AJ225" s="75"/>
    </row>
    <row r="226" spans="29:36" ht="20.85" customHeight="1" x14ac:dyDescent="0.15">
      <c r="AC226" s="75"/>
      <c r="AD226" s="75"/>
      <c r="AE226" s="76"/>
      <c r="AF226" s="76"/>
      <c r="AG226" s="76"/>
      <c r="AH226" s="76"/>
      <c r="AI226" s="76"/>
      <c r="AJ226" s="76"/>
    </row>
    <row r="227" spans="29:36" ht="20.85" customHeight="1" x14ac:dyDescent="0.15">
      <c r="AC227" s="76"/>
      <c r="AD227" s="76"/>
      <c r="AE227" s="76"/>
      <c r="AF227" s="76"/>
      <c r="AG227" s="76"/>
      <c r="AH227" s="76"/>
      <c r="AI227" s="76"/>
      <c r="AJ227" s="76"/>
    </row>
    <row r="228" spans="29:36" ht="20.85" customHeight="1" x14ac:dyDescent="0.15">
      <c r="AC228" s="75"/>
      <c r="AD228" s="75"/>
      <c r="AE228" s="76"/>
      <c r="AF228" s="76"/>
      <c r="AG228" s="76"/>
      <c r="AH228" s="76"/>
      <c r="AI228" s="76"/>
      <c r="AJ228" s="75"/>
    </row>
    <row r="229" spans="29:36" ht="20.85" customHeight="1" x14ac:dyDescent="0.15">
      <c r="AC229" s="76"/>
      <c r="AD229" s="76"/>
      <c r="AE229" s="76"/>
      <c r="AF229" s="76"/>
      <c r="AG229" s="76"/>
      <c r="AH229" s="76"/>
      <c r="AI229" s="76"/>
      <c r="AJ229" s="76"/>
    </row>
    <row r="230" spans="29:36" ht="20.85" customHeight="1" x14ac:dyDescent="0.15">
      <c r="AC230" s="76"/>
      <c r="AD230" s="76"/>
      <c r="AE230" s="76"/>
      <c r="AF230" s="76"/>
      <c r="AG230" s="76"/>
      <c r="AH230" s="76"/>
      <c r="AI230" s="76"/>
      <c r="AJ230" s="76"/>
    </row>
    <row r="231" spans="29:36" ht="20.85" customHeight="1" x14ac:dyDescent="0.15">
      <c r="AC231" s="76"/>
      <c r="AD231" s="76"/>
      <c r="AE231" s="76"/>
      <c r="AF231" s="76"/>
      <c r="AG231" s="76"/>
      <c r="AH231" s="76"/>
      <c r="AI231" s="76"/>
      <c r="AJ231" s="76"/>
    </row>
    <row r="232" spans="29:36" ht="20.85" customHeight="1" x14ac:dyDescent="0.15">
      <c r="AC232" s="76"/>
      <c r="AD232" s="76"/>
      <c r="AE232" s="76"/>
      <c r="AF232" s="76"/>
      <c r="AG232" s="76"/>
      <c r="AH232" s="76"/>
      <c r="AI232" s="76"/>
      <c r="AJ232" s="76"/>
    </row>
    <row r="233" spans="29:36" ht="20.85" customHeight="1" x14ac:dyDescent="0.15">
      <c r="AC233" s="76"/>
      <c r="AD233" s="76"/>
      <c r="AE233" s="76"/>
      <c r="AF233" s="76"/>
      <c r="AG233" s="76"/>
      <c r="AH233" s="76"/>
      <c r="AI233" s="76"/>
      <c r="AJ233" s="76"/>
    </row>
    <row r="234" spans="29:36" ht="20.85" customHeight="1" x14ac:dyDescent="0.15">
      <c r="AC234" s="76"/>
      <c r="AD234" s="76"/>
      <c r="AE234" s="76"/>
      <c r="AF234" s="76"/>
      <c r="AG234" s="76"/>
      <c r="AH234" s="76"/>
      <c r="AI234" s="76"/>
      <c r="AJ234" s="76"/>
    </row>
    <row r="235" spans="29:36" ht="20.85" customHeight="1" x14ac:dyDescent="0.15">
      <c r="AC235" s="76"/>
      <c r="AD235" s="76"/>
      <c r="AE235" s="76"/>
      <c r="AF235" s="76"/>
      <c r="AG235" s="76"/>
      <c r="AH235" s="76"/>
      <c r="AI235" s="76"/>
      <c r="AJ235" s="76"/>
    </row>
    <row r="236" spans="29:36" ht="20.85" customHeight="1" x14ac:dyDescent="0.15">
      <c r="AC236" s="76"/>
      <c r="AD236" s="76"/>
      <c r="AE236" s="76"/>
      <c r="AF236" s="76"/>
      <c r="AG236" s="76"/>
      <c r="AH236" s="76"/>
      <c r="AI236" s="76"/>
      <c r="AJ236" s="76"/>
    </row>
    <row r="237" spans="29:36" ht="20.85" customHeight="1" x14ac:dyDescent="0.15">
      <c r="AC237" s="76"/>
      <c r="AD237" s="76"/>
      <c r="AE237" s="76"/>
      <c r="AF237" s="76"/>
      <c r="AG237" s="76"/>
      <c r="AH237" s="76"/>
      <c r="AI237" s="76"/>
      <c r="AJ237" s="76"/>
    </row>
    <row r="238" spans="29:36" ht="20.85" customHeight="1" x14ac:dyDescent="0.15">
      <c r="AC238" s="76"/>
      <c r="AD238" s="76"/>
      <c r="AE238" s="76"/>
      <c r="AF238" s="76"/>
      <c r="AG238" s="76"/>
      <c r="AH238" s="76"/>
      <c r="AI238" s="76"/>
      <c r="AJ238" s="76"/>
    </row>
    <row r="239" spans="29:36" ht="20.85" customHeight="1" x14ac:dyDescent="0.15">
      <c r="AC239" s="76"/>
      <c r="AD239" s="76"/>
      <c r="AE239" s="76"/>
      <c r="AF239" s="76"/>
      <c r="AG239" s="76"/>
      <c r="AH239" s="76"/>
      <c r="AI239" s="76"/>
      <c r="AJ239" s="76"/>
    </row>
    <row r="240" spans="29:36" ht="20.85" customHeight="1" x14ac:dyDescent="0.15">
      <c r="AC240" s="76"/>
      <c r="AD240" s="76"/>
      <c r="AE240" s="76"/>
      <c r="AF240" s="76"/>
      <c r="AG240" s="76"/>
      <c r="AH240" s="76"/>
      <c r="AI240" s="76"/>
      <c r="AJ240" s="76"/>
    </row>
    <row r="241" spans="29:36" ht="20.85" customHeight="1" x14ac:dyDescent="0.15">
      <c r="AC241" s="76"/>
      <c r="AD241" s="76"/>
      <c r="AE241" s="76"/>
      <c r="AF241" s="76"/>
      <c r="AG241" s="76"/>
      <c r="AH241" s="76"/>
      <c r="AI241" s="76"/>
      <c r="AJ241" s="76"/>
    </row>
    <row r="242" spans="29:36" ht="20.85" customHeight="1" x14ac:dyDescent="0.15">
      <c r="AC242" s="76"/>
      <c r="AD242" s="76"/>
      <c r="AE242" s="76"/>
      <c r="AF242" s="76"/>
      <c r="AG242" s="76"/>
      <c r="AH242" s="76"/>
      <c r="AI242" s="76"/>
      <c r="AJ242" s="76"/>
    </row>
    <row r="243" spans="29:36" ht="20.85" customHeight="1" x14ac:dyDescent="0.15">
      <c r="AC243" s="76"/>
      <c r="AD243" s="76"/>
      <c r="AE243" s="76"/>
      <c r="AF243" s="76"/>
      <c r="AG243" s="76"/>
      <c r="AH243" s="76"/>
      <c r="AI243" s="76"/>
      <c r="AJ243" s="76"/>
    </row>
    <row r="244" spans="29:36" ht="20.85" customHeight="1" x14ac:dyDescent="0.15">
      <c r="AC244" s="76"/>
      <c r="AD244" s="76"/>
      <c r="AE244" s="76"/>
      <c r="AF244" s="76"/>
      <c r="AG244" s="76"/>
      <c r="AH244" s="76"/>
      <c r="AI244" s="76"/>
      <c r="AJ244" s="76"/>
    </row>
    <row r="245" spans="29:36" ht="20.85" customHeight="1" x14ac:dyDescent="0.15">
      <c r="AC245" s="76"/>
      <c r="AD245" s="76"/>
      <c r="AE245" s="76"/>
      <c r="AF245" s="76"/>
      <c r="AG245" s="76"/>
      <c r="AH245" s="76"/>
      <c r="AI245" s="76"/>
      <c r="AJ245" s="76"/>
    </row>
    <row r="246" spans="29:36" ht="20.85" customHeight="1" x14ac:dyDescent="0.15">
      <c r="AC246" s="76"/>
      <c r="AD246" s="76"/>
      <c r="AE246" s="76"/>
      <c r="AF246" s="76"/>
      <c r="AG246" s="76"/>
      <c r="AH246" s="76"/>
      <c r="AI246" s="76"/>
      <c r="AJ246" s="76"/>
    </row>
    <row r="247" spans="29:36" ht="20.85" customHeight="1" x14ac:dyDescent="0.15">
      <c r="AC247" s="76"/>
      <c r="AD247" s="76"/>
      <c r="AE247" s="76"/>
      <c r="AF247" s="76"/>
      <c r="AG247" s="76"/>
      <c r="AH247" s="76"/>
      <c r="AI247" s="76"/>
      <c r="AJ247" s="76"/>
    </row>
    <row r="248" spans="29:36" ht="20.85" customHeight="1" x14ac:dyDescent="0.15">
      <c r="AC248" s="76"/>
      <c r="AD248" s="76"/>
      <c r="AE248" s="76"/>
      <c r="AF248" s="76"/>
      <c r="AG248" s="76"/>
      <c r="AH248" s="76"/>
      <c r="AI248" s="76"/>
      <c r="AJ248" s="76"/>
    </row>
    <row r="249" spans="29:36" ht="20.85" customHeight="1" x14ac:dyDescent="0.15">
      <c r="AC249" s="76"/>
      <c r="AD249" s="76"/>
      <c r="AE249" s="76"/>
      <c r="AF249" s="76"/>
      <c r="AG249" s="76"/>
      <c r="AH249" s="76"/>
      <c r="AI249" s="76"/>
      <c r="AJ249" s="76"/>
    </row>
    <row r="250" spans="29:36" ht="20.85" customHeight="1" x14ac:dyDescent="0.15">
      <c r="AC250" s="76"/>
      <c r="AD250" s="76"/>
      <c r="AE250" s="76"/>
      <c r="AF250" s="76"/>
      <c r="AG250" s="76"/>
      <c r="AH250" s="76"/>
      <c r="AI250" s="76"/>
      <c r="AJ250" s="76"/>
    </row>
    <row r="251" spans="29:36" ht="20.85" customHeight="1" x14ac:dyDescent="0.15">
      <c r="AC251" s="76"/>
      <c r="AD251" s="76"/>
      <c r="AE251" s="76"/>
      <c r="AF251" s="76"/>
      <c r="AG251" s="76"/>
      <c r="AH251" s="76"/>
      <c r="AI251" s="76"/>
      <c r="AJ251" s="76"/>
    </row>
    <row r="252" spans="29:36" ht="20.85" customHeight="1" x14ac:dyDescent="0.15">
      <c r="AC252" s="76"/>
      <c r="AD252" s="76"/>
      <c r="AE252" s="76"/>
      <c r="AF252" s="76"/>
      <c r="AG252" s="76"/>
      <c r="AH252" s="76"/>
      <c r="AI252" s="76"/>
      <c r="AJ252" s="76"/>
    </row>
    <row r="253" spans="29:36" ht="20.85" customHeight="1" x14ac:dyDescent="0.15">
      <c r="AC253" s="76"/>
      <c r="AD253" s="76"/>
      <c r="AE253" s="76"/>
      <c r="AF253" s="76"/>
      <c r="AG253" s="76"/>
      <c r="AH253" s="76"/>
      <c r="AI253" s="76"/>
      <c r="AJ253" s="76"/>
    </row>
    <row r="254" spans="29:36" ht="20.85" customHeight="1" x14ac:dyDescent="0.15">
      <c r="AC254" s="76"/>
      <c r="AD254" s="76"/>
      <c r="AE254" s="76"/>
      <c r="AF254" s="76"/>
      <c r="AG254" s="76"/>
      <c r="AH254" s="76"/>
      <c r="AI254" s="76"/>
      <c r="AJ254" s="76"/>
    </row>
    <row r="255" spans="29:36" ht="20.85" customHeight="1" x14ac:dyDescent="0.15">
      <c r="AC255" s="76"/>
      <c r="AD255" s="76"/>
      <c r="AE255" s="76"/>
      <c r="AF255" s="76"/>
      <c r="AG255" s="76"/>
      <c r="AH255" s="76"/>
      <c r="AI255" s="76"/>
      <c r="AJ255" s="76"/>
    </row>
    <row r="256" spans="29:36" ht="20.85" customHeight="1" x14ac:dyDescent="0.15">
      <c r="AC256" s="76"/>
      <c r="AD256" s="76"/>
      <c r="AE256" s="76"/>
      <c r="AF256" s="76"/>
      <c r="AG256" s="76"/>
      <c r="AH256" s="76"/>
      <c r="AI256" s="76"/>
      <c r="AJ256" s="76"/>
    </row>
    <row r="257" spans="29:36" ht="20.85" customHeight="1" x14ac:dyDescent="0.15">
      <c r="AC257" s="76"/>
      <c r="AD257" s="76"/>
      <c r="AE257" s="76"/>
      <c r="AF257" s="76"/>
      <c r="AG257" s="76"/>
      <c r="AH257" s="76"/>
      <c r="AI257" s="76"/>
      <c r="AJ257" s="76"/>
    </row>
    <row r="258" spans="29:36" ht="20.85" customHeight="1" x14ac:dyDescent="0.15">
      <c r="AC258" s="76"/>
      <c r="AD258" s="76"/>
      <c r="AE258" s="76"/>
      <c r="AF258" s="76"/>
      <c r="AG258" s="76"/>
      <c r="AH258" s="76"/>
      <c r="AI258" s="76"/>
      <c r="AJ258" s="76"/>
    </row>
    <row r="259" spans="29:36" ht="20.85" customHeight="1" x14ac:dyDescent="0.15">
      <c r="AC259" s="76"/>
      <c r="AD259" s="76"/>
      <c r="AE259" s="76"/>
      <c r="AF259" s="76"/>
      <c r="AG259" s="76"/>
      <c r="AH259" s="76"/>
      <c r="AI259" s="76"/>
      <c r="AJ259" s="76"/>
    </row>
    <row r="260" spans="29:36" ht="20.85" customHeight="1" x14ac:dyDescent="0.15">
      <c r="AC260" s="76"/>
      <c r="AD260" s="76"/>
      <c r="AE260" s="76"/>
      <c r="AF260" s="76"/>
      <c r="AG260" s="76"/>
      <c r="AH260" s="76"/>
      <c r="AI260" s="76"/>
      <c r="AJ260" s="76"/>
    </row>
    <row r="261" spans="29:36" ht="20.85" customHeight="1" x14ac:dyDescent="0.15">
      <c r="AC261" s="76"/>
      <c r="AD261" s="76"/>
      <c r="AE261" s="76"/>
      <c r="AF261" s="76"/>
      <c r="AG261" s="76"/>
      <c r="AH261" s="76"/>
      <c r="AI261" s="76"/>
      <c r="AJ261" s="76"/>
    </row>
    <row r="262" spans="29:36" ht="20.85" customHeight="1" x14ac:dyDescent="0.15">
      <c r="AC262" s="76"/>
      <c r="AD262" s="76"/>
      <c r="AE262" s="76"/>
      <c r="AF262" s="76"/>
      <c r="AG262" s="76"/>
      <c r="AH262" s="76"/>
      <c r="AI262" s="76"/>
      <c r="AJ262" s="76"/>
    </row>
    <row r="263" spans="29:36" ht="20.85" customHeight="1" x14ac:dyDescent="0.15">
      <c r="AC263" s="76"/>
      <c r="AD263" s="76"/>
      <c r="AE263" s="76"/>
      <c r="AF263" s="76"/>
      <c r="AG263" s="76"/>
      <c r="AH263" s="76"/>
      <c r="AI263" s="76"/>
      <c r="AJ263" s="76"/>
    </row>
    <row r="264" spans="29:36" ht="20.85" customHeight="1" x14ac:dyDescent="0.15">
      <c r="AC264" s="76"/>
      <c r="AD264" s="76"/>
      <c r="AE264" s="76"/>
      <c r="AF264" s="76"/>
      <c r="AG264" s="76"/>
      <c r="AH264" s="76"/>
      <c r="AI264" s="76"/>
      <c r="AJ264" s="76"/>
    </row>
    <row r="265" spans="29:36" ht="20.85" customHeight="1" x14ac:dyDescent="0.15">
      <c r="AC265" s="76"/>
      <c r="AD265" s="76"/>
      <c r="AE265" s="76"/>
      <c r="AF265" s="76"/>
      <c r="AG265" s="76"/>
      <c r="AH265" s="76"/>
      <c r="AI265" s="76"/>
      <c r="AJ265" s="76"/>
    </row>
    <row r="266" spans="29:36" ht="20.85" customHeight="1" x14ac:dyDescent="0.15">
      <c r="AC266" s="76"/>
      <c r="AD266" s="76"/>
      <c r="AE266" s="76"/>
      <c r="AF266" s="76"/>
      <c r="AG266" s="76"/>
      <c r="AH266" s="76"/>
      <c r="AI266" s="76"/>
      <c r="AJ266" s="76"/>
    </row>
    <row r="267" spans="29:36" ht="20.85" customHeight="1" x14ac:dyDescent="0.15">
      <c r="AC267" s="76"/>
      <c r="AD267" s="76"/>
      <c r="AE267" s="76"/>
      <c r="AF267" s="76"/>
      <c r="AG267" s="76"/>
      <c r="AH267" s="76"/>
      <c r="AI267" s="76"/>
      <c r="AJ267" s="76"/>
    </row>
    <row r="268" spans="29:36" ht="20.85" customHeight="1" x14ac:dyDescent="0.15">
      <c r="AC268" s="76"/>
      <c r="AD268" s="76"/>
      <c r="AE268" s="76"/>
      <c r="AF268" s="76"/>
      <c r="AG268" s="76"/>
      <c r="AH268" s="76"/>
      <c r="AI268" s="76"/>
      <c r="AJ268" s="76"/>
    </row>
    <row r="269" spans="29:36" ht="20.85" customHeight="1" x14ac:dyDescent="0.15">
      <c r="AC269" s="76"/>
      <c r="AD269" s="76"/>
      <c r="AE269" s="76"/>
      <c r="AF269" s="76"/>
      <c r="AG269" s="76"/>
      <c r="AH269" s="76"/>
      <c r="AI269" s="76"/>
      <c r="AJ269" s="76"/>
    </row>
    <row r="270" spans="29:36" ht="20.85" customHeight="1" x14ac:dyDescent="0.15">
      <c r="AC270" s="75"/>
      <c r="AD270" s="75"/>
      <c r="AE270" s="75"/>
      <c r="AF270" s="75"/>
      <c r="AG270" s="75"/>
      <c r="AH270" s="75"/>
      <c r="AI270" s="75"/>
      <c r="AJ270" s="75"/>
    </row>
    <row r="271" spans="29:36" ht="20.85" customHeight="1" x14ac:dyDescent="0.15">
      <c r="AC271" s="75"/>
      <c r="AD271" s="75"/>
      <c r="AE271" s="76"/>
      <c r="AF271" s="76"/>
      <c r="AG271" s="76"/>
      <c r="AH271" s="76"/>
      <c r="AI271" s="76"/>
      <c r="AJ271" s="76"/>
    </row>
    <row r="272" spans="29:36" ht="20.85" customHeight="1" x14ac:dyDescent="0.15">
      <c r="AC272" s="76"/>
      <c r="AD272" s="76"/>
      <c r="AE272" s="76"/>
      <c r="AF272" s="76"/>
      <c r="AG272" s="76"/>
      <c r="AH272" s="76"/>
      <c r="AI272" s="76"/>
      <c r="AJ272" s="76"/>
    </row>
    <row r="273" spans="29:36" ht="20.85" customHeight="1" x14ac:dyDescent="0.15">
      <c r="AC273" s="75"/>
      <c r="AD273" s="75"/>
      <c r="AE273" s="76"/>
      <c r="AF273" s="76"/>
      <c r="AG273" s="76"/>
      <c r="AH273" s="76"/>
      <c r="AI273" s="76"/>
      <c r="AJ273" s="75"/>
    </row>
    <row r="274" spans="29:36" ht="20.85" customHeight="1" x14ac:dyDescent="0.15">
      <c r="AC274" s="76"/>
      <c r="AD274" s="76"/>
      <c r="AE274" s="76"/>
      <c r="AF274" s="76"/>
      <c r="AG274" s="76"/>
      <c r="AH274" s="76"/>
      <c r="AI274" s="76"/>
      <c r="AJ274" s="76"/>
    </row>
    <row r="275" spans="29:36" ht="20.85" customHeight="1" x14ac:dyDescent="0.15">
      <c r="AC275" s="76"/>
      <c r="AD275" s="76"/>
      <c r="AE275" s="76"/>
      <c r="AF275" s="76"/>
      <c r="AG275" s="76"/>
      <c r="AH275" s="76"/>
      <c r="AI275" s="76"/>
      <c r="AJ275" s="76"/>
    </row>
    <row r="276" spans="29:36" ht="20.85" customHeight="1" x14ac:dyDescent="0.15">
      <c r="AC276" s="76"/>
      <c r="AD276" s="76"/>
      <c r="AE276" s="76"/>
      <c r="AF276" s="76"/>
      <c r="AG276" s="76"/>
      <c r="AH276" s="76"/>
      <c r="AI276" s="76"/>
      <c r="AJ276" s="76"/>
    </row>
    <row r="277" spans="29:36" ht="20.85" customHeight="1" x14ac:dyDescent="0.15">
      <c r="AC277" s="76"/>
      <c r="AD277" s="76"/>
      <c r="AE277" s="76"/>
      <c r="AF277" s="76"/>
      <c r="AG277" s="76"/>
      <c r="AH277" s="76"/>
      <c r="AI277" s="76"/>
      <c r="AJ277" s="76"/>
    </row>
    <row r="278" spans="29:36" ht="20.85" customHeight="1" x14ac:dyDescent="0.15">
      <c r="AC278" s="76"/>
      <c r="AD278" s="76"/>
      <c r="AE278" s="76"/>
      <c r="AF278" s="76"/>
      <c r="AG278" s="76"/>
      <c r="AH278" s="76"/>
      <c r="AI278" s="76"/>
      <c r="AJ278" s="76"/>
    </row>
    <row r="279" spans="29:36" ht="20.85" customHeight="1" x14ac:dyDescent="0.15">
      <c r="AC279" s="76"/>
      <c r="AD279" s="76"/>
      <c r="AE279" s="76"/>
      <c r="AF279" s="76"/>
      <c r="AG279" s="76"/>
      <c r="AH279" s="76"/>
      <c r="AI279" s="76"/>
      <c r="AJ279" s="76"/>
    </row>
    <row r="280" spans="29:36" ht="20.85" customHeight="1" x14ac:dyDescent="0.15">
      <c r="AC280" s="76"/>
      <c r="AD280" s="76"/>
      <c r="AE280" s="76"/>
      <c r="AF280" s="76"/>
      <c r="AG280" s="76"/>
      <c r="AH280" s="76"/>
      <c r="AI280" s="76"/>
      <c r="AJ280" s="76"/>
    </row>
    <row r="281" spans="29:36" ht="20.85" customHeight="1" x14ac:dyDescent="0.15">
      <c r="AC281" s="76"/>
      <c r="AD281" s="76"/>
      <c r="AE281" s="76"/>
      <c r="AF281" s="76"/>
      <c r="AG281" s="76"/>
      <c r="AH281" s="76"/>
      <c r="AI281" s="76"/>
      <c r="AJ281" s="76"/>
    </row>
    <row r="282" spans="29:36" ht="20.85" customHeight="1" x14ac:dyDescent="0.15">
      <c r="AC282" s="76"/>
      <c r="AD282" s="76"/>
      <c r="AE282" s="76"/>
      <c r="AF282" s="76"/>
      <c r="AG282" s="76"/>
      <c r="AH282" s="76"/>
      <c r="AI282" s="76"/>
      <c r="AJ282" s="76"/>
    </row>
    <row r="283" spans="29:36" ht="20.85" customHeight="1" x14ac:dyDescent="0.15">
      <c r="AC283" s="76"/>
      <c r="AD283" s="76"/>
      <c r="AE283" s="76"/>
      <c r="AF283" s="76"/>
      <c r="AG283" s="76"/>
      <c r="AH283" s="76"/>
      <c r="AI283" s="76"/>
      <c r="AJ283" s="76"/>
    </row>
    <row r="284" spans="29:36" ht="20.85" customHeight="1" x14ac:dyDescent="0.15">
      <c r="AC284" s="76"/>
      <c r="AD284" s="76"/>
      <c r="AE284" s="76"/>
      <c r="AF284" s="76"/>
      <c r="AG284" s="76"/>
      <c r="AH284" s="76"/>
      <c r="AI284" s="76"/>
      <c r="AJ284" s="76"/>
    </row>
    <row r="285" spans="29:36" ht="20.85" customHeight="1" x14ac:dyDescent="0.15">
      <c r="AC285" s="76"/>
      <c r="AD285" s="76"/>
      <c r="AE285" s="76"/>
      <c r="AF285" s="76"/>
      <c r="AG285" s="76"/>
      <c r="AH285" s="76"/>
      <c r="AI285" s="76"/>
      <c r="AJ285" s="76"/>
    </row>
    <row r="286" spans="29:36" ht="20.85" customHeight="1" x14ac:dyDescent="0.15">
      <c r="AC286" s="76"/>
      <c r="AD286" s="76"/>
      <c r="AE286" s="76"/>
      <c r="AF286" s="76"/>
      <c r="AG286" s="76"/>
      <c r="AH286" s="76"/>
      <c r="AI286" s="76"/>
      <c r="AJ286" s="76"/>
    </row>
    <row r="287" spans="29:36" ht="20.85" customHeight="1" x14ac:dyDescent="0.15">
      <c r="AC287" s="76"/>
      <c r="AD287" s="76"/>
      <c r="AE287" s="76"/>
      <c r="AF287" s="76"/>
      <c r="AG287" s="76"/>
      <c r="AH287" s="76"/>
      <c r="AI287" s="76"/>
      <c r="AJ287" s="76"/>
    </row>
    <row r="288" spans="29:36" ht="20.85" customHeight="1" x14ac:dyDescent="0.15">
      <c r="AC288" s="76"/>
      <c r="AD288" s="76"/>
      <c r="AE288" s="76"/>
      <c r="AF288" s="76"/>
      <c r="AG288" s="76"/>
      <c r="AH288" s="76"/>
      <c r="AI288" s="76"/>
      <c r="AJ288" s="76"/>
    </row>
    <row r="289" spans="29:36" ht="20.85" customHeight="1" x14ac:dyDescent="0.15">
      <c r="AC289" s="76"/>
      <c r="AD289" s="76"/>
      <c r="AE289" s="76"/>
      <c r="AF289" s="76"/>
      <c r="AG289" s="76"/>
      <c r="AH289" s="76"/>
      <c r="AI289" s="76"/>
      <c r="AJ289" s="76"/>
    </row>
    <row r="290" spans="29:36" ht="20.85" customHeight="1" x14ac:dyDescent="0.15">
      <c r="AC290" s="76"/>
      <c r="AD290" s="76"/>
      <c r="AE290" s="76"/>
      <c r="AF290" s="76"/>
      <c r="AG290" s="76"/>
      <c r="AH290" s="76"/>
      <c r="AI290" s="76"/>
      <c r="AJ290" s="76"/>
    </row>
    <row r="291" spans="29:36" ht="20.85" customHeight="1" x14ac:dyDescent="0.15">
      <c r="AC291" s="76"/>
      <c r="AD291" s="76"/>
      <c r="AE291" s="76"/>
      <c r="AF291" s="76"/>
      <c r="AG291" s="76"/>
      <c r="AH291" s="76"/>
      <c r="AI291" s="76"/>
      <c r="AJ291" s="76"/>
    </row>
    <row r="292" spans="29:36" ht="20.85" customHeight="1" x14ac:dyDescent="0.15">
      <c r="AC292" s="76"/>
      <c r="AD292" s="76"/>
      <c r="AE292" s="76"/>
      <c r="AF292" s="76"/>
      <c r="AG292" s="76"/>
      <c r="AH292" s="76"/>
      <c r="AI292" s="76"/>
      <c r="AJ292" s="76"/>
    </row>
    <row r="293" spans="29:36" ht="20.85" customHeight="1" x14ac:dyDescent="0.15">
      <c r="AC293" s="76"/>
      <c r="AD293" s="76"/>
      <c r="AE293" s="76"/>
      <c r="AF293" s="76"/>
      <c r="AG293" s="76"/>
      <c r="AH293" s="76"/>
      <c r="AI293" s="76"/>
      <c r="AJ293" s="76"/>
    </row>
    <row r="294" spans="29:36" ht="20.85" customHeight="1" x14ac:dyDescent="0.15">
      <c r="AC294" s="76"/>
      <c r="AD294" s="76"/>
      <c r="AE294" s="76"/>
      <c r="AF294" s="76"/>
      <c r="AG294" s="76"/>
      <c r="AH294" s="76"/>
      <c r="AI294" s="76"/>
      <c r="AJ294" s="76"/>
    </row>
    <row r="295" spans="29:36" ht="20.85" customHeight="1" x14ac:dyDescent="0.15">
      <c r="AC295" s="76"/>
      <c r="AD295" s="76"/>
      <c r="AE295" s="76"/>
      <c r="AF295" s="76"/>
      <c r="AG295" s="76"/>
      <c r="AH295" s="76"/>
      <c r="AI295" s="76"/>
      <c r="AJ295" s="76"/>
    </row>
    <row r="296" spans="29:36" ht="20.85" customHeight="1" x14ac:dyDescent="0.15">
      <c r="AC296" s="76"/>
      <c r="AD296" s="76"/>
      <c r="AE296" s="76"/>
      <c r="AF296" s="76"/>
      <c r="AG296" s="76"/>
      <c r="AH296" s="76"/>
      <c r="AI296" s="76"/>
      <c r="AJ296" s="76"/>
    </row>
    <row r="297" spans="29:36" ht="20.85" customHeight="1" x14ac:dyDescent="0.15">
      <c r="AC297" s="76"/>
      <c r="AD297" s="76"/>
      <c r="AE297" s="76"/>
      <c r="AF297" s="76"/>
      <c r="AG297" s="76"/>
      <c r="AH297" s="76"/>
      <c r="AI297" s="76"/>
      <c r="AJ297" s="76"/>
    </row>
    <row r="298" spans="29:36" ht="20.85" customHeight="1" x14ac:dyDescent="0.15">
      <c r="AC298" s="76"/>
      <c r="AD298" s="76"/>
      <c r="AE298" s="76"/>
      <c r="AF298" s="76"/>
      <c r="AG298" s="76"/>
      <c r="AH298" s="76"/>
      <c r="AI298" s="76"/>
      <c r="AJ298" s="76"/>
    </row>
    <row r="299" spans="29:36" ht="20.85" customHeight="1" x14ac:dyDescent="0.15">
      <c r="AC299" s="76"/>
      <c r="AD299" s="76"/>
      <c r="AE299" s="76"/>
      <c r="AF299" s="76"/>
      <c r="AG299" s="76"/>
      <c r="AH299" s="76"/>
      <c r="AI299" s="76"/>
      <c r="AJ299" s="76"/>
    </row>
    <row r="300" spans="29:36" ht="20.85" customHeight="1" x14ac:dyDescent="0.15">
      <c r="AC300" s="76"/>
      <c r="AD300" s="76"/>
      <c r="AE300" s="76"/>
      <c r="AF300" s="76"/>
      <c r="AG300" s="76"/>
      <c r="AH300" s="76"/>
      <c r="AI300" s="76"/>
      <c r="AJ300" s="76"/>
    </row>
    <row r="301" spans="29:36" ht="20.85" customHeight="1" x14ac:dyDescent="0.15">
      <c r="AC301" s="76"/>
      <c r="AD301" s="76"/>
      <c r="AE301" s="76"/>
      <c r="AF301" s="76"/>
      <c r="AG301" s="76"/>
      <c r="AH301" s="76"/>
      <c r="AI301" s="76"/>
      <c r="AJ301" s="76"/>
    </row>
    <row r="302" spans="29:36" ht="20.85" customHeight="1" x14ac:dyDescent="0.15">
      <c r="AC302" s="76"/>
      <c r="AD302" s="76"/>
      <c r="AE302" s="76"/>
      <c r="AF302" s="76"/>
      <c r="AG302" s="76"/>
      <c r="AH302" s="76"/>
      <c r="AI302" s="76"/>
      <c r="AJ302" s="76"/>
    </row>
    <row r="303" spans="29:36" ht="20.85" customHeight="1" x14ac:dyDescent="0.15">
      <c r="AC303" s="76"/>
      <c r="AD303" s="76"/>
      <c r="AE303" s="76"/>
      <c r="AF303" s="76"/>
      <c r="AG303" s="76"/>
      <c r="AH303" s="76"/>
      <c r="AI303" s="76"/>
      <c r="AJ303" s="76"/>
    </row>
    <row r="304" spans="29:36" ht="20.85" customHeight="1" x14ac:dyDescent="0.15">
      <c r="AC304" s="76"/>
      <c r="AD304" s="76"/>
      <c r="AE304" s="76"/>
      <c r="AF304" s="76"/>
      <c r="AG304" s="76"/>
      <c r="AH304" s="76"/>
      <c r="AI304" s="76"/>
      <c r="AJ304" s="76"/>
    </row>
    <row r="305" spans="29:36" ht="20.85" customHeight="1" x14ac:dyDescent="0.15">
      <c r="AC305" s="76"/>
      <c r="AD305" s="76"/>
      <c r="AE305" s="76"/>
      <c r="AF305" s="76"/>
      <c r="AG305" s="76"/>
      <c r="AH305" s="76"/>
      <c r="AI305" s="76"/>
      <c r="AJ305" s="76"/>
    </row>
    <row r="306" spans="29:36" ht="20.85" customHeight="1" x14ac:dyDescent="0.15">
      <c r="AC306" s="76"/>
      <c r="AD306" s="76"/>
      <c r="AE306" s="76"/>
      <c r="AF306" s="76"/>
      <c r="AG306" s="76"/>
      <c r="AH306" s="76"/>
      <c r="AI306" s="76"/>
      <c r="AJ306" s="76"/>
    </row>
    <row r="307" spans="29:36" ht="20.85" customHeight="1" x14ac:dyDescent="0.15">
      <c r="AC307" s="76"/>
      <c r="AD307" s="76"/>
      <c r="AE307" s="76"/>
      <c r="AF307" s="76"/>
      <c r="AG307" s="76"/>
      <c r="AH307" s="76"/>
      <c r="AI307" s="76"/>
      <c r="AJ307" s="76"/>
    </row>
    <row r="308" spans="29:36" ht="20.85" customHeight="1" x14ac:dyDescent="0.15">
      <c r="AC308" s="76"/>
      <c r="AD308" s="76"/>
      <c r="AE308" s="76"/>
      <c r="AF308" s="76"/>
      <c r="AG308" s="76"/>
      <c r="AH308" s="76"/>
      <c r="AI308" s="76"/>
      <c r="AJ308" s="76"/>
    </row>
    <row r="309" spans="29:36" ht="20.85" customHeight="1" x14ac:dyDescent="0.15">
      <c r="AC309" s="76"/>
      <c r="AD309" s="76"/>
      <c r="AE309" s="76"/>
      <c r="AF309" s="76"/>
      <c r="AG309" s="76"/>
      <c r="AH309" s="76"/>
      <c r="AI309" s="76"/>
      <c r="AJ309" s="76"/>
    </row>
    <row r="310" spans="29:36" ht="20.85" customHeight="1" x14ac:dyDescent="0.15">
      <c r="AC310" s="76"/>
      <c r="AD310" s="76"/>
      <c r="AE310" s="76"/>
      <c r="AF310" s="76"/>
      <c r="AG310" s="76"/>
      <c r="AH310" s="76"/>
      <c r="AI310" s="76"/>
      <c r="AJ310" s="76"/>
    </row>
    <row r="311" spans="29:36" ht="20.85" customHeight="1" x14ac:dyDescent="0.15">
      <c r="AC311" s="76"/>
      <c r="AD311" s="76"/>
      <c r="AE311" s="76"/>
      <c r="AF311" s="76"/>
      <c r="AG311" s="76"/>
      <c r="AH311" s="76"/>
      <c r="AI311" s="76"/>
      <c r="AJ311" s="76"/>
    </row>
    <row r="312" spans="29:36" ht="20.85" customHeight="1" x14ac:dyDescent="0.15">
      <c r="AC312" s="76"/>
      <c r="AD312" s="76"/>
      <c r="AE312" s="76"/>
      <c r="AF312" s="76"/>
      <c r="AG312" s="76"/>
      <c r="AH312" s="76"/>
      <c r="AI312" s="76"/>
      <c r="AJ312" s="76"/>
    </row>
    <row r="313" spans="29:36" ht="20.85" customHeight="1" x14ac:dyDescent="0.15">
      <c r="AC313" s="76"/>
      <c r="AD313" s="76"/>
      <c r="AE313" s="76"/>
      <c r="AF313" s="76"/>
      <c r="AG313" s="76"/>
      <c r="AH313" s="76"/>
      <c r="AI313" s="76"/>
      <c r="AJ313" s="76"/>
    </row>
    <row r="314" spans="29:36" ht="20.85" customHeight="1" x14ac:dyDescent="0.15">
      <c r="AC314" s="76"/>
      <c r="AD314" s="76"/>
      <c r="AE314" s="76"/>
      <c r="AF314" s="76"/>
      <c r="AG314" s="76"/>
      <c r="AH314" s="76"/>
      <c r="AI314" s="76"/>
      <c r="AJ314" s="76"/>
    </row>
    <row r="315" spans="29:36" ht="20.85" customHeight="1" x14ac:dyDescent="0.15">
      <c r="AC315" s="75"/>
      <c r="AD315" s="75"/>
      <c r="AE315" s="75"/>
      <c r="AF315" s="75"/>
      <c r="AG315" s="75"/>
      <c r="AH315" s="75"/>
      <c r="AI315" s="75"/>
      <c r="AJ315" s="75"/>
    </row>
    <row r="316" spans="29:36" ht="20.85" customHeight="1" x14ac:dyDescent="0.15">
      <c r="AC316" s="75"/>
      <c r="AD316" s="75"/>
      <c r="AE316" s="76"/>
      <c r="AF316" s="76"/>
      <c r="AG316" s="76"/>
      <c r="AH316" s="76"/>
      <c r="AI316" s="76"/>
      <c r="AJ316" s="76"/>
    </row>
    <row r="317" spans="29:36" ht="20.85" customHeight="1" x14ac:dyDescent="0.15">
      <c r="AC317" s="76"/>
      <c r="AD317" s="76"/>
      <c r="AE317" s="76"/>
      <c r="AF317" s="76"/>
      <c r="AG317" s="76"/>
      <c r="AH317" s="76"/>
      <c r="AI317" s="76"/>
      <c r="AJ317" s="76"/>
    </row>
    <row r="318" spans="29:36" ht="20.85" customHeight="1" x14ac:dyDescent="0.15">
      <c r="AC318" s="75"/>
      <c r="AD318" s="75"/>
      <c r="AE318" s="76"/>
      <c r="AF318" s="76"/>
      <c r="AG318" s="76"/>
      <c r="AH318" s="76"/>
      <c r="AI318" s="76"/>
      <c r="AJ318" s="75"/>
    </row>
    <row r="319" spans="29:36" ht="20.85" customHeight="1" x14ac:dyDescent="0.15">
      <c r="AC319" s="76"/>
      <c r="AD319" s="76"/>
      <c r="AE319" s="76"/>
      <c r="AF319" s="76"/>
      <c r="AG319" s="76"/>
      <c r="AH319" s="76"/>
      <c r="AI319" s="76"/>
      <c r="AJ319" s="76"/>
    </row>
    <row r="320" spans="29:36" ht="20.85" customHeight="1" x14ac:dyDescent="0.15">
      <c r="AC320" s="76"/>
      <c r="AD320" s="76"/>
      <c r="AE320" s="76"/>
      <c r="AF320" s="76"/>
      <c r="AG320" s="76"/>
      <c r="AH320" s="76"/>
      <c r="AI320" s="76"/>
      <c r="AJ320" s="76"/>
    </row>
    <row r="321" spans="29:36" ht="20.85" customHeight="1" x14ac:dyDescent="0.15">
      <c r="AC321" s="76"/>
      <c r="AD321" s="76"/>
      <c r="AE321" s="76"/>
      <c r="AF321" s="76"/>
      <c r="AG321" s="76"/>
      <c r="AH321" s="76"/>
      <c r="AI321" s="76"/>
      <c r="AJ321" s="76"/>
    </row>
    <row r="322" spans="29:36" ht="20.85" customHeight="1" x14ac:dyDescent="0.15">
      <c r="AC322" s="76"/>
      <c r="AD322" s="76"/>
      <c r="AE322" s="76"/>
      <c r="AF322" s="76"/>
      <c r="AG322" s="76"/>
      <c r="AH322" s="76"/>
      <c r="AI322" s="76"/>
      <c r="AJ322" s="76"/>
    </row>
    <row r="323" spans="29:36" ht="20.85" customHeight="1" x14ac:dyDescent="0.15">
      <c r="AC323" s="76"/>
      <c r="AD323" s="76"/>
      <c r="AE323" s="76"/>
      <c r="AF323" s="76"/>
      <c r="AG323" s="76"/>
      <c r="AH323" s="76"/>
      <c r="AI323" s="76"/>
      <c r="AJ323" s="76"/>
    </row>
    <row r="324" spans="29:36" ht="20.85" customHeight="1" x14ac:dyDescent="0.15">
      <c r="AC324" s="76"/>
      <c r="AD324" s="76"/>
      <c r="AE324" s="76"/>
      <c r="AF324" s="76"/>
      <c r="AG324" s="76"/>
      <c r="AH324" s="76"/>
      <c r="AI324" s="76"/>
      <c r="AJ324" s="76"/>
    </row>
    <row r="325" spans="29:36" ht="20.85" customHeight="1" x14ac:dyDescent="0.15">
      <c r="AC325" s="76"/>
      <c r="AD325" s="76"/>
      <c r="AE325" s="76"/>
      <c r="AF325" s="76"/>
      <c r="AG325" s="76"/>
      <c r="AH325" s="76"/>
      <c r="AI325" s="76"/>
      <c r="AJ325" s="76"/>
    </row>
    <row r="326" spans="29:36" ht="20.85" customHeight="1" x14ac:dyDescent="0.15">
      <c r="AC326" s="76"/>
      <c r="AD326" s="76"/>
      <c r="AE326" s="76"/>
      <c r="AF326" s="76"/>
      <c r="AG326" s="76"/>
      <c r="AH326" s="76"/>
      <c r="AI326" s="76"/>
      <c r="AJ326" s="76"/>
    </row>
    <row r="327" spans="29:36" ht="20.85" customHeight="1" x14ac:dyDescent="0.15">
      <c r="AC327" s="76"/>
      <c r="AD327" s="76"/>
      <c r="AE327" s="76"/>
      <c r="AF327" s="76"/>
      <c r="AG327" s="76"/>
      <c r="AH327" s="76"/>
      <c r="AI327" s="76"/>
      <c r="AJ327" s="76"/>
    </row>
    <row r="328" spans="29:36" ht="20.85" customHeight="1" x14ac:dyDescent="0.15">
      <c r="AC328" s="76"/>
      <c r="AD328" s="76"/>
      <c r="AE328" s="76"/>
      <c r="AF328" s="76"/>
      <c r="AG328" s="76"/>
      <c r="AH328" s="76"/>
      <c r="AI328" s="76"/>
      <c r="AJ328" s="76"/>
    </row>
    <row r="329" spans="29:36" ht="20.85" customHeight="1" x14ac:dyDescent="0.15">
      <c r="AC329" s="76"/>
      <c r="AD329" s="76"/>
      <c r="AE329" s="76"/>
      <c r="AF329" s="76"/>
      <c r="AG329" s="76"/>
      <c r="AH329" s="76"/>
      <c r="AI329" s="76"/>
      <c r="AJ329" s="76"/>
    </row>
    <row r="330" spans="29:36" ht="20.85" customHeight="1" x14ac:dyDescent="0.15">
      <c r="AC330" s="76"/>
      <c r="AD330" s="76"/>
      <c r="AE330" s="76"/>
      <c r="AF330" s="76"/>
      <c r="AG330" s="76"/>
      <c r="AH330" s="76"/>
      <c r="AI330" s="76"/>
      <c r="AJ330" s="76"/>
    </row>
    <row r="331" spans="29:36" ht="20.85" customHeight="1" x14ac:dyDescent="0.15">
      <c r="AC331" s="76"/>
      <c r="AD331" s="76"/>
      <c r="AE331" s="76"/>
      <c r="AF331" s="76"/>
      <c r="AG331" s="76"/>
      <c r="AH331" s="76"/>
      <c r="AI331" s="76"/>
      <c r="AJ331" s="76"/>
    </row>
    <row r="332" spans="29:36" ht="20.85" customHeight="1" x14ac:dyDescent="0.15">
      <c r="AC332" s="76"/>
      <c r="AD332" s="76"/>
      <c r="AE332" s="76"/>
      <c r="AF332" s="76"/>
      <c r="AG332" s="76"/>
      <c r="AH332" s="76"/>
      <c r="AI332" s="76"/>
      <c r="AJ332" s="76"/>
    </row>
    <row r="333" spans="29:36" ht="20.85" customHeight="1" x14ac:dyDescent="0.15">
      <c r="AC333" s="76"/>
      <c r="AD333" s="76"/>
      <c r="AE333" s="76"/>
      <c r="AF333" s="76"/>
      <c r="AG333" s="76"/>
      <c r="AH333" s="76"/>
      <c r="AI333" s="76"/>
      <c r="AJ333" s="76"/>
    </row>
    <row r="334" spans="29:36" ht="20.85" customHeight="1" x14ac:dyDescent="0.15">
      <c r="AC334" s="76"/>
      <c r="AD334" s="76"/>
      <c r="AE334" s="76"/>
      <c r="AF334" s="76"/>
      <c r="AG334" s="76"/>
      <c r="AH334" s="76"/>
      <c r="AI334" s="76"/>
      <c r="AJ334" s="76"/>
    </row>
    <row r="335" spans="29:36" ht="20.85" customHeight="1" x14ac:dyDescent="0.15">
      <c r="AC335" s="76"/>
      <c r="AD335" s="76"/>
      <c r="AE335" s="76"/>
      <c r="AF335" s="76"/>
      <c r="AG335" s="76"/>
      <c r="AH335" s="76"/>
      <c r="AI335" s="76"/>
      <c r="AJ335" s="76"/>
    </row>
    <row r="336" spans="29:36" ht="20.85" customHeight="1" x14ac:dyDescent="0.15">
      <c r="AC336" s="76"/>
      <c r="AD336" s="76"/>
      <c r="AE336" s="76"/>
      <c r="AF336" s="76"/>
      <c r="AG336" s="76"/>
      <c r="AH336" s="76"/>
      <c r="AI336" s="76"/>
      <c r="AJ336" s="76"/>
    </row>
    <row r="337" spans="29:36" ht="20.85" customHeight="1" x14ac:dyDescent="0.15">
      <c r="AC337" s="76"/>
      <c r="AD337" s="76"/>
      <c r="AE337" s="76"/>
      <c r="AF337" s="76"/>
      <c r="AG337" s="76"/>
      <c r="AH337" s="76"/>
      <c r="AI337" s="76"/>
      <c r="AJ337" s="76"/>
    </row>
    <row r="338" spans="29:36" ht="20.85" customHeight="1" x14ac:dyDescent="0.15">
      <c r="AC338" s="76"/>
      <c r="AD338" s="76"/>
      <c r="AE338" s="76"/>
      <c r="AF338" s="76"/>
      <c r="AG338" s="76"/>
      <c r="AH338" s="76"/>
      <c r="AI338" s="76"/>
      <c r="AJ338" s="76"/>
    </row>
    <row r="339" spans="29:36" ht="20.85" customHeight="1" x14ac:dyDescent="0.15">
      <c r="AC339" s="76"/>
      <c r="AD339" s="76"/>
      <c r="AE339" s="76"/>
      <c r="AF339" s="76"/>
      <c r="AG339" s="76"/>
      <c r="AH339" s="76"/>
      <c r="AI339" s="76"/>
      <c r="AJ339" s="76"/>
    </row>
    <row r="340" spans="29:36" ht="20.85" customHeight="1" x14ac:dyDescent="0.15">
      <c r="AC340" s="76"/>
      <c r="AD340" s="76"/>
      <c r="AE340" s="76"/>
      <c r="AF340" s="76"/>
      <c r="AG340" s="76"/>
      <c r="AH340" s="76"/>
      <c r="AI340" s="76"/>
      <c r="AJ340" s="76"/>
    </row>
    <row r="341" spans="29:36" ht="20.85" customHeight="1" x14ac:dyDescent="0.15">
      <c r="AC341" s="76"/>
      <c r="AD341" s="76"/>
      <c r="AE341" s="76"/>
      <c r="AF341" s="76"/>
      <c r="AG341" s="76"/>
      <c r="AH341" s="76"/>
      <c r="AI341" s="76"/>
      <c r="AJ341" s="76"/>
    </row>
    <row r="342" spans="29:36" ht="20.85" customHeight="1" x14ac:dyDescent="0.15">
      <c r="AC342" s="76"/>
      <c r="AD342" s="76"/>
      <c r="AE342" s="76"/>
      <c r="AF342" s="76"/>
      <c r="AG342" s="76"/>
      <c r="AH342" s="76"/>
      <c r="AI342" s="76"/>
      <c r="AJ342" s="76"/>
    </row>
    <row r="343" spans="29:36" ht="20.85" customHeight="1" x14ac:dyDescent="0.15">
      <c r="AC343" s="76"/>
      <c r="AD343" s="76"/>
      <c r="AE343" s="76"/>
      <c r="AF343" s="76"/>
      <c r="AG343" s="76"/>
      <c r="AH343" s="76"/>
      <c r="AI343" s="76"/>
      <c r="AJ343" s="76"/>
    </row>
    <row r="344" spans="29:36" ht="20.85" customHeight="1" x14ac:dyDescent="0.15">
      <c r="AC344" s="76"/>
      <c r="AD344" s="76"/>
      <c r="AE344" s="76"/>
      <c r="AF344" s="76"/>
      <c r="AG344" s="76"/>
      <c r="AH344" s="76"/>
      <c r="AI344" s="76"/>
      <c r="AJ344" s="76"/>
    </row>
    <row r="345" spans="29:36" ht="20.85" customHeight="1" x14ac:dyDescent="0.15">
      <c r="AC345" s="76"/>
      <c r="AD345" s="76"/>
      <c r="AE345" s="76"/>
      <c r="AF345" s="76"/>
      <c r="AG345" s="76"/>
      <c r="AH345" s="76"/>
      <c r="AI345" s="76"/>
      <c r="AJ345" s="76"/>
    </row>
    <row r="346" spans="29:36" ht="20.85" customHeight="1" x14ac:dyDescent="0.15">
      <c r="AC346" s="76"/>
      <c r="AD346" s="76"/>
      <c r="AE346" s="76"/>
      <c r="AF346" s="76"/>
      <c r="AG346" s="76"/>
      <c r="AH346" s="76"/>
      <c r="AI346" s="76"/>
      <c r="AJ346" s="76"/>
    </row>
    <row r="347" spans="29:36" ht="20.85" customHeight="1" x14ac:dyDescent="0.15">
      <c r="AC347" s="76"/>
      <c r="AD347" s="76"/>
      <c r="AE347" s="76"/>
      <c r="AF347" s="76"/>
      <c r="AG347" s="76"/>
      <c r="AH347" s="76"/>
      <c r="AI347" s="76"/>
      <c r="AJ347" s="76"/>
    </row>
    <row r="348" spans="29:36" ht="20.85" customHeight="1" x14ac:dyDescent="0.15">
      <c r="AC348" s="76"/>
      <c r="AD348" s="76"/>
      <c r="AE348" s="76"/>
      <c r="AF348" s="76"/>
      <c r="AG348" s="76"/>
      <c r="AH348" s="76"/>
      <c r="AI348" s="76"/>
      <c r="AJ348" s="76"/>
    </row>
    <row r="349" spans="29:36" ht="20.85" customHeight="1" x14ac:dyDescent="0.15">
      <c r="AC349" s="76"/>
      <c r="AD349" s="76"/>
      <c r="AE349" s="76"/>
      <c r="AF349" s="76"/>
      <c r="AG349" s="76"/>
      <c r="AH349" s="76"/>
      <c r="AI349" s="76"/>
      <c r="AJ349" s="76"/>
    </row>
    <row r="350" spans="29:36" ht="20.85" customHeight="1" x14ac:dyDescent="0.15">
      <c r="AC350" s="76"/>
      <c r="AD350" s="76"/>
      <c r="AE350" s="76"/>
      <c r="AF350" s="76"/>
      <c r="AG350" s="76"/>
      <c r="AH350" s="76"/>
      <c r="AI350" s="76"/>
      <c r="AJ350" s="76"/>
    </row>
    <row r="351" spans="29:36" ht="20.85" customHeight="1" x14ac:dyDescent="0.15">
      <c r="AC351" s="76"/>
      <c r="AD351" s="76"/>
      <c r="AE351" s="76"/>
      <c r="AF351" s="76"/>
      <c r="AG351" s="76"/>
      <c r="AH351" s="76"/>
      <c r="AI351" s="76"/>
      <c r="AJ351" s="76"/>
    </row>
    <row r="352" spans="29:36" ht="20.85" customHeight="1" x14ac:dyDescent="0.15">
      <c r="AC352" s="76"/>
      <c r="AD352" s="76"/>
      <c r="AE352" s="76"/>
      <c r="AF352" s="76"/>
      <c r="AG352" s="76"/>
      <c r="AH352" s="76"/>
      <c r="AI352" s="76"/>
      <c r="AJ352" s="76"/>
    </row>
    <row r="353" spans="29:36" ht="20.85" customHeight="1" x14ac:dyDescent="0.15">
      <c r="AC353" s="76"/>
      <c r="AD353" s="76"/>
      <c r="AE353" s="76"/>
      <c r="AF353" s="76"/>
      <c r="AG353" s="76"/>
      <c r="AH353" s="76"/>
      <c r="AI353" s="76"/>
      <c r="AJ353" s="76"/>
    </row>
    <row r="354" spans="29:36" ht="20.85" customHeight="1" x14ac:dyDescent="0.15">
      <c r="AC354" s="76"/>
      <c r="AD354" s="76"/>
      <c r="AE354" s="76"/>
      <c r="AF354" s="76"/>
      <c r="AG354" s="76"/>
      <c r="AH354" s="76"/>
      <c r="AI354" s="76"/>
      <c r="AJ354" s="76"/>
    </row>
    <row r="355" spans="29:36" ht="20.85" customHeight="1" x14ac:dyDescent="0.15">
      <c r="AC355" s="76"/>
      <c r="AD355" s="76"/>
      <c r="AE355" s="76"/>
      <c r="AF355" s="76"/>
      <c r="AG355" s="76"/>
      <c r="AH355" s="76"/>
      <c r="AI355" s="76"/>
      <c r="AJ355" s="76"/>
    </row>
    <row r="356" spans="29:36" ht="20.85" customHeight="1" x14ac:dyDescent="0.15">
      <c r="AC356" s="76"/>
      <c r="AD356" s="76"/>
      <c r="AE356" s="76"/>
      <c r="AF356" s="76"/>
      <c r="AG356" s="76"/>
      <c r="AH356" s="76"/>
      <c r="AI356" s="76"/>
      <c r="AJ356" s="76"/>
    </row>
    <row r="357" spans="29:36" ht="20.85" customHeight="1" x14ac:dyDescent="0.15">
      <c r="AC357" s="76"/>
      <c r="AD357" s="76"/>
      <c r="AE357" s="76"/>
      <c r="AF357" s="76"/>
      <c r="AG357" s="76"/>
      <c r="AH357" s="76"/>
      <c r="AI357" s="76"/>
      <c r="AJ357" s="76"/>
    </row>
    <row r="358" spans="29:36" ht="20.85" customHeight="1" x14ac:dyDescent="0.15">
      <c r="AC358" s="76"/>
      <c r="AD358" s="76"/>
      <c r="AE358" s="76"/>
      <c r="AF358" s="76"/>
      <c r="AG358" s="76"/>
      <c r="AH358" s="76"/>
      <c r="AI358" s="76"/>
      <c r="AJ358" s="76"/>
    </row>
    <row r="359" spans="29:36" ht="20.85" customHeight="1" x14ac:dyDescent="0.15">
      <c r="AC359" s="76"/>
      <c r="AD359" s="76"/>
      <c r="AE359" s="76"/>
      <c r="AF359" s="76"/>
      <c r="AG359" s="76"/>
      <c r="AH359" s="76"/>
      <c r="AI359" s="76"/>
      <c r="AJ359" s="76"/>
    </row>
    <row r="360" spans="29:36" ht="20.85" customHeight="1" x14ac:dyDescent="0.15">
      <c r="AC360" s="75"/>
      <c r="AD360" s="75"/>
      <c r="AE360" s="75"/>
      <c r="AF360" s="75"/>
      <c r="AG360" s="75"/>
      <c r="AH360" s="75"/>
      <c r="AI360" s="75"/>
      <c r="AJ360" s="75"/>
    </row>
    <row r="361" spans="29:36" ht="20.85" customHeight="1" x14ac:dyDescent="0.15">
      <c r="AC361" s="75"/>
      <c r="AD361" s="75"/>
      <c r="AE361" s="76"/>
      <c r="AF361" s="76"/>
      <c r="AG361" s="76"/>
      <c r="AH361" s="76"/>
      <c r="AI361" s="76"/>
      <c r="AJ361" s="76"/>
    </row>
    <row r="362" spans="29:36" ht="20.85" customHeight="1" x14ac:dyDescent="0.15">
      <c r="AC362" s="76"/>
      <c r="AD362" s="76"/>
      <c r="AE362" s="76"/>
      <c r="AF362" s="76"/>
      <c r="AG362" s="76"/>
      <c r="AH362" s="76"/>
      <c r="AI362" s="76"/>
      <c r="AJ362" s="76"/>
    </row>
    <row r="363" spans="29:36" ht="20.85" customHeight="1" x14ac:dyDescent="0.15">
      <c r="AC363" s="75"/>
      <c r="AD363" s="75"/>
      <c r="AE363" s="76"/>
      <c r="AF363" s="76"/>
      <c r="AG363" s="76"/>
      <c r="AH363" s="76"/>
      <c r="AI363" s="76"/>
      <c r="AJ363" s="75"/>
    </row>
    <row r="364" spans="29:36" ht="20.85" customHeight="1" x14ac:dyDescent="0.15">
      <c r="AC364" s="76"/>
      <c r="AD364" s="76"/>
      <c r="AE364" s="76"/>
      <c r="AF364" s="76"/>
      <c r="AG364" s="76"/>
      <c r="AH364" s="76"/>
      <c r="AI364" s="76"/>
      <c r="AJ364" s="76"/>
    </row>
    <row r="365" spans="29:36" ht="20.85" customHeight="1" x14ac:dyDescent="0.15">
      <c r="AC365" s="76"/>
      <c r="AD365" s="76"/>
      <c r="AE365" s="76"/>
      <c r="AF365" s="76"/>
      <c r="AG365" s="76"/>
      <c r="AH365" s="76"/>
      <c r="AI365" s="76"/>
      <c r="AJ365" s="76"/>
    </row>
    <row r="366" spans="29:36" ht="20.85" customHeight="1" x14ac:dyDescent="0.15">
      <c r="AC366" s="76"/>
      <c r="AD366" s="76"/>
      <c r="AE366" s="76"/>
      <c r="AF366" s="76"/>
      <c r="AG366" s="76"/>
      <c r="AH366" s="76"/>
      <c r="AI366" s="76"/>
      <c r="AJ366" s="76"/>
    </row>
    <row r="367" spans="29:36" ht="20.85" customHeight="1" x14ac:dyDescent="0.15">
      <c r="AC367" s="76"/>
      <c r="AD367" s="76"/>
      <c r="AE367" s="76"/>
      <c r="AF367" s="76"/>
      <c r="AG367" s="76"/>
      <c r="AH367" s="76"/>
      <c r="AI367" s="76"/>
      <c r="AJ367" s="76"/>
    </row>
    <row r="368" spans="29:36" ht="20.85" customHeight="1" x14ac:dyDescent="0.15">
      <c r="AC368" s="76"/>
      <c r="AD368" s="76"/>
      <c r="AE368" s="76"/>
      <c r="AF368" s="76"/>
      <c r="AG368" s="76"/>
      <c r="AH368" s="76"/>
      <c r="AI368" s="76"/>
      <c r="AJ368" s="76"/>
    </row>
    <row r="369" spans="29:36" ht="20.85" customHeight="1" x14ac:dyDescent="0.15">
      <c r="AC369" s="76"/>
      <c r="AD369" s="76"/>
      <c r="AE369" s="76"/>
      <c r="AF369" s="76"/>
      <c r="AG369" s="76"/>
      <c r="AH369" s="76"/>
      <c r="AI369" s="76"/>
      <c r="AJ369" s="76"/>
    </row>
    <row r="370" spans="29:36" ht="20.85" customHeight="1" x14ac:dyDescent="0.15">
      <c r="AC370" s="76"/>
      <c r="AD370" s="76"/>
      <c r="AE370" s="76"/>
      <c r="AF370" s="76"/>
      <c r="AG370" s="76"/>
      <c r="AH370" s="76"/>
      <c r="AI370" s="76"/>
      <c r="AJ370" s="76"/>
    </row>
    <row r="371" spans="29:36" ht="20.85" customHeight="1" x14ac:dyDescent="0.15">
      <c r="AC371" s="76"/>
      <c r="AD371" s="76"/>
      <c r="AE371" s="76"/>
      <c r="AF371" s="76"/>
      <c r="AG371" s="76"/>
      <c r="AH371" s="76"/>
      <c r="AI371" s="76"/>
      <c r="AJ371" s="76"/>
    </row>
    <row r="372" spans="29:36" ht="20.85" customHeight="1" x14ac:dyDescent="0.15">
      <c r="AC372" s="76"/>
      <c r="AD372" s="76"/>
      <c r="AE372" s="76"/>
      <c r="AF372" s="76"/>
      <c r="AG372" s="76"/>
      <c r="AH372" s="76"/>
      <c r="AI372" s="76"/>
      <c r="AJ372" s="76"/>
    </row>
    <row r="373" spans="29:36" ht="20.85" customHeight="1" x14ac:dyDescent="0.15">
      <c r="AC373" s="76"/>
      <c r="AD373" s="76"/>
      <c r="AE373" s="76"/>
      <c r="AF373" s="76"/>
      <c r="AG373" s="76"/>
      <c r="AH373" s="76"/>
      <c r="AI373" s="76"/>
      <c r="AJ373" s="76"/>
    </row>
    <row r="374" spans="29:36" ht="20.85" customHeight="1" x14ac:dyDescent="0.15">
      <c r="AC374" s="76"/>
      <c r="AD374" s="76"/>
      <c r="AE374" s="76"/>
      <c r="AF374" s="76"/>
      <c r="AG374" s="76"/>
      <c r="AH374" s="76"/>
      <c r="AI374" s="76"/>
      <c r="AJ374" s="76"/>
    </row>
    <row r="375" spans="29:36" ht="20.85" customHeight="1" x14ac:dyDescent="0.15">
      <c r="AC375" s="76"/>
      <c r="AD375" s="76"/>
      <c r="AE375" s="76"/>
      <c r="AF375" s="76"/>
      <c r="AG375" s="76"/>
      <c r="AH375" s="76"/>
      <c r="AI375" s="76"/>
      <c r="AJ375" s="76"/>
    </row>
    <row r="376" spans="29:36" ht="20.85" customHeight="1" x14ac:dyDescent="0.15">
      <c r="AC376" s="76"/>
      <c r="AD376" s="76"/>
      <c r="AE376" s="76"/>
      <c r="AF376" s="76"/>
      <c r="AG376" s="76"/>
      <c r="AH376" s="76"/>
      <c r="AI376" s="76"/>
      <c r="AJ376" s="76"/>
    </row>
    <row r="377" spans="29:36" ht="20.85" customHeight="1" x14ac:dyDescent="0.15">
      <c r="AC377" s="76"/>
      <c r="AD377" s="76"/>
      <c r="AE377" s="76"/>
      <c r="AF377" s="76"/>
      <c r="AG377" s="76"/>
      <c r="AH377" s="76"/>
      <c r="AI377" s="76"/>
      <c r="AJ377" s="76"/>
    </row>
    <row r="378" spans="29:36" ht="20.85" customHeight="1" x14ac:dyDescent="0.15">
      <c r="AC378" s="76"/>
      <c r="AD378" s="76"/>
      <c r="AE378" s="76"/>
      <c r="AF378" s="76"/>
      <c r="AG378" s="76"/>
      <c r="AH378" s="76"/>
      <c r="AI378" s="76"/>
      <c r="AJ378" s="76"/>
    </row>
    <row r="379" spans="29:36" ht="20.85" customHeight="1" x14ac:dyDescent="0.15">
      <c r="AC379" s="76"/>
      <c r="AD379" s="76"/>
      <c r="AE379" s="76"/>
      <c r="AF379" s="76"/>
      <c r="AG379" s="76"/>
      <c r="AH379" s="76"/>
      <c r="AI379" s="76"/>
      <c r="AJ379" s="76"/>
    </row>
    <row r="380" spans="29:36" ht="20.85" customHeight="1" x14ac:dyDescent="0.15">
      <c r="AC380" s="76"/>
      <c r="AD380" s="76"/>
      <c r="AE380" s="76"/>
      <c r="AF380" s="76"/>
      <c r="AG380" s="76"/>
      <c r="AH380" s="76"/>
      <c r="AI380" s="76"/>
      <c r="AJ380" s="76"/>
    </row>
    <row r="381" spans="29:36" ht="20.85" customHeight="1" x14ac:dyDescent="0.15">
      <c r="AC381" s="76"/>
      <c r="AD381" s="76"/>
      <c r="AE381" s="76"/>
      <c r="AF381" s="76"/>
      <c r="AG381" s="76"/>
      <c r="AH381" s="76"/>
      <c r="AI381" s="76"/>
      <c r="AJ381" s="76"/>
    </row>
    <row r="382" spans="29:36" ht="20.85" customHeight="1" x14ac:dyDescent="0.15">
      <c r="AC382" s="76"/>
      <c r="AD382" s="76"/>
      <c r="AE382" s="76"/>
      <c r="AF382" s="76"/>
      <c r="AG382" s="76"/>
      <c r="AH382" s="76"/>
      <c r="AI382" s="76"/>
      <c r="AJ382" s="76"/>
    </row>
    <row r="383" spans="29:36" ht="20.85" customHeight="1" x14ac:dyDescent="0.15">
      <c r="AC383" s="76"/>
      <c r="AD383" s="76"/>
      <c r="AE383" s="76"/>
      <c r="AF383" s="76"/>
      <c r="AG383" s="76"/>
      <c r="AH383" s="76"/>
      <c r="AI383" s="76"/>
      <c r="AJ383" s="76"/>
    </row>
    <row r="384" spans="29:36" ht="20.85" customHeight="1" x14ac:dyDescent="0.15">
      <c r="AC384" s="76"/>
      <c r="AD384" s="76"/>
      <c r="AE384" s="76"/>
      <c r="AF384" s="76"/>
      <c r="AG384" s="76"/>
      <c r="AH384" s="76"/>
      <c r="AI384" s="76"/>
      <c r="AJ384" s="76"/>
    </row>
    <row r="385" spans="29:36" ht="20.85" customHeight="1" x14ac:dyDescent="0.15">
      <c r="AC385" s="76"/>
      <c r="AD385" s="76"/>
      <c r="AE385" s="76"/>
      <c r="AF385" s="76"/>
      <c r="AG385" s="76"/>
      <c r="AH385" s="76"/>
      <c r="AI385" s="76"/>
      <c r="AJ385" s="76"/>
    </row>
    <row r="386" spans="29:36" ht="20.85" customHeight="1" x14ac:dyDescent="0.15">
      <c r="AC386" s="76"/>
      <c r="AD386" s="76"/>
      <c r="AE386" s="76"/>
      <c r="AF386" s="76"/>
      <c r="AG386" s="76"/>
      <c r="AH386" s="76"/>
      <c r="AI386" s="76"/>
      <c r="AJ386" s="76"/>
    </row>
    <row r="387" spans="29:36" ht="20.85" customHeight="1" x14ac:dyDescent="0.15">
      <c r="AC387" s="76"/>
      <c r="AD387" s="76"/>
      <c r="AE387" s="76"/>
      <c r="AF387" s="76"/>
      <c r="AG387" s="76"/>
      <c r="AH387" s="76"/>
      <c r="AI387" s="76"/>
      <c r="AJ387" s="76"/>
    </row>
    <row r="388" spans="29:36" ht="20.85" customHeight="1" x14ac:dyDescent="0.15">
      <c r="AC388" s="76"/>
      <c r="AD388" s="76"/>
      <c r="AE388" s="76"/>
      <c r="AF388" s="76"/>
      <c r="AG388" s="76"/>
      <c r="AH388" s="76"/>
      <c r="AI388" s="76"/>
      <c r="AJ388" s="76"/>
    </row>
    <row r="389" spans="29:36" ht="20.85" customHeight="1" x14ac:dyDescent="0.15">
      <c r="AC389" s="76"/>
      <c r="AD389" s="76"/>
      <c r="AE389" s="76"/>
      <c r="AF389" s="76"/>
      <c r="AG389" s="76"/>
      <c r="AH389" s="76"/>
      <c r="AI389" s="76"/>
      <c r="AJ389" s="76"/>
    </row>
    <row r="390" spans="29:36" ht="20.85" customHeight="1" x14ac:dyDescent="0.15">
      <c r="AC390" s="76"/>
      <c r="AD390" s="76"/>
      <c r="AE390" s="76"/>
      <c r="AF390" s="76"/>
      <c r="AG390" s="76"/>
      <c r="AH390" s="76"/>
      <c r="AI390" s="76"/>
      <c r="AJ390" s="76"/>
    </row>
    <row r="391" spans="29:36" ht="20.85" customHeight="1" x14ac:dyDescent="0.15">
      <c r="AC391" s="76"/>
      <c r="AD391" s="76"/>
      <c r="AE391" s="76"/>
      <c r="AF391" s="76"/>
      <c r="AG391" s="76"/>
      <c r="AH391" s="76"/>
      <c r="AI391" s="76"/>
      <c r="AJ391" s="76"/>
    </row>
    <row r="392" spans="29:36" ht="20.85" customHeight="1" x14ac:dyDescent="0.15">
      <c r="AC392" s="76"/>
      <c r="AD392" s="76"/>
      <c r="AE392" s="76"/>
      <c r="AF392" s="76"/>
      <c r="AG392" s="76"/>
      <c r="AH392" s="76"/>
      <c r="AI392" s="76"/>
      <c r="AJ392" s="76"/>
    </row>
    <row r="393" spans="29:36" ht="20.85" customHeight="1" x14ac:dyDescent="0.15">
      <c r="AC393" s="76"/>
      <c r="AD393" s="76"/>
      <c r="AE393" s="76"/>
      <c r="AF393" s="76"/>
      <c r="AG393" s="76"/>
      <c r="AH393" s="76"/>
      <c r="AI393" s="76"/>
      <c r="AJ393" s="76"/>
    </row>
    <row r="394" spans="29:36" ht="20.85" customHeight="1" x14ac:dyDescent="0.15">
      <c r="AC394" s="76"/>
      <c r="AD394" s="76"/>
      <c r="AE394" s="76"/>
      <c r="AF394" s="76"/>
      <c r="AG394" s="76"/>
      <c r="AH394" s="76"/>
      <c r="AI394" s="76"/>
      <c r="AJ394" s="76"/>
    </row>
    <row r="395" spans="29:36" ht="20.85" customHeight="1" x14ac:dyDescent="0.15">
      <c r="AC395" s="76"/>
      <c r="AD395" s="76"/>
      <c r="AE395" s="76"/>
      <c r="AF395" s="76"/>
      <c r="AG395" s="76"/>
      <c r="AH395" s="76"/>
      <c r="AI395" s="76"/>
      <c r="AJ395" s="76"/>
    </row>
    <row r="396" spans="29:36" ht="20.85" customHeight="1" x14ac:dyDescent="0.15">
      <c r="AC396" s="76"/>
      <c r="AD396" s="76"/>
      <c r="AE396" s="76"/>
      <c r="AF396" s="76"/>
      <c r="AG396" s="76"/>
      <c r="AH396" s="76"/>
      <c r="AI396" s="76"/>
      <c r="AJ396" s="76"/>
    </row>
    <row r="397" spans="29:36" ht="20.85" customHeight="1" x14ac:dyDescent="0.15">
      <c r="AC397" s="76"/>
      <c r="AD397" s="76"/>
      <c r="AE397" s="76"/>
      <c r="AF397" s="76"/>
      <c r="AG397" s="76"/>
      <c r="AH397" s="76"/>
      <c r="AI397" s="76"/>
      <c r="AJ397" s="76"/>
    </row>
    <row r="398" spans="29:36" ht="20.85" customHeight="1" x14ac:dyDescent="0.15">
      <c r="AC398" s="76"/>
      <c r="AD398" s="76"/>
      <c r="AE398" s="76"/>
      <c r="AF398" s="76"/>
      <c r="AG398" s="76"/>
      <c r="AH398" s="76"/>
      <c r="AI398" s="76"/>
      <c r="AJ398" s="76"/>
    </row>
    <row r="399" spans="29:36" ht="20.85" customHeight="1" x14ac:dyDescent="0.15">
      <c r="AC399" s="76"/>
      <c r="AD399" s="76"/>
      <c r="AE399" s="76"/>
      <c r="AF399" s="76"/>
      <c r="AG399" s="76"/>
      <c r="AH399" s="76"/>
      <c r="AI399" s="76"/>
      <c r="AJ399" s="76"/>
    </row>
    <row r="400" spans="29:36" ht="20.85" customHeight="1" x14ac:dyDescent="0.15">
      <c r="AC400" s="76"/>
      <c r="AD400" s="76"/>
      <c r="AE400" s="76"/>
      <c r="AF400" s="76"/>
      <c r="AG400" s="76"/>
      <c r="AH400" s="76"/>
      <c r="AI400" s="76"/>
      <c r="AJ400" s="76"/>
    </row>
    <row r="401" spans="29:36" ht="20.85" customHeight="1" x14ac:dyDescent="0.15">
      <c r="AC401" s="76"/>
      <c r="AD401" s="76"/>
      <c r="AE401" s="76"/>
      <c r="AF401" s="76"/>
      <c r="AG401" s="76"/>
      <c r="AH401" s="76"/>
      <c r="AI401" s="76"/>
      <c r="AJ401" s="76"/>
    </row>
    <row r="402" spans="29:36" ht="20.85" customHeight="1" x14ac:dyDescent="0.15">
      <c r="AC402" s="76"/>
      <c r="AD402" s="76"/>
      <c r="AE402" s="76"/>
      <c r="AF402" s="76"/>
      <c r="AG402" s="76"/>
      <c r="AH402" s="76"/>
      <c r="AI402" s="76"/>
      <c r="AJ402" s="76"/>
    </row>
    <row r="403" spans="29:36" ht="20.85" customHeight="1" x14ac:dyDescent="0.15">
      <c r="AC403" s="76"/>
      <c r="AD403" s="76"/>
      <c r="AE403" s="76"/>
      <c r="AF403" s="76"/>
      <c r="AG403" s="76"/>
      <c r="AH403" s="76"/>
      <c r="AI403" s="76"/>
      <c r="AJ403" s="76"/>
    </row>
    <row r="404" spans="29:36" ht="20.85" customHeight="1" x14ac:dyDescent="0.15">
      <c r="AC404" s="76"/>
      <c r="AD404" s="76"/>
      <c r="AE404" s="76"/>
      <c r="AF404" s="76"/>
      <c r="AG404" s="76"/>
      <c r="AH404" s="76"/>
      <c r="AI404" s="76"/>
      <c r="AJ404" s="76"/>
    </row>
    <row r="405" spans="29:36" ht="20.85" customHeight="1" x14ac:dyDescent="0.15">
      <c r="AC405" s="75"/>
      <c r="AD405" s="75"/>
      <c r="AE405" s="75"/>
      <c r="AF405" s="75"/>
      <c r="AG405" s="75"/>
      <c r="AH405" s="75"/>
      <c r="AI405" s="75"/>
      <c r="AJ405" s="75"/>
    </row>
    <row r="406" spans="29:36" ht="20.85" customHeight="1" x14ac:dyDescent="0.15">
      <c r="AC406" s="75"/>
      <c r="AD406" s="75"/>
      <c r="AE406" s="76"/>
      <c r="AF406" s="76"/>
      <c r="AG406" s="76"/>
      <c r="AH406" s="76"/>
      <c r="AI406" s="76"/>
      <c r="AJ406" s="76"/>
    </row>
    <row r="407" spans="29:36" ht="20.85" customHeight="1" x14ac:dyDescent="0.15">
      <c r="AC407" s="76"/>
      <c r="AD407" s="76"/>
      <c r="AE407" s="76"/>
      <c r="AF407" s="76"/>
      <c r="AG407" s="76"/>
      <c r="AH407" s="76"/>
      <c r="AI407" s="76"/>
      <c r="AJ407" s="76"/>
    </row>
    <row r="408" spans="29:36" ht="20.85" customHeight="1" x14ac:dyDescent="0.15">
      <c r="AC408" s="75"/>
      <c r="AD408" s="75"/>
      <c r="AE408" s="76"/>
      <c r="AF408" s="76"/>
      <c r="AG408" s="76"/>
      <c r="AH408" s="76"/>
      <c r="AI408" s="76"/>
      <c r="AJ408" s="75"/>
    </row>
    <row r="409" spans="29:36" ht="20.85" customHeight="1" x14ac:dyDescent="0.15">
      <c r="AC409" s="76"/>
      <c r="AD409" s="76"/>
      <c r="AE409" s="76"/>
      <c r="AF409" s="76"/>
      <c r="AG409" s="76"/>
      <c r="AH409" s="76"/>
      <c r="AI409" s="76"/>
      <c r="AJ409" s="76"/>
    </row>
    <row r="410" spans="29:36" ht="20.85" customHeight="1" x14ac:dyDescent="0.15">
      <c r="AC410" s="76"/>
      <c r="AD410" s="76"/>
      <c r="AE410" s="76"/>
      <c r="AF410" s="76"/>
      <c r="AG410" s="76"/>
      <c r="AH410" s="76"/>
      <c r="AI410" s="76"/>
      <c r="AJ410" s="76"/>
    </row>
    <row r="411" spans="29:36" ht="20.85" customHeight="1" x14ac:dyDescent="0.15">
      <c r="AC411" s="76"/>
      <c r="AD411" s="76"/>
      <c r="AE411" s="76"/>
      <c r="AF411" s="76"/>
      <c r="AG411" s="76"/>
      <c r="AH411" s="76"/>
      <c r="AI411" s="76"/>
      <c r="AJ411" s="76"/>
    </row>
    <row r="412" spans="29:36" ht="20.85" customHeight="1" x14ac:dyDescent="0.15">
      <c r="AC412" s="76"/>
      <c r="AD412" s="76"/>
      <c r="AE412" s="76"/>
      <c r="AF412" s="76"/>
      <c r="AG412" s="76"/>
      <c r="AH412" s="76"/>
      <c r="AI412" s="76"/>
      <c r="AJ412" s="76"/>
    </row>
    <row r="413" spans="29:36" ht="20.85" customHeight="1" x14ac:dyDescent="0.15">
      <c r="AC413" s="76"/>
      <c r="AD413" s="76"/>
      <c r="AE413" s="76"/>
      <c r="AF413" s="76"/>
      <c r="AG413" s="76"/>
      <c r="AH413" s="76"/>
      <c r="AI413" s="76"/>
      <c r="AJ413" s="76"/>
    </row>
    <row r="414" spans="29:36" ht="20.85" customHeight="1" x14ac:dyDescent="0.15">
      <c r="AC414" s="76"/>
      <c r="AD414" s="76"/>
      <c r="AE414" s="76"/>
      <c r="AF414" s="76"/>
      <c r="AG414" s="76"/>
      <c r="AH414" s="76"/>
      <c r="AI414" s="76"/>
      <c r="AJ414" s="76"/>
    </row>
    <row r="415" spans="29:36" ht="20.85" customHeight="1" x14ac:dyDescent="0.15">
      <c r="AC415" s="76"/>
      <c r="AD415" s="76"/>
      <c r="AE415" s="76"/>
      <c r="AF415" s="76"/>
      <c r="AG415" s="76"/>
      <c r="AH415" s="76"/>
      <c r="AI415" s="76"/>
      <c r="AJ415" s="76"/>
    </row>
    <row r="416" spans="29:36" ht="20.85" customHeight="1" x14ac:dyDescent="0.15">
      <c r="AC416" s="76"/>
      <c r="AD416" s="76"/>
      <c r="AE416" s="76"/>
      <c r="AF416" s="76"/>
      <c r="AG416" s="76"/>
      <c r="AH416" s="76"/>
      <c r="AI416" s="76"/>
      <c r="AJ416" s="76"/>
    </row>
    <row r="417" spans="29:36" ht="20.85" customHeight="1" x14ac:dyDescent="0.15">
      <c r="AC417" s="76"/>
      <c r="AD417" s="76"/>
      <c r="AE417" s="76"/>
      <c r="AF417" s="76"/>
      <c r="AG417" s="76"/>
      <c r="AH417" s="76"/>
      <c r="AI417" s="76"/>
      <c r="AJ417" s="76"/>
    </row>
    <row r="418" spans="29:36" ht="20.85" customHeight="1" x14ac:dyDescent="0.15">
      <c r="AC418" s="76"/>
      <c r="AD418" s="76"/>
      <c r="AE418" s="76"/>
      <c r="AF418" s="76"/>
      <c r="AG418" s="76"/>
      <c r="AH418" s="76"/>
      <c r="AI418" s="76"/>
      <c r="AJ418" s="76"/>
    </row>
    <row r="419" spans="29:36" ht="20.85" customHeight="1" x14ac:dyDescent="0.15">
      <c r="AC419" s="76"/>
      <c r="AD419" s="76"/>
      <c r="AE419" s="76"/>
      <c r="AF419" s="76"/>
      <c r="AG419" s="76"/>
      <c r="AH419" s="76"/>
      <c r="AI419" s="76"/>
      <c r="AJ419" s="76"/>
    </row>
    <row r="420" spans="29:36" ht="20.85" customHeight="1" x14ac:dyDescent="0.15">
      <c r="AC420" s="76"/>
      <c r="AD420" s="76"/>
      <c r="AE420" s="76"/>
      <c r="AF420" s="76"/>
      <c r="AG420" s="76"/>
      <c r="AH420" s="76"/>
      <c r="AI420" s="76"/>
      <c r="AJ420" s="76"/>
    </row>
    <row r="421" spans="29:36" ht="20.85" customHeight="1" x14ac:dyDescent="0.15">
      <c r="AC421" s="76"/>
      <c r="AD421" s="76"/>
      <c r="AE421" s="76"/>
      <c r="AF421" s="76"/>
      <c r="AG421" s="76"/>
      <c r="AH421" s="76"/>
      <c r="AI421" s="76"/>
      <c r="AJ421" s="76"/>
    </row>
    <row r="422" spans="29:36" ht="20.85" customHeight="1" x14ac:dyDescent="0.15">
      <c r="AC422" s="76"/>
      <c r="AD422" s="76"/>
      <c r="AE422" s="76"/>
      <c r="AF422" s="76"/>
      <c r="AG422" s="76"/>
      <c r="AH422" s="76"/>
      <c r="AI422" s="76"/>
      <c r="AJ422" s="76"/>
    </row>
    <row r="423" spans="29:36" ht="20.85" customHeight="1" x14ac:dyDescent="0.15">
      <c r="AC423" s="76"/>
      <c r="AD423" s="76"/>
      <c r="AE423" s="76"/>
      <c r="AF423" s="76"/>
      <c r="AG423" s="76"/>
      <c r="AH423" s="76"/>
      <c r="AI423" s="76"/>
      <c r="AJ423" s="76"/>
    </row>
    <row r="424" spans="29:36" ht="20.85" customHeight="1" x14ac:dyDescent="0.15">
      <c r="AC424" s="76"/>
      <c r="AD424" s="76"/>
      <c r="AE424" s="76"/>
      <c r="AF424" s="76"/>
      <c r="AG424" s="76"/>
      <c r="AH424" s="76"/>
      <c r="AI424" s="76"/>
      <c r="AJ424" s="76"/>
    </row>
    <row r="425" spans="29:36" ht="20.85" customHeight="1" x14ac:dyDescent="0.15">
      <c r="AC425" s="76"/>
      <c r="AD425" s="76"/>
      <c r="AE425" s="76"/>
      <c r="AF425" s="76"/>
      <c r="AG425" s="76"/>
      <c r="AH425" s="76"/>
      <c r="AI425" s="76"/>
      <c r="AJ425" s="76"/>
    </row>
    <row r="426" spans="29:36" ht="20.85" customHeight="1" x14ac:dyDescent="0.15">
      <c r="AC426" s="76"/>
      <c r="AD426" s="76"/>
      <c r="AE426" s="76"/>
      <c r="AF426" s="76"/>
      <c r="AG426" s="76"/>
      <c r="AH426" s="76"/>
      <c r="AI426" s="76"/>
      <c r="AJ426" s="76"/>
    </row>
    <row r="427" spans="29:36" ht="20.85" customHeight="1" x14ac:dyDescent="0.15">
      <c r="AC427" s="76"/>
      <c r="AD427" s="76"/>
      <c r="AE427" s="76"/>
      <c r="AF427" s="76"/>
      <c r="AG427" s="76"/>
      <c r="AH427" s="76"/>
      <c r="AI427" s="76"/>
      <c r="AJ427" s="76"/>
    </row>
    <row r="428" spans="29:36" ht="20.85" customHeight="1" x14ac:dyDescent="0.15">
      <c r="AC428" s="76"/>
      <c r="AD428" s="76"/>
      <c r="AE428" s="76"/>
      <c r="AF428" s="76"/>
      <c r="AG428" s="76"/>
      <c r="AH428" s="76"/>
      <c r="AI428" s="76"/>
      <c r="AJ428" s="76"/>
    </row>
    <row r="429" spans="29:36" ht="20.85" customHeight="1" x14ac:dyDescent="0.15">
      <c r="AC429" s="76"/>
      <c r="AD429" s="76"/>
      <c r="AE429" s="76"/>
      <c r="AF429" s="76"/>
      <c r="AG429" s="76"/>
      <c r="AH429" s="76"/>
      <c r="AI429" s="76"/>
      <c r="AJ429" s="76"/>
    </row>
    <row r="430" spans="29:36" ht="20.85" customHeight="1" x14ac:dyDescent="0.15">
      <c r="AC430" s="76"/>
      <c r="AD430" s="76"/>
      <c r="AE430" s="76"/>
      <c r="AF430" s="76"/>
      <c r="AG430" s="76"/>
      <c r="AH430" s="76"/>
      <c r="AI430" s="76"/>
      <c r="AJ430" s="76"/>
    </row>
    <row r="431" spans="29:36" ht="20.85" customHeight="1" x14ac:dyDescent="0.15">
      <c r="AC431" s="76"/>
      <c r="AD431" s="76"/>
      <c r="AE431" s="76"/>
      <c r="AF431" s="76"/>
      <c r="AG431" s="76"/>
      <c r="AH431" s="76"/>
      <c r="AI431" s="76"/>
      <c r="AJ431" s="76"/>
    </row>
    <row r="432" spans="29:36" ht="20.85" customHeight="1" x14ac:dyDescent="0.15">
      <c r="AC432" s="76"/>
      <c r="AD432" s="76"/>
      <c r="AE432" s="76"/>
      <c r="AF432" s="76"/>
      <c r="AG432" s="76"/>
      <c r="AH432" s="76"/>
      <c r="AI432" s="76"/>
      <c r="AJ432" s="76"/>
    </row>
    <row r="433" spans="29:36" ht="20.85" customHeight="1" x14ac:dyDescent="0.15">
      <c r="AC433" s="76"/>
      <c r="AD433" s="76"/>
      <c r="AE433" s="76"/>
      <c r="AF433" s="76"/>
      <c r="AG433" s="76"/>
      <c r="AH433" s="76"/>
      <c r="AI433" s="76"/>
      <c r="AJ433" s="76"/>
    </row>
    <row r="434" spans="29:36" ht="20.85" customHeight="1" x14ac:dyDescent="0.15">
      <c r="AC434" s="76"/>
      <c r="AD434" s="76"/>
      <c r="AE434" s="76"/>
      <c r="AF434" s="76"/>
      <c r="AG434" s="76"/>
      <c r="AH434" s="76"/>
      <c r="AI434" s="76"/>
      <c r="AJ434" s="76"/>
    </row>
    <row r="435" spans="29:36" ht="20.85" customHeight="1" x14ac:dyDescent="0.15">
      <c r="AC435" s="76"/>
      <c r="AD435" s="76"/>
      <c r="AE435" s="76"/>
      <c r="AF435" s="76"/>
      <c r="AG435" s="76"/>
      <c r="AH435" s="76"/>
      <c r="AI435" s="76"/>
      <c r="AJ435" s="76"/>
    </row>
    <row r="436" spans="29:36" ht="20.85" customHeight="1" x14ac:dyDescent="0.15">
      <c r="AC436" s="76"/>
      <c r="AD436" s="76"/>
      <c r="AE436" s="76"/>
      <c r="AF436" s="76"/>
      <c r="AG436" s="76"/>
      <c r="AH436" s="76"/>
      <c r="AI436" s="76"/>
      <c r="AJ436" s="76"/>
    </row>
    <row r="437" spans="29:36" ht="20.85" customHeight="1" x14ac:dyDescent="0.15">
      <c r="AC437" s="76"/>
      <c r="AD437" s="76"/>
      <c r="AE437" s="76"/>
      <c r="AF437" s="76"/>
      <c r="AG437" s="76"/>
      <c r="AH437" s="76"/>
      <c r="AI437" s="76"/>
      <c r="AJ437" s="76"/>
    </row>
    <row r="438" spans="29:36" ht="20.85" customHeight="1" x14ac:dyDescent="0.15">
      <c r="AC438" s="76"/>
      <c r="AD438" s="76"/>
      <c r="AE438" s="76"/>
      <c r="AF438" s="76"/>
      <c r="AG438" s="76"/>
      <c r="AH438" s="76"/>
      <c r="AI438" s="76"/>
      <c r="AJ438" s="76"/>
    </row>
    <row r="439" spans="29:36" ht="20.85" customHeight="1" x14ac:dyDescent="0.15">
      <c r="AC439" s="76"/>
      <c r="AD439" s="76"/>
      <c r="AE439" s="76"/>
      <c r="AF439" s="76"/>
      <c r="AG439" s="76"/>
      <c r="AH439" s="76"/>
      <c r="AI439" s="76"/>
      <c r="AJ439" s="76"/>
    </row>
    <row r="440" spans="29:36" ht="20.85" customHeight="1" x14ac:dyDescent="0.15">
      <c r="AC440" s="76"/>
      <c r="AD440" s="76"/>
      <c r="AE440" s="76"/>
      <c r="AF440" s="76"/>
      <c r="AG440" s="76"/>
      <c r="AH440" s="76"/>
      <c r="AI440" s="76"/>
      <c r="AJ440" s="76"/>
    </row>
    <row r="441" spans="29:36" ht="20.85" customHeight="1" x14ac:dyDescent="0.15">
      <c r="AC441" s="76"/>
      <c r="AD441" s="76"/>
      <c r="AE441" s="76"/>
      <c r="AF441" s="76"/>
      <c r="AG441" s="76"/>
      <c r="AH441" s="76"/>
      <c r="AI441" s="76"/>
      <c r="AJ441" s="76"/>
    </row>
    <row r="442" spans="29:36" ht="20.85" customHeight="1" x14ac:dyDescent="0.15">
      <c r="AC442" s="76"/>
      <c r="AD442" s="76"/>
      <c r="AE442" s="76"/>
      <c r="AF442" s="76"/>
      <c r="AG442" s="76"/>
      <c r="AH442" s="76"/>
      <c r="AI442" s="76"/>
      <c r="AJ442" s="76"/>
    </row>
    <row r="443" spans="29:36" ht="20.85" customHeight="1" x14ac:dyDescent="0.15">
      <c r="AC443" s="76"/>
      <c r="AD443" s="76"/>
      <c r="AE443" s="76"/>
      <c r="AF443" s="76"/>
      <c r="AG443" s="76"/>
      <c r="AH443" s="76"/>
      <c r="AI443" s="76"/>
      <c r="AJ443" s="76"/>
    </row>
    <row r="444" spans="29:36" ht="20.85" customHeight="1" x14ac:dyDescent="0.15">
      <c r="AC444" s="76"/>
      <c r="AD444" s="76"/>
      <c r="AE444" s="76"/>
      <c r="AF444" s="76"/>
      <c r="AG444" s="76"/>
      <c r="AH444" s="76"/>
      <c r="AI444" s="76"/>
      <c r="AJ444" s="76"/>
    </row>
    <row r="445" spans="29:36" ht="20.85" customHeight="1" x14ac:dyDescent="0.15">
      <c r="AC445" s="76"/>
      <c r="AD445" s="76"/>
      <c r="AE445" s="76"/>
      <c r="AF445" s="76"/>
      <c r="AG445" s="76"/>
      <c r="AH445" s="76"/>
      <c r="AI445" s="76"/>
      <c r="AJ445" s="76"/>
    </row>
    <row r="446" spans="29:36" ht="20.85" customHeight="1" x14ac:dyDescent="0.15">
      <c r="AC446" s="76"/>
      <c r="AD446" s="76"/>
      <c r="AE446" s="76"/>
      <c r="AF446" s="76"/>
      <c r="AG446" s="76"/>
      <c r="AH446" s="76"/>
      <c r="AI446" s="76"/>
      <c r="AJ446" s="76"/>
    </row>
    <row r="447" spans="29:36" ht="20.85" customHeight="1" x14ac:dyDescent="0.15">
      <c r="AC447" s="76"/>
      <c r="AD447" s="76"/>
      <c r="AE447" s="76"/>
      <c r="AF447" s="76"/>
      <c r="AG447" s="76"/>
      <c r="AH447" s="76"/>
      <c r="AI447" s="76"/>
      <c r="AJ447" s="76"/>
    </row>
    <row r="448" spans="29:36" ht="20.85" customHeight="1" x14ac:dyDescent="0.15">
      <c r="AC448" s="76"/>
      <c r="AD448" s="76"/>
      <c r="AE448" s="76"/>
      <c r="AF448" s="76"/>
      <c r="AG448" s="76"/>
      <c r="AH448" s="76"/>
      <c r="AI448" s="76"/>
      <c r="AJ448" s="76"/>
    </row>
    <row r="449" spans="29:36" ht="20.85" customHeight="1" x14ac:dyDescent="0.15">
      <c r="AC449" s="76"/>
      <c r="AD449" s="76"/>
      <c r="AE449" s="76"/>
      <c r="AF449" s="76"/>
      <c r="AG449" s="76"/>
      <c r="AH449" s="76"/>
      <c r="AI449" s="76"/>
      <c r="AJ449" s="76"/>
    </row>
    <row r="450" spans="29:36" ht="20.85" customHeight="1" x14ac:dyDescent="0.15">
      <c r="AC450" s="75"/>
      <c r="AD450" s="75"/>
      <c r="AE450" s="75"/>
      <c r="AF450" s="75"/>
      <c r="AG450" s="75"/>
      <c r="AH450" s="75"/>
      <c r="AI450" s="75"/>
      <c r="AJ450" s="75"/>
    </row>
    <row r="451" spans="29:36" ht="20.85" customHeight="1" x14ac:dyDescent="0.15">
      <c r="AC451" s="75"/>
      <c r="AD451" s="75"/>
      <c r="AE451" s="76"/>
      <c r="AF451" s="76"/>
      <c r="AG451" s="76"/>
      <c r="AH451" s="76"/>
      <c r="AI451" s="76"/>
      <c r="AJ451" s="76"/>
    </row>
    <row r="452" spans="29:36" ht="20.85" customHeight="1" x14ac:dyDescent="0.15">
      <c r="AC452" s="76"/>
      <c r="AD452" s="76"/>
      <c r="AE452" s="76"/>
      <c r="AF452" s="76"/>
      <c r="AG452" s="76"/>
      <c r="AH452" s="76"/>
      <c r="AI452" s="76"/>
      <c r="AJ452" s="76"/>
    </row>
    <row r="453" spans="29:36" ht="20.85" customHeight="1" x14ac:dyDescent="0.15">
      <c r="AC453" s="75"/>
      <c r="AD453" s="75"/>
      <c r="AE453" s="76"/>
      <c r="AF453" s="76"/>
      <c r="AG453" s="76"/>
      <c r="AH453" s="76"/>
      <c r="AI453" s="76"/>
      <c r="AJ453" s="75"/>
    </row>
    <row r="454" spans="29:36" ht="20.85" customHeight="1" x14ac:dyDescent="0.15">
      <c r="AC454" s="76"/>
      <c r="AD454" s="76"/>
      <c r="AE454" s="76"/>
      <c r="AF454" s="76"/>
      <c r="AG454" s="76"/>
      <c r="AH454" s="76"/>
      <c r="AI454" s="76"/>
      <c r="AJ454" s="76"/>
    </row>
    <row r="455" spans="29:36" ht="20.85" customHeight="1" x14ac:dyDescent="0.15">
      <c r="AC455" s="76"/>
      <c r="AD455" s="76"/>
      <c r="AE455" s="76"/>
      <c r="AF455" s="76"/>
      <c r="AG455" s="76"/>
      <c r="AH455" s="76"/>
      <c r="AI455" s="76"/>
      <c r="AJ455" s="76"/>
    </row>
    <row r="456" spans="29:36" ht="20.85" customHeight="1" x14ac:dyDescent="0.15">
      <c r="AC456" s="76"/>
      <c r="AD456" s="76"/>
      <c r="AE456" s="76"/>
      <c r="AF456" s="76"/>
      <c r="AG456" s="76"/>
      <c r="AH456" s="76"/>
      <c r="AI456" s="76"/>
      <c r="AJ456" s="76"/>
    </row>
    <row r="457" spans="29:36" ht="20.85" customHeight="1" x14ac:dyDescent="0.15">
      <c r="AC457" s="76"/>
      <c r="AD457" s="76"/>
      <c r="AE457" s="76"/>
      <c r="AF457" s="76"/>
      <c r="AG457" s="76"/>
      <c r="AH457" s="76"/>
      <c r="AI457" s="76"/>
      <c r="AJ457" s="76"/>
    </row>
    <row r="458" spans="29:36" ht="20.85" customHeight="1" x14ac:dyDescent="0.15">
      <c r="AC458" s="76"/>
      <c r="AD458" s="76"/>
      <c r="AE458" s="76"/>
      <c r="AF458" s="76"/>
      <c r="AG458" s="76"/>
      <c r="AH458" s="76"/>
      <c r="AI458" s="76"/>
      <c r="AJ458" s="76"/>
    </row>
    <row r="459" spans="29:36" ht="20.85" customHeight="1" x14ac:dyDescent="0.15">
      <c r="AC459" s="76"/>
      <c r="AD459" s="76"/>
      <c r="AE459" s="76"/>
      <c r="AF459" s="76"/>
      <c r="AG459" s="76"/>
      <c r="AH459" s="76"/>
      <c r="AI459" s="76"/>
      <c r="AJ459" s="76"/>
    </row>
    <row r="460" spans="29:36" ht="20.85" customHeight="1" x14ac:dyDescent="0.15">
      <c r="AC460" s="76"/>
      <c r="AD460" s="76"/>
      <c r="AE460" s="76"/>
      <c r="AF460" s="76"/>
      <c r="AG460" s="76"/>
      <c r="AH460" s="76"/>
      <c r="AI460" s="76"/>
      <c r="AJ460" s="76"/>
    </row>
    <row r="461" spans="29:36" ht="20.85" customHeight="1" x14ac:dyDescent="0.15">
      <c r="AC461" s="76"/>
      <c r="AD461" s="76"/>
      <c r="AE461" s="76"/>
      <c r="AF461" s="76"/>
      <c r="AG461" s="76"/>
      <c r="AH461" s="76"/>
      <c r="AI461" s="76"/>
      <c r="AJ461" s="76"/>
    </row>
    <row r="462" spans="29:36" ht="20.85" customHeight="1" x14ac:dyDescent="0.15">
      <c r="AC462" s="76"/>
      <c r="AD462" s="76"/>
      <c r="AE462" s="76"/>
      <c r="AF462" s="76"/>
      <c r="AG462" s="76"/>
      <c r="AH462" s="76"/>
      <c r="AI462" s="76"/>
      <c r="AJ462" s="76"/>
    </row>
    <row r="463" spans="29:36" ht="20.85" customHeight="1" x14ac:dyDescent="0.15">
      <c r="AC463" s="76"/>
      <c r="AD463" s="76"/>
      <c r="AE463" s="76"/>
      <c r="AF463" s="76"/>
      <c r="AG463" s="76"/>
      <c r="AH463" s="76"/>
      <c r="AI463" s="76"/>
      <c r="AJ463" s="76"/>
    </row>
    <row r="464" spans="29:36" ht="20.85" customHeight="1" x14ac:dyDescent="0.15">
      <c r="AC464" s="76"/>
      <c r="AD464" s="76"/>
      <c r="AE464" s="76"/>
      <c r="AF464" s="76"/>
      <c r="AG464" s="76"/>
      <c r="AH464" s="76"/>
      <c r="AI464" s="76"/>
      <c r="AJ464" s="76"/>
    </row>
    <row r="465" spans="29:36" ht="20.85" customHeight="1" x14ac:dyDescent="0.15">
      <c r="AC465" s="76"/>
      <c r="AD465" s="76"/>
      <c r="AE465" s="76"/>
      <c r="AF465" s="76"/>
      <c r="AG465" s="76"/>
      <c r="AH465" s="76"/>
      <c r="AI465" s="76"/>
      <c r="AJ465" s="76"/>
    </row>
    <row r="466" spans="29:36" ht="20.85" customHeight="1" x14ac:dyDescent="0.15">
      <c r="AC466" s="76"/>
      <c r="AD466" s="76"/>
      <c r="AE466" s="76"/>
      <c r="AF466" s="76"/>
      <c r="AG466" s="76"/>
      <c r="AH466" s="76"/>
      <c r="AI466" s="76"/>
      <c r="AJ466" s="76"/>
    </row>
    <row r="467" spans="29:36" ht="20.85" customHeight="1" x14ac:dyDescent="0.15">
      <c r="AC467" s="76"/>
      <c r="AD467" s="76"/>
      <c r="AE467" s="76"/>
      <c r="AF467" s="76"/>
      <c r="AG467" s="76"/>
      <c r="AH467" s="76"/>
      <c r="AI467" s="76"/>
      <c r="AJ467" s="76"/>
    </row>
    <row r="468" spans="29:36" ht="20.85" customHeight="1" x14ac:dyDescent="0.15">
      <c r="AC468" s="76"/>
      <c r="AD468" s="76"/>
      <c r="AE468" s="76"/>
      <c r="AF468" s="76"/>
      <c r="AG468" s="76"/>
      <c r="AH468" s="76"/>
      <c r="AI468" s="76"/>
      <c r="AJ468" s="76"/>
    </row>
    <row r="469" spans="29:36" ht="20.85" customHeight="1" x14ac:dyDescent="0.15">
      <c r="AC469" s="76"/>
      <c r="AD469" s="76"/>
      <c r="AE469" s="76"/>
      <c r="AF469" s="76"/>
      <c r="AG469" s="76"/>
      <c r="AH469" s="76"/>
      <c r="AI469" s="76"/>
      <c r="AJ469" s="76"/>
    </row>
    <row r="470" spans="29:36" ht="20.85" customHeight="1" x14ac:dyDescent="0.15">
      <c r="AC470" s="76"/>
      <c r="AD470" s="76"/>
      <c r="AE470" s="76"/>
      <c r="AF470" s="76"/>
      <c r="AG470" s="76"/>
      <c r="AH470" s="76"/>
      <c r="AI470" s="76"/>
      <c r="AJ470" s="76"/>
    </row>
    <row r="471" spans="29:36" ht="20.85" customHeight="1" x14ac:dyDescent="0.15">
      <c r="AC471" s="76"/>
      <c r="AD471" s="76"/>
      <c r="AE471" s="76"/>
      <c r="AF471" s="76"/>
      <c r="AG471" s="76"/>
      <c r="AH471" s="76"/>
      <c r="AI471" s="76"/>
      <c r="AJ471" s="76"/>
    </row>
    <row r="472" spans="29:36" ht="20.85" customHeight="1" x14ac:dyDescent="0.15">
      <c r="AC472" s="76"/>
      <c r="AD472" s="76"/>
      <c r="AE472" s="76"/>
      <c r="AF472" s="76"/>
      <c r="AG472" s="76"/>
      <c r="AH472" s="76"/>
      <c r="AI472" s="76"/>
      <c r="AJ472" s="76"/>
    </row>
    <row r="473" spans="29:36" ht="20.85" customHeight="1" x14ac:dyDescent="0.15">
      <c r="AC473" s="76"/>
      <c r="AD473" s="76"/>
      <c r="AE473" s="76"/>
      <c r="AF473" s="76"/>
      <c r="AG473" s="76"/>
      <c r="AH473" s="76"/>
      <c r="AI473" s="76"/>
      <c r="AJ473" s="76"/>
    </row>
    <row r="474" spans="29:36" ht="20.85" customHeight="1" x14ac:dyDescent="0.15">
      <c r="AC474" s="76"/>
      <c r="AD474" s="76"/>
      <c r="AE474" s="76"/>
      <c r="AF474" s="76"/>
      <c r="AG474" s="76"/>
      <c r="AH474" s="76"/>
      <c r="AI474" s="76"/>
      <c r="AJ474" s="76"/>
    </row>
    <row r="475" spans="29:36" ht="20.85" customHeight="1" x14ac:dyDescent="0.15">
      <c r="AC475" s="76"/>
      <c r="AD475" s="76"/>
      <c r="AE475" s="76"/>
      <c r="AF475" s="76"/>
      <c r="AG475" s="76"/>
      <c r="AH475" s="76"/>
      <c r="AI475" s="76"/>
      <c r="AJ475" s="76"/>
    </row>
    <row r="476" spans="29:36" ht="20.85" customHeight="1" x14ac:dyDescent="0.15">
      <c r="AC476" s="76"/>
      <c r="AD476" s="76"/>
      <c r="AE476" s="76"/>
      <c r="AF476" s="76"/>
      <c r="AG476" s="76"/>
      <c r="AH476" s="76"/>
      <c r="AI476" s="76"/>
      <c r="AJ476" s="76"/>
    </row>
    <row r="477" spans="29:36" ht="20.85" customHeight="1" x14ac:dyDescent="0.15">
      <c r="AC477" s="76"/>
      <c r="AD477" s="76"/>
      <c r="AE477" s="76"/>
      <c r="AF477" s="76"/>
      <c r="AG477" s="76"/>
      <c r="AH477" s="76"/>
      <c r="AI477" s="76"/>
      <c r="AJ477" s="76"/>
    </row>
    <row r="478" spans="29:36" ht="20.85" customHeight="1" x14ac:dyDescent="0.15">
      <c r="AC478" s="76"/>
      <c r="AD478" s="76"/>
      <c r="AE478" s="76"/>
      <c r="AF478" s="76"/>
      <c r="AG478" s="76"/>
      <c r="AH478" s="76"/>
      <c r="AI478" s="76"/>
      <c r="AJ478" s="76"/>
    </row>
    <row r="479" spans="29:36" ht="20.85" customHeight="1" x14ac:dyDescent="0.15">
      <c r="AC479" s="76"/>
      <c r="AD479" s="76"/>
      <c r="AE479" s="76"/>
      <c r="AF479" s="76"/>
      <c r="AG479" s="76"/>
      <c r="AH479" s="76"/>
      <c r="AI479" s="76"/>
      <c r="AJ479" s="76"/>
    </row>
    <row r="480" spans="29:36" ht="20.85" customHeight="1" x14ac:dyDescent="0.15">
      <c r="AC480" s="76"/>
      <c r="AD480" s="76"/>
      <c r="AE480" s="76"/>
      <c r="AF480" s="76"/>
      <c r="AG480" s="76"/>
      <c r="AH480" s="76"/>
      <c r="AI480" s="76"/>
      <c r="AJ480" s="76"/>
    </row>
    <row r="481" spans="29:36" ht="20.85" customHeight="1" x14ac:dyDescent="0.15">
      <c r="AC481" s="76"/>
      <c r="AD481" s="76"/>
      <c r="AE481" s="76"/>
      <c r="AF481" s="76"/>
      <c r="AG481" s="76"/>
      <c r="AH481" s="76"/>
      <c r="AI481" s="76"/>
      <c r="AJ481" s="76"/>
    </row>
    <row r="482" spans="29:36" ht="20.85" customHeight="1" x14ac:dyDescent="0.15">
      <c r="AC482" s="76"/>
      <c r="AD482" s="76"/>
      <c r="AE482" s="76"/>
      <c r="AF482" s="76"/>
      <c r="AG482" s="76"/>
      <c r="AH482" s="76"/>
      <c r="AI482" s="76"/>
      <c r="AJ482" s="76"/>
    </row>
    <row r="483" spans="29:36" ht="20.85" customHeight="1" x14ac:dyDescent="0.15">
      <c r="AC483" s="76"/>
      <c r="AD483" s="76"/>
      <c r="AE483" s="76"/>
      <c r="AF483" s="76"/>
      <c r="AG483" s="76"/>
      <c r="AH483" s="76"/>
      <c r="AI483" s="76"/>
      <c r="AJ483" s="76"/>
    </row>
    <row r="484" spans="29:36" ht="20.85" customHeight="1" x14ac:dyDescent="0.15">
      <c r="AC484" s="76"/>
      <c r="AD484" s="76"/>
      <c r="AE484" s="76"/>
      <c r="AF484" s="76"/>
      <c r="AG484" s="76"/>
      <c r="AH484" s="76"/>
      <c r="AI484" s="76"/>
      <c r="AJ484" s="76"/>
    </row>
    <row r="485" spans="29:36" ht="20.85" customHeight="1" x14ac:dyDescent="0.15">
      <c r="AC485" s="76"/>
      <c r="AD485" s="76"/>
      <c r="AE485" s="76"/>
      <c r="AF485" s="76"/>
      <c r="AG485" s="76"/>
      <c r="AH485" s="76"/>
      <c r="AI485" s="76"/>
      <c r="AJ485" s="76"/>
    </row>
    <row r="486" spans="29:36" ht="20.85" customHeight="1" x14ac:dyDescent="0.15">
      <c r="AC486" s="76"/>
      <c r="AD486" s="76"/>
      <c r="AE486" s="76"/>
      <c r="AF486" s="76"/>
      <c r="AG486" s="76"/>
      <c r="AH486" s="76"/>
      <c r="AI486" s="76"/>
      <c r="AJ486" s="76"/>
    </row>
    <row r="487" spans="29:36" ht="20.85" customHeight="1" x14ac:dyDescent="0.15">
      <c r="AC487" s="76"/>
      <c r="AD487" s="76"/>
      <c r="AE487" s="76"/>
      <c r="AF487" s="76"/>
      <c r="AG487" s="76"/>
      <c r="AH487" s="76"/>
      <c r="AI487" s="76"/>
      <c r="AJ487" s="76"/>
    </row>
    <row r="488" spans="29:36" ht="20.85" customHeight="1" x14ac:dyDescent="0.15">
      <c r="AC488" s="76"/>
      <c r="AD488" s="76"/>
      <c r="AE488" s="76"/>
      <c r="AF488" s="76"/>
      <c r="AG488" s="76"/>
      <c r="AH488" s="76"/>
      <c r="AI488" s="76"/>
      <c r="AJ488" s="76"/>
    </row>
    <row r="489" spans="29:36" ht="20.85" customHeight="1" x14ac:dyDescent="0.15">
      <c r="AC489" s="76"/>
      <c r="AD489" s="76"/>
      <c r="AE489" s="76"/>
      <c r="AF489" s="76"/>
      <c r="AG489" s="76"/>
      <c r="AH489" s="76"/>
      <c r="AI489" s="76"/>
      <c r="AJ489" s="76"/>
    </row>
    <row r="490" spans="29:36" ht="20.85" customHeight="1" x14ac:dyDescent="0.15">
      <c r="AC490" s="76"/>
      <c r="AD490" s="76"/>
      <c r="AE490" s="76"/>
      <c r="AF490" s="76"/>
      <c r="AG490" s="76"/>
      <c r="AH490" s="76"/>
      <c r="AI490" s="76"/>
      <c r="AJ490" s="76"/>
    </row>
    <row r="491" spans="29:36" ht="20.85" customHeight="1" x14ac:dyDescent="0.15">
      <c r="AC491" s="76"/>
      <c r="AD491" s="76"/>
      <c r="AE491" s="76"/>
      <c r="AF491" s="76"/>
      <c r="AG491" s="76"/>
      <c r="AH491" s="76"/>
      <c r="AI491" s="76"/>
      <c r="AJ491" s="76"/>
    </row>
    <row r="492" spans="29:36" ht="20.85" customHeight="1" x14ac:dyDescent="0.15">
      <c r="AC492" s="76"/>
      <c r="AD492" s="76"/>
      <c r="AE492" s="76"/>
      <c r="AF492" s="76"/>
      <c r="AG492" s="76"/>
      <c r="AH492" s="76"/>
      <c r="AI492" s="76"/>
      <c r="AJ492" s="76"/>
    </row>
    <row r="493" spans="29:36" ht="20.85" customHeight="1" x14ac:dyDescent="0.15">
      <c r="AC493" s="76"/>
      <c r="AD493" s="76"/>
      <c r="AE493" s="76"/>
      <c r="AF493" s="76"/>
      <c r="AG493" s="76"/>
      <c r="AH493" s="76"/>
      <c r="AI493" s="76"/>
      <c r="AJ493" s="76"/>
    </row>
    <row r="494" spans="29:36" ht="20.85" customHeight="1" x14ac:dyDescent="0.15">
      <c r="AC494" s="76"/>
      <c r="AD494" s="76"/>
      <c r="AE494" s="76"/>
      <c r="AF494" s="76"/>
      <c r="AG494" s="76"/>
      <c r="AH494" s="76"/>
      <c r="AI494" s="76"/>
      <c r="AJ494" s="76"/>
    </row>
    <row r="495" spans="29:36" ht="20.85" customHeight="1" x14ac:dyDescent="0.15">
      <c r="AC495" s="75"/>
      <c r="AD495" s="75"/>
      <c r="AE495" s="75"/>
      <c r="AF495" s="75"/>
      <c r="AG495" s="75"/>
      <c r="AH495" s="75"/>
      <c r="AI495" s="75"/>
      <c r="AJ495" s="75"/>
    </row>
    <row r="496" spans="29:36" ht="20.85" customHeight="1" x14ac:dyDescent="0.15">
      <c r="AC496" s="75"/>
      <c r="AD496" s="75"/>
      <c r="AE496" s="76"/>
      <c r="AF496" s="76"/>
      <c r="AG496" s="76"/>
      <c r="AH496" s="76"/>
      <c r="AI496" s="76"/>
      <c r="AJ496" s="76"/>
    </row>
    <row r="497" spans="29:36" ht="20.85" customHeight="1" x14ac:dyDescent="0.15">
      <c r="AC497" s="76"/>
      <c r="AD497" s="76"/>
      <c r="AE497" s="76"/>
      <c r="AF497" s="76"/>
      <c r="AG497" s="76"/>
      <c r="AH497" s="76"/>
      <c r="AI497" s="76"/>
      <c r="AJ497" s="76"/>
    </row>
    <row r="498" spans="29:36" ht="20.85" customHeight="1" x14ac:dyDescent="0.15">
      <c r="AC498" s="75"/>
      <c r="AD498" s="75"/>
      <c r="AE498" s="76"/>
      <c r="AF498" s="76"/>
      <c r="AG498" s="76"/>
      <c r="AH498" s="76"/>
      <c r="AI498" s="76"/>
      <c r="AJ498" s="75"/>
    </row>
    <row r="499" spans="29:36" ht="20.85" customHeight="1" x14ac:dyDescent="0.15">
      <c r="AC499" s="76"/>
      <c r="AD499" s="76"/>
      <c r="AE499" s="76"/>
      <c r="AF499" s="76"/>
      <c r="AG499" s="76"/>
      <c r="AH499" s="76"/>
      <c r="AI499" s="76"/>
      <c r="AJ499" s="76"/>
    </row>
    <row r="500" spans="29:36" ht="20.85" customHeight="1" x14ac:dyDescent="0.15">
      <c r="AC500" s="76"/>
      <c r="AD500" s="76"/>
      <c r="AE500" s="76"/>
      <c r="AF500" s="76"/>
      <c r="AG500" s="76"/>
      <c r="AH500" s="76"/>
      <c r="AI500" s="76"/>
      <c r="AJ500" s="76"/>
    </row>
    <row r="501" spans="29:36" ht="20.85" customHeight="1" x14ac:dyDescent="0.15">
      <c r="AC501" s="76"/>
      <c r="AD501" s="76"/>
      <c r="AE501" s="76"/>
      <c r="AF501" s="76"/>
      <c r="AG501" s="76"/>
      <c r="AH501" s="76"/>
      <c r="AI501" s="76"/>
      <c r="AJ501" s="76"/>
    </row>
    <row r="502" spans="29:36" ht="20.85" customHeight="1" x14ac:dyDescent="0.15">
      <c r="AC502" s="76"/>
      <c r="AD502" s="76"/>
      <c r="AE502" s="76"/>
      <c r="AF502" s="76"/>
      <c r="AG502" s="76"/>
      <c r="AH502" s="76"/>
      <c r="AI502" s="76"/>
      <c r="AJ502" s="76"/>
    </row>
    <row r="503" spans="29:36" ht="20.85" customHeight="1" x14ac:dyDescent="0.15">
      <c r="AC503" s="76"/>
      <c r="AD503" s="76"/>
      <c r="AE503" s="76"/>
      <c r="AF503" s="76"/>
      <c r="AG503" s="76"/>
      <c r="AH503" s="76"/>
      <c r="AI503" s="76"/>
      <c r="AJ503" s="76"/>
    </row>
    <row r="504" spans="29:36" ht="20.85" customHeight="1" x14ac:dyDescent="0.15">
      <c r="AC504" s="76"/>
      <c r="AD504" s="76"/>
      <c r="AE504" s="76"/>
      <c r="AF504" s="76"/>
      <c r="AG504" s="76"/>
      <c r="AH504" s="76"/>
      <c r="AI504" s="76"/>
      <c r="AJ504" s="76"/>
    </row>
    <row r="505" spans="29:36" ht="20.85" customHeight="1" x14ac:dyDescent="0.15">
      <c r="AC505" s="76"/>
      <c r="AD505" s="76"/>
      <c r="AE505" s="76"/>
      <c r="AF505" s="76"/>
      <c r="AG505" s="76"/>
      <c r="AH505" s="76"/>
      <c r="AI505" s="76"/>
      <c r="AJ505" s="76"/>
    </row>
    <row r="506" spans="29:36" ht="20.85" customHeight="1" x14ac:dyDescent="0.15">
      <c r="AC506" s="76"/>
      <c r="AD506" s="76"/>
      <c r="AE506" s="76"/>
      <c r="AF506" s="76"/>
      <c r="AG506" s="76"/>
      <c r="AH506" s="76"/>
      <c r="AI506" s="76"/>
      <c r="AJ506" s="76"/>
    </row>
    <row r="507" spans="29:36" ht="20.85" customHeight="1" x14ac:dyDescent="0.15">
      <c r="AC507" s="76"/>
      <c r="AD507" s="76"/>
      <c r="AE507" s="76"/>
      <c r="AF507" s="76"/>
      <c r="AG507" s="76"/>
      <c r="AH507" s="76"/>
      <c r="AI507" s="76"/>
      <c r="AJ507" s="76"/>
    </row>
    <row r="508" spans="29:36" ht="20.85" customHeight="1" x14ac:dyDescent="0.15">
      <c r="AC508" s="76"/>
      <c r="AD508" s="76"/>
      <c r="AE508" s="76"/>
      <c r="AF508" s="76"/>
      <c r="AG508" s="76"/>
      <c r="AH508" s="76"/>
      <c r="AI508" s="76"/>
      <c r="AJ508" s="76"/>
    </row>
    <row r="509" spans="29:36" ht="20.85" customHeight="1" x14ac:dyDescent="0.15">
      <c r="AC509" s="76"/>
      <c r="AD509" s="76"/>
      <c r="AE509" s="76"/>
      <c r="AF509" s="76"/>
      <c r="AG509" s="76"/>
      <c r="AH509" s="76"/>
      <c r="AI509" s="76"/>
      <c r="AJ509" s="76"/>
    </row>
    <row r="510" spans="29:36" ht="20.85" customHeight="1" x14ac:dyDescent="0.15">
      <c r="AC510" s="76"/>
      <c r="AD510" s="76"/>
      <c r="AE510" s="76"/>
      <c r="AF510" s="76"/>
      <c r="AG510" s="76"/>
      <c r="AH510" s="76"/>
      <c r="AI510" s="76"/>
      <c r="AJ510" s="76"/>
    </row>
    <row r="511" spans="29:36" ht="20.85" customHeight="1" x14ac:dyDescent="0.15">
      <c r="AC511" s="76"/>
      <c r="AD511" s="76"/>
      <c r="AE511" s="76"/>
      <c r="AF511" s="76"/>
      <c r="AG511" s="76"/>
      <c r="AH511" s="76"/>
      <c r="AI511" s="76"/>
      <c r="AJ511" s="76"/>
    </row>
    <row r="512" spans="29:36" ht="20.85" customHeight="1" x14ac:dyDescent="0.15">
      <c r="AC512" s="76"/>
      <c r="AD512" s="76"/>
      <c r="AE512" s="76"/>
      <c r="AF512" s="76"/>
      <c r="AG512" s="76"/>
      <c r="AH512" s="76"/>
      <c r="AI512" s="76"/>
      <c r="AJ512" s="76"/>
    </row>
    <row r="513" spans="29:36" ht="20.85" customHeight="1" x14ac:dyDescent="0.15">
      <c r="AC513" s="76"/>
      <c r="AD513" s="76"/>
      <c r="AE513" s="76"/>
      <c r="AF513" s="76"/>
      <c r="AG513" s="76"/>
      <c r="AH513" s="76"/>
      <c r="AI513" s="76"/>
      <c r="AJ513" s="76"/>
    </row>
    <row r="514" spans="29:36" ht="20.85" customHeight="1" x14ac:dyDescent="0.15">
      <c r="AC514" s="76"/>
      <c r="AD514" s="76"/>
      <c r="AE514" s="76"/>
      <c r="AF514" s="76"/>
      <c r="AG514" s="76"/>
      <c r="AH514" s="76"/>
      <c r="AI514" s="76"/>
      <c r="AJ514" s="76"/>
    </row>
    <row r="515" spans="29:36" ht="20.85" customHeight="1" x14ac:dyDescent="0.15">
      <c r="AC515" s="76"/>
      <c r="AD515" s="76"/>
      <c r="AE515" s="76"/>
      <c r="AF515" s="76"/>
      <c r="AG515" s="76"/>
      <c r="AH515" s="76"/>
      <c r="AI515" s="76"/>
      <c r="AJ515" s="76"/>
    </row>
    <row r="516" spans="29:36" ht="20.85" customHeight="1" x14ac:dyDescent="0.15">
      <c r="AC516" s="76"/>
      <c r="AD516" s="76"/>
      <c r="AE516" s="76"/>
      <c r="AF516" s="76"/>
      <c r="AG516" s="76"/>
      <c r="AH516" s="76"/>
      <c r="AI516" s="76"/>
      <c r="AJ516" s="76"/>
    </row>
    <row r="517" spans="29:36" ht="20.85" customHeight="1" x14ac:dyDescent="0.15">
      <c r="AC517" s="76"/>
      <c r="AD517" s="76"/>
      <c r="AE517" s="76"/>
      <c r="AF517" s="76"/>
      <c r="AG517" s="76"/>
      <c r="AH517" s="76"/>
      <c r="AI517" s="76"/>
      <c r="AJ517" s="76"/>
    </row>
    <row r="518" spans="29:36" ht="20.85" customHeight="1" x14ac:dyDescent="0.15">
      <c r="AC518" s="76"/>
      <c r="AD518" s="76"/>
      <c r="AE518" s="76"/>
      <c r="AF518" s="76"/>
      <c r="AG518" s="76"/>
      <c r="AH518" s="76"/>
      <c r="AI518" s="76"/>
      <c r="AJ518" s="76"/>
    </row>
    <row r="519" spans="29:36" ht="20.85" customHeight="1" x14ac:dyDescent="0.15">
      <c r="AC519" s="76"/>
      <c r="AD519" s="76"/>
      <c r="AE519" s="76"/>
      <c r="AF519" s="76"/>
      <c r="AG519" s="76"/>
      <c r="AH519" s="76"/>
      <c r="AI519" s="76"/>
      <c r="AJ519" s="76"/>
    </row>
    <row r="520" spans="29:36" ht="20.85" customHeight="1" x14ac:dyDescent="0.15">
      <c r="AC520" s="76"/>
      <c r="AD520" s="76"/>
      <c r="AE520" s="76"/>
      <c r="AF520" s="76"/>
      <c r="AG520" s="76"/>
      <c r="AH520" s="76"/>
      <c r="AI520" s="76"/>
      <c r="AJ520" s="76"/>
    </row>
    <row r="521" spans="29:36" ht="20.85" customHeight="1" x14ac:dyDescent="0.15">
      <c r="AC521" s="76"/>
      <c r="AD521" s="76"/>
      <c r="AE521" s="76"/>
      <c r="AF521" s="76"/>
      <c r="AG521" s="76"/>
      <c r="AH521" s="76"/>
      <c r="AI521" s="76"/>
      <c r="AJ521" s="76"/>
    </row>
    <row r="522" spans="29:36" ht="20.85" customHeight="1" x14ac:dyDescent="0.15">
      <c r="AC522" s="76"/>
      <c r="AD522" s="76"/>
      <c r="AE522" s="76"/>
      <c r="AF522" s="76"/>
      <c r="AG522" s="76"/>
      <c r="AH522" s="76"/>
      <c r="AI522" s="76"/>
      <c r="AJ522" s="76"/>
    </row>
    <row r="523" spans="29:36" ht="20.85" customHeight="1" x14ac:dyDescent="0.15">
      <c r="AC523" s="76"/>
      <c r="AD523" s="76"/>
      <c r="AE523" s="76"/>
      <c r="AF523" s="76"/>
      <c r="AG523" s="76"/>
      <c r="AH523" s="76"/>
      <c r="AI523" s="76"/>
      <c r="AJ523" s="76"/>
    </row>
    <row r="524" spans="29:36" ht="20.85" customHeight="1" x14ac:dyDescent="0.15">
      <c r="AC524" s="76"/>
      <c r="AD524" s="76"/>
      <c r="AE524" s="76"/>
      <c r="AF524" s="76"/>
      <c r="AG524" s="76"/>
      <c r="AH524" s="76"/>
      <c r="AI524" s="76"/>
      <c r="AJ524" s="76"/>
    </row>
    <row r="525" spans="29:36" ht="20.85" customHeight="1" x14ac:dyDescent="0.15">
      <c r="AC525" s="76"/>
      <c r="AD525" s="76"/>
      <c r="AE525" s="76"/>
      <c r="AF525" s="76"/>
      <c r="AG525" s="76"/>
      <c r="AH525" s="76"/>
      <c r="AI525" s="76"/>
      <c r="AJ525" s="76"/>
    </row>
    <row r="526" spans="29:36" ht="20.85" customHeight="1" x14ac:dyDescent="0.15">
      <c r="AC526" s="76"/>
      <c r="AD526" s="76"/>
      <c r="AE526" s="76"/>
      <c r="AF526" s="76"/>
      <c r="AG526" s="76"/>
      <c r="AH526" s="76"/>
      <c r="AI526" s="76"/>
      <c r="AJ526" s="76"/>
    </row>
    <row r="527" spans="29:36" ht="20.85" customHeight="1" x14ac:dyDescent="0.15">
      <c r="AC527" s="76"/>
      <c r="AD527" s="76"/>
      <c r="AE527" s="76"/>
      <c r="AF527" s="76"/>
      <c r="AG527" s="76"/>
      <c r="AH527" s="76"/>
      <c r="AI527" s="76"/>
      <c r="AJ527" s="76"/>
    </row>
    <row r="528" spans="29:36" ht="20.85" customHeight="1" x14ac:dyDescent="0.15">
      <c r="AC528" s="76"/>
      <c r="AD528" s="76"/>
      <c r="AE528" s="76"/>
      <c r="AF528" s="76"/>
      <c r="AG528" s="76"/>
      <c r="AH528" s="76"/>
      <c r="AI528" s="76"/>
      <c r="AJ528" s="76"/>
    </row>
    <row r="529" spans="29:36" ht="20.85" customHeight="1" x14ac:dyDescent="0.15">
      <c r="AC529" s="76"/>
      <c r="AD529" s="76"/>
      <c r="AE529" s="76"/>
      <c r="AF529" s="76"/>
      <c r="AG529" s="76"/>
      <c r="AH529" s="76"/>
      <c r="AI529" s="76"/>
      <c r="AJ529" s="76"/>
    </row>
    <row r="530" spans="29:36" ht="20.85" customHeight="1" x14ac:dyDescent="0.15">
      <c r="AC530" s="76"/>
      <c r="AD530" s="76"/>
      <c r="AE530" s="76"/>
      <c r="AF530" s="76"/>
      <c r="AG530" s="76"/>
      <c r="AH530" s="76"/>
      <c r="AI530" s="76"/>
      <c r="AJ530" s="76"/>
    </row>
    <row r="531" spans="29:36" ht="20.85" customHeight="1" x14ac:dyDescent="0.15">
      <c r="AC531" s="76"/>
      <c r="AD531" s="76"/>
      <c r="AE531" s="76"/>
      <c r="AF531" s="76"/>
      <c r="AG531" s="76"/>
      <c r="AH531" s="76"/>
      <c r="AI531" s="76"/>
      <c r="AJ531" s="76"/>
    </row>
    <row r="532" spans="29:36" ht="20.85" customHeight="1" x14ac:dyDescent="0.15">
      <c r="AC532" s="76"/>
      <c r="AD532" s="76"/>
      <c r="AE532" s="76"/>
      <c r="AF532" s="76"/>
      <c r="AG532" s="76"/>
      <c r="AH532" s="76"/>
      <c r="AI532" s="76"/>
      <c r="AJ532" s="76"/>
    </row>
    <row r="533" spans="29:36" ht="20.85" customHeight="1" x14ac:dyDescent="0.15">
      <c r="AC533" s="76"/>
      <c r="AD533" s="76"/>
      <c r="AE533" s="76"/>
      <c r="AF533" s="76"/>
      <c r="AG533" s="76"/>
      <c r="AH533" s="76"/>
      <c r="AI533" s="76"/>
      <c r="AJ533" s="76"/>
    </row>
    <row r="534" spans="29:36" ht="20.85" customHeight="1" x14ac:dyDescent="0.15">
      <c r="AC534" s="76"/>
      <c r="AD534" s="76"/>
      <c r="AE534" s="76"/>
      <c r="AF534" s="76"/>
      <c r="AG534" s="76"/>
      <c r="AH534" s="76"/>
      <c r="AI534" s="76"/>
      <c r="AJ534" s="76"/>
    </row>
    <row r="535" spans="29:36" ht="20.85" customHeight="1" x14ac:dyDescent="0.15">
      <c r="AC535" s="76"/>
      <c r="AD535" s="76"/>
      <c r="AE535" s="76"/>
      <c r="AF535" s="76"/>
      <c r="AG535" s="76"/>
      <c r="AH535" s="76"/>
      <c r="AI535" s="76"/>
      <c r="AJ535" s="76"/>
    </row>
    <row r="536" spans="29:36" ht="20.85" customHeight="1" x14ac:dyDescent="0.15">
      <c r="AC536" s="76"/>
      <c r="AD536" s="76"/>
      <c r="AE536" s="76"/>
      <c r="AF536" s="76"/>
      <c r="AG536" s="76"/>
      <c r="AH536" s="76"/>
      <c r="AI536" s="76"/>
      <c r="AJ536" s="76"/>
    </row>
    <row r="537" spans="29:36" ht="20.85" customHeight="1" x14ac:dyDescent="0.15">
      <c r="AC537" s="76"/>
      <c r="AD537" s="76"/>
      <c r="AE537" s="76"/>
      <c r="AF537" s="76"/>
      <c r="AG537" s="76"/>
      <c r="AH537" s="76"/>
      <c r="AI537" s="76"/>
      <c r="AJ537" s="76"/>
    </row>
    <row r="538" spans="29:36" ht="20.85" customHeight="1" x14ac:dyDescent="0.15">
      <c r="AC538" s="76"/>
      <c r="AD538" s="76"/>
      <c r="AE538" s="76"/>
      <c r="AF538" s="76"/>
      <c r="AG538" s="76"/>
      <c r="AH538" s="76"/>
      <c r="AI538" s="76"/>
      <c r="AJ538" s="76"/>
    </row>
    <row r="539" spans="29:36" ht="20.85" customHeight="1" x14ac:dyDescent="0.15">
      <c r="AC539" s="76"/>
      <c r="AD539" s="76"/>
      <c r="AE539" s="76"/>
      <c r="AF539" s="76"/>
      <c r="AG539" s="76"/>
      <c r="AH539" s="76"/>
      <c r="AI539" s="76"/>
      <c r="AJ539" s="76"/>
    </row>
    <row r="540" spans="29:36" ht="20.85" customHeight="1" x14ac:dyDescent="0.15">
      <c r="AC540" s="75"/>
      <c r="AD540" s="75"/>
      <c r="AE540" s="75"/>
      <c r="AF540" s="75"/>
      <c r="AG540" s="75"/>
      <c r="AH540" s="75"/>
      <c r="AI540" s="75"/>
      <c r="AJ540" s="75"/>
    </row>
    <row r="541" spans="29:36" ht="20.85" customHeight="1" x14ac:dyDescent="0.15">
      <c r="AC541" s="75"/>
      <c r="AD541" s="75"/>
      <c r="AE541" s="76"/>
      <c r="AF541" s="76"/>
      <c r="AG541" s="76"/>
      <c r="AH541" s="76"/>
      <c r="AI541" s="76"/>
      <c r="AJ541" s="76"/>
    </row>
    <row r="542" spans="29:36" ht="20.85" customHeight="1" x14ac:dyDescent="0.15">
      <c r="AC542" s="76"/>
      <c r="AD542" s="76"/>
      <c r="AE542" s="76"/>
      <c r="AF542" s="76"/>
      <c r="AG542" s="76"/>
      <c r="AH542" s="76"/>
      <c r="AI542" s="76"/>
      <c r="AJ542" s="76"/>
    </row>
    <row r="543" spans="29:36" ht="20.85" customHeight="1" x14ac:dyDescent="0.15">
      <c r="AC543" s="75"/>
      <c r="AD543" s="75"/>
      <c r="AE543" s="76"/>
      <c r="AF543" s="76"/>
      <c r="AG543" s="76"/>
      <c r="AH543" s="76"/>
      <c r="AI543" s="76"/>
      <c r="AJ543" s="75"/>
    </row>
    <row r="544" spans="29:36" ht="20.85" customHeight="1" x14ac:dyDescent="0.15">
      <c r="AC544" s="76"/>
      <c r="AD544" s="76"/>
      <c r="AE544" s="76"/>
      <c r="AF544" s="76"/>
      <c r="AG544" s="76"/>
      <c r="AH544" s="76"/>
      <c r="AI544" s="76"/>
      <c r="AJ544" s="76"/>
    </row>
    <row r="545" spans="29:36" ht="20.85" customHeight="1" x14ac:dyDescent="0.15">
      <c r="AC545" s="76"/>
      <c r="AD545" s="76"/>
      <c r="AE545" s="76"/>
      <c r="AF545" s="76"/>
      <c r="AG545" s="76"/>
      <c r="AH545" s="76"/>
      <c r="AI545" s="76"/>
      <c r="AJ545" s="76"/>
    </row>
    <row r="546" spans="29:36" ht="20.85" customHeight="1" x14ac:dyDescent="0.15">
      <c r="AC546" s="76"/>
      <c r="AD546" s="76"/>
      <c r="AE546" s="76"/>
      <c r="AF546" s="76"/>
      <c r="AG546" s="76"/>
      <c r="AH546" s="76"/>
      <c r="AI546" s="76"/>
      <c r="AJ546" s="76"/>
    </row>
    <row r="547" spans="29:36" ht="20.85" customHeight="1" x14ac:dyDescent="0.15">
      <c r="AC547" s="76"/>
      <c r="AD547" s="76"/>
      <c r="AE547" s="76"/>
      <c r="AF547" s="76"/>
      <c r="AG547" s="76"/>
      <c r="AH547" s="76"/>
      <c r="AI547" s="76"/>
      <c r="AJ547" s="76"/>
    </row>
    <row r="548" spans="29:36" ht="20.85" customHeight="1" x14ac:dyDescent="0.15">
      <c r="AC548" s="76"/>
      <c r="AD548" s="76"/>
      <c r="AE548" s="76"/>
      <c r="AF548" s="76"/>
      <c r="AG548" s="76"/>
      <c r="AH548" s="76"/>
      <c r="AI548" s="76"/>
      <c r="AJ548" s="76"/>
    </row>
    <row r="549" spans="29:36" ht="20.85" customHeight="1" x14ac:dyDescent="0.15">
      <c r="AC549" s="76"/>
      <c r="AD549" s="76"/>
      <c r="AE549" s="76"/>
      <c r="AF549" s="76"/>
      <c r="AG549" s="76"/>
      <c r="AH549" s="76"/>
      <c r="AI549" s="76"/>
      <c r="AJ549" s="76"/>
    </row>
    <row r="550" spans="29:36" ht="20.85" customHeight="1" x14ac:dyDescent="0.15">
      <c r="AC550" s="76"/>
      <c r="AD550" s="76"/>
      <c r="AE550" s="76"/>
      <c r="AF550" s="76"/>
      <c r="AG550" s="76"/>
      <c r="AH550" s="76"/>
      <c r="AI550" s="76"/>
      <c r="AJ550" s="76"/>
    </row>
    <row r="551" spans="29:36" ht="20.85" customHeight="1" x14ac:dyDescent="0.15">
      <c r="AC551" s="76"/>
      <c r="AD551" s="76"/>
      <c r="AE551" s="76"/>
      <c r="AF551" s="76"/>
      <c r="AG551" s="76"/>
      <c r="AH551" s="76"/>
      <c r="AI551" s="76"/>
      <c r="AJ551" s="76"/>
    </row>
    <row r="552" spans="29:36" ht="20.85" customHeight="1" x14ac:dyDescent="0.15">
      <c r="AC552" s="76"/>
      <c r="AD552" s="76"/>
      <c r="AE552" s="76"/>
      <c r="AF552" s="76"/>
      <c r="AG552" s="76"/>
      <c r="AH552" s="76"/>
      <c r="AI552" s="76"/>
      <c r="AJ552" s="76"/>
    </row>
    <row r="553" spans="29:36" ht="20.85" customHeight="1" x14ac:dyDescent="0.15">
      <c r="AC553" s="76"/>
      <c r="AD553" s="76"/>
      <c r="AE553" s="76"/>
      <c r="AF553" s="76"/>
      <c r="AG553" s="76"/>
      <c r="AH553" s="76"/>
      <c r="AI553" s="76"/>
      <c r="AJ553" s="76"/>
    </row>
    <row r="554" spans="29:36" ht="20.85" customHeight="1" x14ac:dyDescent="0.15">
      <c r="AC554" s="76"/>
      <c r="AD554" s="76"/>
      <c r="AE554" s="76"/>
      <c r="AF554" s="76"/>
      <c r="AG554" s="76"/>
      <c r="AH554" s="76"/>
      <c r="AI554" s="76"/>
      <c r="AJ554" s="76"/>
    </row>
    <row r="555" spans="29:36" ht="20.85" customHeight="1" x14ac:dyDescent="0.15">
      <c r="AC555" s="76"/>
      <c r="AD555" s="76"/>
      <c r="AE555" s="76"/>
      <c r="AF555" s="76"/>
      <c r="AG555" s="76"/>
      <c r="AH555" s="76"/>
      <c r="AI555" s="76"/>
      <c r="AJ555" s="76"/>
    </row>
    <row r="556" spans="29:36" ht="20.85" customHeight="1" x14ac:dyDescent="0.15">
      <c r="AC556" s="76"/>
      <c r="AD556" s="76"/>
      <c r="AE556" s="76"/>
      <c r="AF556" s="76"/>
      <c r="AG556" s="76"/>
      <c r="AH556" s="76"/>
      <c r="AI556" s="76"/>
      <c r="AJ556" s="76"/>
    </row>
    <row r="557" spans="29:36" ht="20.85" customHeight="1" x14ac:dyDescent="0.15">
      <c r="AC557" s="76"/>
      <c r="AD557" s="76"/>
      <c r="AE557" s="76"/>
      <c r="AF557" s="76"/>
      <c r="AG557" s="76"/>
      <c r="AH557" s="76"/>
      <c r="AI557" s="76"/>
      <c r="AJ557" s="76"/>
    </row>
    <row r="558" spans="29:36" ht="20.85" customHeight="1" x14ac:dyDescent="0.15">
      <c r="AC558" s="76"/>
      <c r="AD558" s="76"/>
      <c r="AE558" s="76"/>
      <c r="AF558" s="76"/>
      <c r="AG558" s="76"/>
      <c r="AH558" s="76"/>
      <c r="AI558" s="76"/>
      <c r="AJ558" s="76"/>
    </row>
    <row r="559" spans="29:36" ht="20.85" customHeight="1" x14ac:dyDescent="0.15">
      <c r="AC559" s="76"/>
      <c r="AD559" s="76"/>
      <c r="AE559" s="76"/>
      <c r="AF559" s="76"/>
      <c r="AG559" s="76"/>
      <c r="AH559" s="76"/>
      <c r="AI559" s="76"/>
      <c r="AJ559" s="76"/>
    </row>
    <row r="560" spans="29:36" ht="20.85" customHeight="1" x14ac:dyDescent="0.15">
      <c r="AC560" s="76"/>
      <c r="AD560" s="76"/>
      <c r="AE560" s="76"/>
      <c r="AF560" s="76"/>
      <c r="AG560" s="76"/>
      <c r="AH560" s="76"/>
      <c r="AI560" s="76"/>
      <c r="AJ560" s="76"/>
    </row>
    <row r="561" spans="29:36" ht="20.85" customHeight="1" x14ac:dyDescent="0.15">
      <c r="AC561" s="76"/>
      <c r="AD561" s="76"/>
      <c r="AE561" s="76"/>
      <c r="AF561" s="76"/>
      <c r="AG561" s="76"/>
      <c r="AH561" s="76"/>
      <c r="AI561" s="76"/>
      <c r="AJ561" s="76"/>
    </row>
    <row r="562" spans="29:36" ht="20.85" customHeight="1" x14ac:dyDescent="0.15">
      <c r="AC562" s="76"/>
      <c r="AD562" s="76"/>
      <c r="AE562" s="76"/>
      <c r="AF562" s="76"/>
      <c r="AG562" s="76"/>
      <c r="AH562" s="76"/>
      <c r="AI562" s="76"/>
      <c r="AJ562" s="76"/>
    </row>
    <row r="563" spans="29:36" ht="20.85" customHeight="1" x14ac:dyDescent="0.15">
      <c r="AC563" s="76"/>
      <c r="AD563" s="76"/>
      <c r="AE563" s="76"/>
      <c r="AF563" s="76"/>
      <c r="AG563" s="76"/>
      <c r="AH563" s="76"/>
      <c r="AI563" s="76"/>
      <c r="AJ563" s="76"/>
    </row>
    <row r="564" spans="29:36" ht="20.85" customHeight="1" x14ac:dyDescent="0.15">
      <c r="AC564" s="76"/>
      <c r="AD564" s="76"/>
      <c r="AE564" s="76"/>
      <c r="AF564" s="76"/>
      <c r="AG564" s="76"/>
      <c r="AH564" s="76"/>
      <c r="AI564" s="76"/>
      <c r="AJ564" s="76"/>
    </row>
    <row r="565" spans="29:36" ht="20.85" customHeight="1" x14ac:dyDescent="0.15">
      <c r="AC565" s="76"/>
      <c r="AD565" s="76"/>
      <c r="AE565" s="76"/>
      <c r="AF565" s="76"/>
      <c r="AG565" s="76"/>
      <c r="AH565" s="76"/>
      <c r="AI565" s="76"/>
      <c r="AJ565" s="76"/>
    </row>
    <row r="566" spans="29:36" ht="20.85" customHeight="1" x14ac:dyDescent="0.15">
      <c r="AC566" s="76"/>
      <c r="AD566" s="76"/>
      <c r="AE566" s="76"/>
      <c r="AF566" s="76"/>
      <c r="AG566" s="76"/>
      <c r="AH566" s="76"/>
      <c r="AI566" s="76"/>
      <c r="AJ566" s="76"/>
    </row>
    <row r="567" spans="29:36" ht="20.85" customHeight="1" x14ac:dyDescent="0.15">
      <c r="AC567" s="76"/>
      <c r="AD567" s="76"/>
      <c r="AE567" s="76"/>
      <c r="AF567" s="76"/>
      <c r="AG567" s="76"/>
      <c r="AH567" s="76"/>
      <c r="AI567" s="76"/>
      <c r="AJ567" s="76"/>
    </row>
    <row r="568" spans="29:36" ht="20.85" customHeight="1" x14ac:dyDescent="0.15">
      <c r="AC568" s="76"/>
      <c r="AD568" s="76"/>
      <c r="AE568" s="76"/>
      <c r="AF568" s="76"/>
      <c r="AG568" s="76"/>
      <c r="AH568" s="76"/>
      <c r="AI568" s="76"/>
      <c r="AJ568" s="76"/>
    </row>
    <row r="569" spans="29:36" ht="20.85" customHeight="1" x14ac:dyDescent="0.15">
      <c r="AC569" s="76"/>
      <c r="AD569" s="76"/>
      <c r="AE569" s="76"/>
      <c r="AF569" s="76"/>
      <c r="AG569" s="76"/>
      <c r="AH569" s="76"/>
      <c r="AI569" s="76"/>
      <c r="AJ569" s="76"/>
    </row>
    <row r="570" spans="29:36" ht="20.85" customHeight="1" x14ac:dyDescent="0.15">
      <c r="AC570" s="76"/>
      <c r="AD570" s="76"/>
      <c r="AE570" s="76"/>
      <c r="AF570" s="76"/>
      <c r="AG570" s="76"/>
      <c r="AH570" s="76"/>
      <c r="AI570" s="76"/>
      <c r="AJ570" s="76"/>
    </row>
    <row r="571" spans="29:36" ht="20.85" customHeight="1" x14ac:dyDescent="0.15">
      <c r="AC571" s="76"/>
      <c r="AD571" s="76"/>
      <c r="AE571" s="76"/>
      <c r="AF571" s="76"/>
      <c r="AG571" s="76"/>
      <c r="AH571" s="76"/>
      <c r="AI571" s="76"/>
      <c r="AJ571" s="76"/>
    </row>
    <row r="572" spans="29:36" ht="20.85" customHeight="1" x14ac:dyDescent="0.15">
      <c r="AC572" s="76"/>
      <c r="AD572" s="76"/>
      <c r="AE572" s="76"/>
      <c r="AF572" s="76"/>
      <c r="AG572" s="76"/>
      <c r="AH572" s="76"/>
      <c r="AI572" s="76"/>
      <c r="AJ572" s="76"/>
    </row>
    <row r="573" spans="29:36" ht="20.85" customHeight="1" x14ac:dyDescent="0.15">
      <c r="AC573" s="76"/>
      <c r="AD573" s="76"/>
      <c r="AE573" s="76"/>
      <c r="AF573" s="76"/>
      <c r="AG573" s="76"/>
      <c r="AH573" s="76"/>
      <c r="AI573" s="76"/>
      <c r="AJ573" s="76"/>
    </row>
    <row r="574" spans="29:36" ht="20.85" customHeight="1" x14ac:dyDescent="0.15">
      <c r="AC574" s="76"/>
      <c r="AD574" s="76"/>
      <c r="AE574" s="76"/>
      <c r="AF574" s="76"/>
      <c r="AG574" s="76"/>
      <c r="AH574" s="76"/>
      <c r="AI574" s="76"/>
      <c r="AJ574" s="76"/>
    </row>
    <row r="575" spans="29:36" ht="20.85" customHeight="1" x14ac:dyDescent="0.15">
      <c r="AC575" s="76"/>
      <c r="AD575" s="76"/>
      <c r="AE575" s="76"/>
      <c r="AF575" s="76"/>
      <c r="AG575" s="76"/>
      <c r="AH575" s="76"/>
      <c r="AI575" s="76"/>
      <c r="AJ575" s="76"/>
    </row>
    <row r="576" spans="29:36" ht="20.85" customHeight="1" x14ac:dyDescent="0.15">
      <c r="AC576" s="76"/>
      <c r="AD576" s="76"/>
      <c r="AE576" s="76"/>
      <c r="AF576" s="76"/>
      <c r="AG576" s="76"/>
      <c r="AH576" s="76"/>
      <c r="AI576" s="76"/>
      <c r="AJ576" s="76"/>
    </row>
    <row r="577" spans="29:36" ht="20.85" customHeight="1" x14ac:dyDescent="0.15">
      <c r="AC577" s="76"/>
      <c r="AD577" s="76"/>
      <c r="AE577" s="76"/>
      <c r="AF577" s="76"/>
      <c r="AG577" s="76"/>
      <c r="AH577" s="76"/>
      <c r="AI577" s="76"/>
      <c r="AJ577" s="76"/>
    </row>
    <row r="578" spans="29:36" ht="20.85" customHeight="1" x14ac:dyDescent="0.15">
      <c r="AC578" s="76"/>
      <c r="AD578" s="76"/>
      <c r="AE578" s="76"/>
      <c r="AF578" s="76"/>
      <c r="AG578" s="76"/>
      <c r="AH578" s="76"/>
      <c r="AI578" s="76"/>
      <c r="AJ578" s="76"/>
    </row>
    <row r="579" spans="29:36" ht="20.85" customHeight="1" x14ac:dyDescent="0.15">
      <c r="AC579" s="76"/>
      <c r="AD579" s="76"/>
      <c r="AE579" s="76"/>
      <c r="AF579" s="76"/>
      <c r="AG579" s="76"/>
      <c r="AH579" s="76"/>
      <c r="AI579" s="76"/>
      <c r="AJ579" s="76"/>
    </row>
    <row r="580" spans="29:36" ht="20.85" customHeight="1" x14ac:dyDescent="0.15">
      <c r="AC580" s="76"/>
      <c r="AD580" s="76"/>
      <c r="AE580" s="76"/>
      <c r="AF580" s="76"/>
      <c r="AG580" s="76"/>
      <c r="AH580" s="76"/>
      <c r="AI580" s="76"/>
      <c r="AJ580" s="76"/>
    </row>
    <row r="581" spans="29:36" ht="20.85" customHeight="1" x14ac:dyDescent="0.15">
      <c r="AC581" s="76"/>
      <c r="AD581" s="76"/>
      <c r="AE581" s="76"/>
      <c r="AF581" s="76"/>
      <c r="AG581" s="76"/>
      <c r="AH581" s="76"/>
      <c r="AI581" s="76"/>
      <c r="AJ581" s="76"/>
    </row>
    <row r="582" spans="29:36" ht="20.85" customHeight="1" x14ac:dyDescent="0.15">
      <c r="AC582" s="76"/>
      <c r="AD582" s="76"/>
      <c r="AE582" s="76"/>
      <c r="AF582" s="76"/>
      <c r="AG582" s="76"/>
      <c r="AH582" s="76"/>
      <c r="AI582" s="76"/>
      <c r="AJ582" s="76"/>
    </row>
    <row r="583" spans="29:36" ht="20.85" customHeight="1" x14ac:dyDescent="0.15">
      <c r="AC583" s="76"/>
      <c r="AD583" s="76"/>
      <c r="AE583" s="76"/>
      <c r="AF583" s="76"/>
      <c r="AG583" s="76"/>
      <c r="AH583" s="76"/>
      <c r="AI583" s="76"/>
      <c r="AJ583" s="76"/>
    </row>
    <row r="584" spans="29:36" ht="20.85" customHeight="1" x14ac:dyDescent="0.15">
      <c r="AC584" s="76"/>
      <c r="AD584" s="76"/>
      <c r="AE584" s="76"/>
      <c r="AF584" s="76"/>
      <c r="AG584" s="76"/>
      <c r="AH584" s="76"/>
      <c r="AI584" s="76"/>
      <c r="AJ584" s="76"/>
    </row>
    <row r="585" spans="29:36" ht="20.85" customHeight="1" x14ac:dyDescent="0.15">
      <c r="AC585" s="75"/>
      <c r="AD585" s="75"/>
      <c r="AE585" s="75"/>
      <c r="AF585" s="75"/>
      <c r="AG585" s="75"/>
      <c r="AH585" s="75"/>
      <c r="AI585" s="75"/>
      <c r="AJ585" s="75"/>
    </row>
    <row r="586" spans="29:36" ht="20.85" customHeight="1" x14ac:dyDescent="0.15">
      <c r="AC586" s="75"/>
      <c r="AD586" s="75"/>
      <c r="AE586" s="76"/>
      <c r="AF586" s="76"/>
      <c r="AG586" s="76"/>
      <c r="AH586" s="76"/>
      <c r="AI586" s="76"/>
      <c r="AJ586" s="76"/>
    </row>
    <row r="587" spans="29:36" ht="20.85" customHeight="1" x14ac:dyDescent="0.15">
      <c r="AC587" s="76"/>
      <c r="AD587" s="76"/>
      <c r="AE587" s="76"/>
      <c r="AF587" s="76"/>
      <c r="AG587" s="76"/>
      <c r="AH587" s="76"/>
      <c r="AI587" s="76"/>
      <c r="AJ587" s="76"/>
    </row>
    <row r="588" spans="29:36" ht="20.85" customHeight="1" x14ac:dyDescent="0.15">
      <c r="AC588" s="75"/>
      <c r="AD588" s="75"/>
      <c r="AE588" s="76"/>
      <c r="AF588" s="76"/>
      <c r="AG588" s="76"/>
      <c r="AH588" s="76"/>
      <c r="AI588" s="76"/>
      <c r="AJ588" s="75"/>
    </row>
    <row r="589" spans="29:36" ht="20.85" customHeight="1" x14ac:dyDescent="0.15">
      <c r="AC589" s="76"/>
      <c r="AD589" s="76"/>
      <c r="AE589" s="76"/>
      <c r="AF589" s="76"/>
      <c r="AG589" s="76"/>
      <c r="AH589" s="76"/>
      <c r="AI589" s="76"/>
      <c r="AJ589" s="76"/>
    </row>
    <row r="590" spans="29:36" ht="20.85" customHeight="1" x14ac:dyDescent="0.15">
      <c r="AC590" s="76"/>
      <c r="AD590" s="76"/>
      <c r="AE590" s="76"/>
      <c r="AF590" s="76"/>
      <c r="AG590" s="76"/>
      <c r="AH590" s="76"/>
      <c r="AI590" s="76"/>
      <c r="AJ590" s="76"/>
    </row>
    <row r="591" spans="29:36" ht="20.85" customHeight="1" x14ac:dyDescent="0.15">
      <c r="AC591" s="76"/>
      <c r="AD591" s="76"/>
      <c r="AE591" s="76"/>
      <c r="AF591" s="76"/>
      <c r="AG591" s="76"/>
      <c r="AH591" s="76"/>
      <c r="AI591" s="76"/>
      <c r="AJ591" s="76"/>
    </row>
    <row r="592" spans="29:36" ht="20.85" customHeight="1" x14ac:dyDescent="0.15">
      <c r="AC592" s="76"/>
      <c r="AD592" s="76"/>
      <c r="AE592" s="76"/>
      <c r="AF592" s="76"/>
      <c r="AG592" s="76"/>
      <c r="AH592" s="76"/>
      <c r="AI592" s="76"/>
      <c r="AJ592" s="76"/>
    </row>
    <row r="593" spans="29:36" ht="20.85" customHeight="1" x14ac:dyDescent="0.15">
      <c r="AC593" s="76"/>
      <c r="AD593" s="76"/>
      <c r="AE593" s="76"/>
      <c r="AF593" s="76"/>
      <c r="AG593" s="76"/>
      <c r="AH593" s="76"/>
      <c r="AI593" s="76"/>
      <c r="AJ593" s="76"/>
    </row>
    <row r="594" spans="29:36" ht="20.85" customHeight="1" x14ac:dyDescent="0.15">
      <c r="AC594" s="76"/>
      <c r="AD594" s="76"/>
      <c r="AE594" s="76"/>
      <c r="AF594" s="76"/>
      <c r="AG594" s="76"/>
      <c r="AH594" s="76"/>
      <c r="AI594" s="76"/>
      <c r="AJ594" s="76"/>
    </row>
    <row r="595" spans="29:36" ht="20.85" customHeight="1" x14ac:dyDescent="0.15">
      <c r="AC595" s="76"/>
      <c r="AD595" s="76"/>
      <c r="AE595" s="76"/>
      <c r="AF595" s="76"/>
      <c r="AG595" s="76"/>
      <c r="AH595" s="76"/>
      <c r="AI595" s="76"/>
      <c r="AJ595" s="76"/>
    </row>
    <row r="596" spans="29:36" ht="20.85" customHeight="1" x14ac:dyDescent="0.15">
      <c r="AC596" s="76"/>
      <c r="AD596" s="76"/>
      <c r="AE596" s="76"/>
      <c r="AF596" s="76"/>
      <c r="AG596" s="76"/>
      <c r="AH596" s="76"/>
      <c r="AI596" s="76"/>
      <c r="AJ596" s="76"/>
    </row>
    <row r="597" spans="29:36" ht="20.85" customHeight="1" x14ac:dyDescent="0.15">
      <c r="AC597" s="76"/>
      <c r="AD597" s="76"/>
      <c r="AE597" s="76"/>
      <c r="AF597" s="76"/>
      <c r="AG597" s="76"/>
      <c r="AH597" s="76"/>
      <c r="AI597" s="76"/>
      <c r="AJ597" s="76"/>
    </row>
    <row r="598" spans="29:36" ht="20.85" customHeight="1" x14ac:dyDescent="0.15">
      <c r="AC598" s="76"/>
      <c r="AD598" s="76"/>
      <c r="AE598" s="76"/>
      <c r="AF598" s="76"/>
      <c r="AG598" s="76"/>
      <c r="AH598" s="76"/>
      <c r="AI598" s="76"/>
      <c r="AJ598" s="76"/>
    </row>
    <row r="599" spans="29:36" ht="20.85" customHeight="1" x14ac:dyDescent="0.15">
      <c r="AC599" s="76"/>
      <c r="AD599" s="76"/>
      <c r="AE599" s="76"/>
      <c r="AF599" s="76"/>
      <c r="AG599" s="76"/>
      <c r="AH599" s="76"/>
      <c r="AI599" s="76"/>
      <c r="AJ599" s="76"/>
    </row>
    <row r="600" spans="29:36" ht="20.85" customHeight="1" x14ac:dyDescent="0.15">
      <c r="AC600" s="76"/>
      <c r="AD600" s="76"/>
      <c r="AE600" s="76"/>
      <c r="AF600" s="76"/>
      <c r="AG600" s="76"/>
      <c r="AH600" s="76"/>
      <c r="AI600" s="76"/>
      <c r="AJ600" s="76"/>
    </row>
    <row r="601" spans="29:36" ht="20.85" customHeight="1" x14ac:dyDescent="0.15">
      <c r="AC601" s="76"/>
      <c r="AD601" s="76"/>
      <c r="AE601" s="76"/>
      <c r="AF601" s="76"/>
      <c r="AG601" s="76"/>
      <c r="AH601" s="76"/>
      <c r="AI601" s="76"/>
      <c r="AJ601" s="76"/>
    </row>
    <row r="602" spans="29:36" ht="20.85" customHeight="1" x14ac:dyDescent="0.15">
      <c r="AC602" s="76"/>
      <c r="AD602" s="76"/>
      <c r="AE602" s="76"/>
      <c r="AF602" s="76"/>
      <c r="AG602" s="76"/>
      <c r="AH602" s="76"/>
      <c r="AI602" s="76"/>
      <c r="AJ602" s="76"/>
    </row>
    <row r="603" spans="29:36" ht="20.85" customHeight="1" x14ac:dyDescent="0.15">
      <c r="AC603" s="76"/>
      <c r="AD603" s="76"/>
      <c r="AE603" s="76"/>
      <c r="AF603" s="76"/>
      <c r="AG603" s="76"/>
      <c r="AH603" s="76"/>
      <c r="AI603" s="76"/>
      <c r="AJ603" s="76"/>
    </row>
    <row r="604" spans="29:36" ht="20.85" customHeight="1" x14ac:dyDescent="0.15">
      <c r="AC604" s="76"/>
      <c r="AD604" s="76"/>
      <c r="AE604" s="76"/>
      <c r="AF604" s="76"/>
      <c r="AG604" s="76"/>
      <c r="AH604" s="76"/>
      <c r="AI604" s="76"/>
      <c r="AJ604" s="76"/>
    </row>
    <row r="605" spans="29:36" ht="20.85" customHeight="1" x14ac:dyDescent="0.15">
      <c r="AC605" s="76"/>
      <c r="AD605" s="76"/>
      <c r="AE605" s="76"/>
      <c r="AF605" s="76"/>
      <c r="AG605" s="76"/>
      <c r="AH605" s="76"/>
      <c r="AI605" s="76"/>
      <c r="AJ605" s="76"/>
    </row>
    <row r="606" spans="29:36" ht="20.85" customHeight="1" x14ac:dyDescent="0.15">
      <c r="AC606" s="76"/>
      <c r="AD606" s="76"/>
      <c r="AE606" s="76"/>
      <c r="AF606" s="76"/>
      <c r="AG606" s="76"/>
      <c r="AH606" s="76"/>
      <c r="AI606" s="76"/>
      <c r="AJ606" s="76"/>
    </row>
    <row r="607" spans="29:36" ht="20.85" customHeight="1" x14ac:dyDescent="0.15">
      <c r="AC607" s="76"/>
      <c r="AD607" s="76"/>
      <c r="AE607" s="76"/>
      <c r="AF607" s="76"/>
      <c r="AG607" s="76"/>
      <c r="AH607" s="76"/>
      <c r="AI607" s="76"/>
      <c r="AJ607" s="76"/>
    </row>
    <row r="608" spans="29:36" ht="20.85" customHeight="1" x14ac:dyDescent="0.15">
      <c r="AC608" s="76"/>
      <c r="AD608" s="76"/>
      <c r="AE608" s="76"/>
      <c r="AF608" s="76"/>
      <c r="AG608" s="76"/>
      <c r="AH608" s="76"/>
      <c r="AI608" s="76"/>
      <c r="AJ608" s="76"/>
    </row>
    <row r="609" spans="29:36" ht="20.85" customHeight="1" x14ac:dyDescent="0.15">
      <c r="AC609" s="76"/>
      <c r="AD609" s="76"/>
      <c r="AE609" s="76"/>
      <c r="AF609" s="76"/>
      <c r="AG609" s="76"/>
      <c r="AH609" s="76"/>
      <c r="AI609" s="76"/>
      <c r="AJ609" s="76"/>
    </row>
    <row r="610" spans="29:36" ht="20.85" customHeight="1" x14ac:dyDescent="0.15">
      <c r="AC610" s="76"/>
      <c r="AD610" s="76"/>
      <c r="AE610" s="76"/>
      <c r="AF610" s="76"/>
      <c r="AG610" s="76"/>
      <c r="AH610" s="76"/>
      <c r="AI610" s="76"/>
      <c r="AJ610" s="76"/>
    </row>
    <row r="611" spans="29:36" ht="20.85" customHeight="1" x14ac:dyDescent="0.15">
      <c r="AC611" s="76"/>
      <c r="AD611" s="76"/>
      <c r="AE611" s="76"/>
      <c r="AF611" s="76"/>
      <c r="AG611" s="76"/>
      <c r="AH611" s="76"/>
      <c r="AI611" s="76"/>
      <c r="AJ611" s="76"/>
    </row>
    <row r="612" spans="29:36" ht="20.85" customHeight="1" x14ac:dyDescent="0.15">
      <c r="AC612" s="76"/>
      <c r="AD612" s="76"/>
      <c r="AE612" s="76"/>
      <c r="AF612" s="76"/>
      <c r="AG612" s="76"/>
      <c r="AH612" s="76"/>
      <c r="AI612" s="76"/>
      <c r="AJ612" s="76"/>
    </row>
    <row r="613" spans="29:36" ht="20.85" customHeight="1" x14ac:dyDescent="0.15">
      <c r="AC613" s="76"/>
      <c r="AD613" s="76"/>
      <c r="AE613" s="76"/>
      <c r="AF613" s="76"/>
      <c r="AG613" s="76"/>
      <c r="AH613" s="76"/>
      <c r="AI613" s="76"/>
      <c r="AJ613" s="76"/>
    </row>
    <row r="614" spans="29:36" ht="20.85" customHeight="1" x14ac:dyDescent="0.15">
      <c r="AC614" s="76"/>
      <c r="AD614" s="76"/>
      <c r="AE614" s="76"/>
      <c r="AF614" s="76"/>
      <c r="AG614" s="76"/>
      <c r="AH614" s="76"/>
      <c r="AI614" s="76"/>
      <c r="AJ614" s="76"/>
    </row>
    <row r="615" spans="29:36" ht="20.85" customHeight="1" x14ac:dyDescent="0.15">
      <c r="AC615" s="76"/>
      <c r="AD615" s="76"/>
      <c r="AE615" s="76"/>
      <c r="AF615" s="76"/>
      <c r="AG615" s="76"/>
      <c r="AH615" s="76"/>
      <c r="AI615" s="76"/>
      <c r="AJ615" s="76"/>
    </row>
    <row r="616" spans="29:36" ht="20.85" customHeight="1" x14ac:dyDescent="0.15">
      <c r="AC616" s="76"/>
      <c r="AD616" s="76"/>
      <c r="AE616" s="76"/>
      <c r="AF616" s="76"/>
      <c r="AG616" s="76"/>
      <c r="AH616" s="76"/>
      <c r="AI616" s="76"/>
      <c r="AJ616" s="76"/>
    </row>
    <row r="617" spans="29:36" ht="20.85" customHeight="1" x14ac:dyDescent="0.15">
      <c r="AC617" s="76"/>
      <c r="AD617" s="76"/>
      <c r="AE617" s="76"/>
      <c r="AF617" s="76"/>
      <c r="AG617" s="76"/>
      <c r="AH617" s="76"/>
      <c r="AI617" s="76"/>
      <c r="AJ617" s="76"/>
    </row>
    <row r="618" spans="29:36" ht="20.85" customHeight="1" x14ac:dyDescent="0.15">
      <c r="AC618" s="76"/>
      <c r="AD618" s="76"/>
      <c r="AE618" s="76"/>
      <c r="AF618" s="76"/>
      <c r="AG618" s="76"/>
      <c r="AH618" s="76"/>
      <c r="AI618" s="76"/>
      <c r="AJ618" s="76"/>
    </row>
    <row r="619" spans="29:36" ht="20.85" customHeight="1" x14ac:dyDescent="0.15">
      <c r="AC619" s="76"/>
      <c r="AD619" s="76"/>
      <c r="AE619" s="76"/>
      <c r="AF619" s="76"/>
      <c r="AG619" s="76"/>
      <c r="AH619" s="76"/>
      <c r="AI619" s="76"/>
      <c r="AJ619" s="76"/>
    </row>
    <row r="620" spans="29:36" ht="20.85" customHeight="1" x14ac:dyDescent="0.15">
      <c r="AC620" s="76"/>
      <c r="AD620" s="76"/>
      <c r="AE620" s="76"/>
      <c r="AF620" s="76"/>
      <c r="AG620" s="76"/>
      <c r="AH620" s="76"/>
      <c r="AI620" s="76"/>
      <c r="AJ620" s="76"/>
    </row>
    <row r="621" spans="29:36" ht="20.85" customHeight="1" x14ac:dyDescent="0.15">
      <c r="AC621" s="76"/>
      <c r="AD621" s="76"/>
      <c r="AE621" s="76"/>
      <c r="AF621" s="76"/>
      <c r="AG621" s="76"/>
      <c r="AH621" s="76"/>
      <c r="AI621" s="76"/>
      <c r="AJ621" s="76"/>
    </row>
    <row r="622" spans="29:36" ht="20.85" customHeight="1" x14ac:dyDescent="0.15">
      <c r="AC622" s="76"/>
      <c r="AD622" s="76"/>
      <c r="AE622" s="76"/>
      <c r="AF622" s="76"/>
      <c r="AG622" s="76"/>
      <c r="AH622" s="76"/>
      <c r="AI622" s="76"/>
      <c r="AJ622" s="76"/>
    </row>
    <row r="623" spans="29:36" ht="20.85" customHeight="1" x14ac:dyDescent="0.15">
      <c r="AC623" s="76"/>
      <c r="AD623" s="76"/>
      <c r="AE623" s="76"/>
      <c r="AF623" s="76"/>
      <c r="AG623" s="76"/>
      <c r="AH623" s="76"/>
      <c r="AI623" s="76"/>
      <c r="AJ623" s="76"/>
    </row>
    <row r="624" spans="29:36" ht="20.85" customHeight="1" x14ac:dyDescent="0.15">
      <c r="AC624" s="76"/>
      <c r="AD624" s="76"/>
      <c r="AE624" s="76"/>
      <c r="AF624" s="76"/>
      <c r="AG624" s="76"/>
      <c r="AH624" s="76"/>
      <c r="AI624" s="76"/>
      <c r="AJ624" s="76"/>
    </row>
    <row r="625" spans="29:36" ht="20.85" customHeight="1" x14ac:dyDescent="0.15">
      <c r="AC625" s="76"/>
      <c r="AD625" s="76"/>
      <c r="AE625" s="76"/>
      <c r="AF625" s="76"/>
      <c r="AG625" s="76"/>
      <c r="AH625" s="76"/>
      <c r="AI625" s="76"/>
      <c r="AJ625" s="76"/>
    </row>
    <row r="626" spans="29:36" ht="20.85" customHeight="1" x14ac:dyDescent="0.15">
      <c r="AC626" s="76"/>
      <c r="AD626" s="76"/>
      <c r="AE626" s="76"/>
      <c r="AF626" s="76"/>
      <c r="AG626" s="76"/>
      <c r="AH626" s="76"/>
      <c r="AI626" s="76"/>
      <c r="AJ626" s="76"/>
    </row>
    <row r="627" spans="29:36" ht="20.85" customHeight="1" x14ac:dyDescent="0.15">
      <c r="AC627" s="76"/>
      <c r="AD627" s="76"/>
      <c r="AE627" s="76"/>
      <c r="AF627" s="76"/>
      <c r="AG627" s="76"/>
      <c r="AH627" s="76"/>
      <c r="AI627" s="76"/>
      <c r="AJ627" s="76"/>
    </row>
    <row r="628" spans="29:36" ht="20.85" customHeight="1" x14ac:dyDescent="0.15">
      <c r="AC628" s="76"/>
      <c r="AD628" s="76"/>
      <c r="AE628" s="76"/>
      <c r="AF628" s="76"/>
      <c r="AG628" s="76"/>
      <c r="AH628" s="76"/>
      <c r="AI628" s="76"/>
      <c r="AJ628" s="76"/>
    </row>
    <row r="629" spans="29:36" ht="20.85" customHeight="1" x14ac:dyDescent="0.15">
      <c r="AC629" s="76"/>
      <c r="AD629" s="76"/>
      <c r="AE629" s="76"/>
      <c r="AF629" s="76"/>
      <c r="AG629" s="76"/>
      <c r="AH629" s="76"/>
      <c r="AI629" s="76"/>
      <c r="AJ629" s="76"/>
    </row>
    <row r="630" spans="29:36" ht="20.85" customHeight="1" x14ac:dyDescent="0.15">
      <c r="AC630" s="75"/>
      <c r="AD630" s="75"/>
      <c r="AE630" s="75"/>
      <c r="AF630" s="75"/>
      <c r="AG630" s="75"/>
      <c r="AH630" s="75"/>
      <c r="AI630" s="75"/>
      <c r="AJ630" s="75"/>
    </row>
    <row r="631" spans="29:36" ht="20.85" customHeight="1" x14ac:dyDescent="0.15">
      <c r="AC631" s="75"/>
      <c r="AD631" s="75"/>
      <c r="AE631" s="76"/>
      <c r="AF631" s="76"/>
      <c r="AG631" s="76"/>
      <c r="AH631" s="76"/>
      <c r="AI631" s="76"/>
      <c r="AJ631" s="76"/>
    </row>
    <row r="632" spans="29:36" ht="20.85" customHeight="1" x14ac:dyDescent="0.15">
      <c r="AC632" s="76"/>
      <c r="AD632" s="76"/>
      <c r="AE632" s="76"/>
      <c r="AF632" s="76"/>
      <c r="AG632" s="76"/>
      <c r="AH632" s="76"/>
      <c r="AI632" s="76"/>
      <c r="AJ632" s="76"/>
    </row>
    <row r="633" spans="29:36" ht="20.85" customHeight="1" x14ac:dyDescent="0.15">
      <c r="AC633" s="75"/>
      <c r="AD633" s="75"/>
      <c r="AE633" s="76"/>
      <c r="AF633" s="76"/>
      <c r="AG633" s="76"/>
      <c r="AH633" s="76"/>
      <c r="AI633" s="76"/>
      <c r="AJ633" s="75"/>
    </row>
    <row r="634" spans="29:36" ht="20.85" customHeight="1" x14ac:dyDescent="0.15">
      <c r="AC634" s="76"/>
      <c r="AD634" s="76"/>
      <c r="AE634" s="76"/>
      <c r="AF634" s="76"/>
      <c r="AG634" s="76"/>
      <c r="AH634" s="76"/>
      <c r="AI634" s="76"/>
      <c r="AJ634" s="76"/>
    </row>
    <row r="635" spans="29:36" ht="20.85" customHeight="1" x14ac:dyDescent="0.15">
      <c r="AC635" s="76"/>
      <c r="AD635" s="76"/>
      <c r="AE635" s="76"/>
      <c r="AF635" s="76"/>
      <c r="AG635" s="76"/>
      <c r="AH635" s="76"/>
      <c r="AI635" s="76"/>
      <c r="AJ635" s="76"/>
    </row>
    <row r="636" spans="29:36" ht="20.85" customHeight="1" x14ac:dyDescent="0.15">
      <c r="AC636" s="76"/>
      <c r="AD636" s="76"/>
      <c r="AE636" s="76"/>
      <c r="AF636" s="76"/>
      <c r="AG636" s="76"/>
      <c r="AH636" s="76"/>
      <c r="AI636" s="76"/>
      <c r="AJ636" s="76"/>
    </row>
    <row r="637" spans="29:36" ht="20.85" customHeight="1" x14ac:dyDescent="0.15">
      <c r="AC637" s="76"/>
      <c r="AD637" s="76"/>
      <c r="AE637" s="76"/>
      <c r="AF637" s="76"/>
      <c r="AG637" s="76"/>
      <c r="AH637" s="76"/>
      <c r="AI637" s="76"/>
      <c r="AJ637" s="76"/>
    </row>
    <row r="638" spans="29:36" ht="20.85" customHeight="1" x14ac:dyDescent="0.15">
      <c r="AC638" s="76"/>
      <c r="AD638" s="76"/>
      <c r="AE638" s="76"/>
      <c r="AF638" s="76"/>
      <c r="AG638" s="76"/>
      <c r="AH638" s="76"/>
      <c r="AI638" s="76"/>
      <c r="AJ638" s="76"/>
    </row>
    <row r="639" spans="29:36" ht="20.85" customHeight="1" x14ac:dyDescent="0.15">
      <c r="AC639" s="76"/>
      <c r="AD639" s="76"/>
      <c r="AE639" s="76"/>
      <c r="AF639" s="76"/>
      <c r="AG639" s="76"/>
      <c r="AH639" s="76"/>
      <c r="AI639" s="76"/>
      <c r="AJ639" s="76"/>
    </row>
    <row r="640" spans="29:36" ht="20.85" customHeight="1" x14ac:dyDescent="0.15">
      <c r="AC640" s="76"/>
      <c r="AD640" s="76"/>
      <c r="AE640" s="76"/>
      <c r="AF640" s="76"/>
      <c r="AG640" s="76"/>
      <c r="AH640" s="76"/>
      <c r="AI640" s="76"/>
      <c r="AJ640" s="76"/>
    </row>
    <row r="641" spans="29:36" ht="20.85" customHeight="1" x14ac:dyDescent="0.15">
      <c r="AC641" s="76"/>
      <c r="AD641" s="76"/>
      <c r="AE641" s="76"/>
      <c r="AF641" s="76"/>
      <c r="AG641" s="76"/>
      <c r="AH641" s="76"/>
      <c r="AI641" s="76"/>
      <c r="AJ641" s="76"/>
    </row>
    <row r="642" spans="29:36" ht="20.85" customHeight="1" x14ac:dyDescent="0.15">
      <c r="AC642" s="76"/>
      <c r="AD642" s="76"/>
      <c r="AE642" s="76"/>
      <c r="AF642" s="76"/>
      <c r="AG642" s="76"/>
      <c r="AH642" s="76"/>
      <c r="AI642" s="76"/>
      <c r="AJ642" s="76"/>
    </row>
    <row r="643" spans="29:36" ht="20.85" customHeight="1" x14ac:dyDescent="0.15">
      <c r="AC643" s="76"/>
      <c r="AD643" s="76"/>
      <c r="AE643" s="76"/>
      <c r="AF643" s="76"/>
      <c r="AG643" s="76"/>
      <c r="AH643" s="76"/>
      <c r="AI643" s="76"/>
      <c r="AJ643" s="76"/>
    </row>
    <row r="644" spans="29:36" ht="20.85" customHeight="1" x14ac:dyDescent="0.15">
      <c r="AC644" s="76"/>
      <c r="AD644" s="76"/>
      <c r="AE644" s="76"/>
      <c r="AF644" s="76"/>
      <c r="AG644" s="76"/>
      <c r="AH644" s="76"/>
      <c r="AI644" s="76"/>
      <c r="AJ644" s="76"/>
    </row>
    <row r="645" spans="29:36" ht="20.85" customHeight="1" x14ac:dyDescent="0.15">
      <c r="AC645" s="76"/>
      <c r="AD645" s="76"/>
      <c r="AE645" s="76"/>
      <c r="AF645" s="76"/>
      <c r="AG645" s="76"/>
      <c r="AH645" s="76"/>
      <c r="AI645" s="76"/>
      <c r="AJ645" s="76"/>
    </row>
    <row r="646" spans="29:36" ht="20.85" customHeight="1" x14ac:dyDescent="0.15">
      <c r="AC646" s="76"/>
      <c r="AD646" s="76"/>
      <c r="AE646" s="76"/>
      <c r="AF646" s="76"/>
      <c r="AG646" s="76"/>
      <c r="AH646" s="76"/>
      <c r="AI646" s="76"/>
      <c r="AJ646" s="76"/>
    </row>
    <row r="647" spans="29:36" ht="20.85" customHeight="1" x14ac:dyDescent="0.15">
      <c r="AC647" s="76"/>
      <c r="AD647" s="76"/>
      <c r="AE647" s="76"/>
      <c r="AF647" s="76"/>
      <c r="AG647" s="76"/>
      <c r="AH647" s="76"/>
      <c r="AI647" s="76"/>
      <c r="AJ647" s="76"/>
    </row>
    <row r="648" spans="29:36" ht="20.85" customHeight="1" x14ac:dyDescent="0.15">
      <c r="AC648" s="76"/>
      <c r="AD648" s="76"/>
      <c r="AE648" s="76"/>
      <c r="AF648" s="76"/>
      <c r="AG648" s="76"/>
      <c r="AH648" s="76"/>
      <c r="AI648" s="76"/>
      <c r="AJ648" s="76"/>
    </row>
    <row r="649" spans="29:36" ht="20.85" customHeight="1" x14ac:dyDescent="0.15">
      <c r="AC649" s="76"/>
      <c r="AD649" s="76"/>
      <c r="AE649" s="76"/>
      <c r="AF649" s="76"/>
      <c r="AG649" s="76"/>
      <c r="AH649" s="76"/>
      <c r="AI649" s="76"/>
      <c r="AJ649" s="76"/>
    </row>
    <row r="650" spans="29:36" ht="20.85" customHeight="1" x14ac:dyDescent="0.15">
      <c r="AC650" s="76"/>
      <c r="AD650" s="76"/>
      <c r="AE650" s="76"/>
      <c r="AF650" s="76"/>
      <c r="AG650" s="76"/>
      <c r="AH650" s="76"/>
      <c r="AI650" s="76"/>
      <c r="AJ650" s="76"/>
    </row>
    <row r="651" spans="29:36" ht="20.85" customHeight="1" x14ac:dyDescent="0.15">
      <c r="AC651" s="76"/>
      <c r="AD651" s="76"/>
      <c r="AE651" s="76"/>
      <c r="AF651" s="76"/>
      <c r="AG651" s="76"/>
      <c r="AH651" s="76"/>
      <c r="AI651" s="76"/>
      <c r="AJ651" s="76"/>
    </row>
    <row r="652" spans="29:36" ht="20.85" customHeight="1" x14ac:dyDescent="0.15">
      <c r="AC652" s="76"/>
      <c r="AD652" s="76"/>
      <c r="AE652" s="76"/>
      <c r="AF652" s="76"/>
      <c r="AG652" s="76"/>
      <c r="AH652" s="76"/>
      <c r="AI652" s="76"/>
      <c r="AJ652" s="76"/>
    </row>
    <row r="653" spans="29:36" ht="20.85" customHeight="1" x14ac:dyDescent="0.15">
      <c r="AC653" s="76"/>
      <c r="AD653" s="76"/>
      <c r="AE653" s="76"/>
      <c r="AF653" s="76"/>
      <c r="AG653" s="76"/>
      <c r="AH653" s="76"/>
      <c r="AI653" s="76"/>
      <c r="AJ653" s="76"/>
    </row>
    <row r="654" spans="29:36" ht="20.85" customHeight="1" x14ac:dyDescent="0.15">
      <c r="AC654" s="76"/>
      <c r="AD654" s="76"/>
      <c r="AE654" s="76"/>
      <c r="AF654" s="76"/>
      <c r="AG654" s="76"/>
      <c r="AH654" s="76"/>
      <c r="AI654" s="76"/>
      <c r="AJ654" s="76"/>
    </row>
    <row r="655" spans="29:36" ht="20.85" customHeight="1" x14ac:dyDescent="0.15">
      <c r="AC655" s="76"/>
      <c r="AD655" s="76"/>
      <c r="AE655" s="76"/>
      <c r="AF655" s="76"/>
      <c r="AG655" s="76"/>
      <c r="AH655" s="76"/>
      <c r="AI655" s="76"/>
      <c r="AJ655" s="76"/>
    </row>
    <row r="656" spans="29:36" ht="20.85" customHeight="1" x14ac:dyDescent="0.15">
      <c r="AC656" s="76"/>
      <c r="AD656" s="76"/>
      <c r="AE656" s="76"/>
      <c r="AF656" s="76"/>
      <c r="AG656" s="76"/>
      <c r="AH656" s="76"/>
      <c r="AI656" s="76"/>
      <c r="AJ656" s="76"/>
    </row>
    <row r="657" spans="29:36" ht="20.85" customHeight="1" x14ac:dyDescent="0.15">
      <c r="AC657" s="76"/>
      <c r="AD657" s="76"/>
      <c r="AE657" s="76"/>
      <c r="AF657" s="76"/>
      <c r="AG657" s="76"/>
      <c r="AH657" s="76"/>
      <c r="AI657" s="76"/>
      <c r="AJ657" s="76"/>
    </row>
    <row r="658" spans="29:36" ht="20.85" customHeight="1" x14ac:dyDescent="0.15">
      <c r="AC658" s="76"/>
      <c r="AD658" s="76"/>
      <c r="AE658" s="76"/>
      <c r="AF658" s="76"/>
      <c r="AG658" s="76"/>
      <c r="AH658" s="76"/>
      <c r="AI658" s="76"/>
      <c r="AJ658" s="76"/>
    </row>
    <row r="659" spans="29:36" ht="20.85" customHeight="1" x14ac:dyDescent="0.15">
      <c r="AC659" s="76"/>
      <c r="AD659" s="76"/>
      <c r="AE659" s="76"/>
      <c r="AF659" s="76"/>
      <c r="AG659" s="76"/>
      <c r="AH659" s="76"/>
      <c r="AI659" s="76"/>
      <c r="AJ659" s="76"/>
    </row>
    <row r="660" spans="29:36" ht="20.85" customHeight="1" x14ac:dyDescent="0.15">
      <c r="AC660" s="76"/>
      <c r="AD660" s="76"/>
      <c r="AE660" s="76"/>
      <c r="AF660" s="76"/>
      <c r="AG660" s="76"/>
      <c r="AH660" s="76"/>
      <c r="AI660" s="76"/>
      <c r="AJ660" s="76"/>
    </row>
    <row r="661" spans="29:36" ht="20.85" customHeight="1" x14ac:dyDescent="0.15">
      <c r="AC661" s="76"/>
      <c r="AD661" s="76"/>
      <c r="AE661" s="76"/>
      <c r="AF661" s="76"/>
      <c r="AG661" s="76"/>
      <c r="AH661" s="76"/>
      <c r="AI661" s="76"/>
      <c r="AJ661" s="76"/>
    </row>
    <row r="662" spans="29:36" ht="20.85" customHeight="1" x14ac:dyDescent="0.15">
      <c r="AC662" s="76"/>
      <c r="AD662" s="76"/>
      <c r="AE662" s="76"/>
      <c r="AF662" s="76"/>
      <c r="AG662" s="76"/>
      <c r="AH662" s="76"/>
      <c r="AI662" s="76"/>
      <c r="AJ662" s="76"/>
    </row>
    <row r="663" spans="29:36" ht="20.85" customHeight="1" x14ac:dyDescent="0.15">
      <c r="AC663" s="76"/>
      <c r="AD663" s="76"/>
      <c r="AE663" s="76"/>
      <c r="AF663" s="76"/>
      <c r="AG663" s="76"/>
      <c r="AH663" s="76"/>
      <c r="AI663" s="76"/>
      <c r="AJ663" s="76"/>
    </row>
    <row r="664" spans="29:36" ht="20.85" customHeight="1" x14ac:dyDescent="0.15">
      <c r="AC664" s="76"/>
      <c r="AD664" s="76"/>
      <c r="AE664" s="76"/>
      <c r="AF664" s="76"/>
      <c r="AG664" s="76"/>
      <c r="AH664" s="76"/>
      <c r="AI664" s="76"/>
      <c r="AJ664" s="76"/>
    </row>
    <row r="665" spans="29:36" ht="20.85" customHeight="1" x14ac:dyDescent="0.15">
      <c r="AC665" s="76"/>
      <c r="AD665" s="76"/>
      <c r="AE665" s="76"/>
      <c r="AF665" s="76"/>
      <c r="AG665" s="76"/>
      <c r="AH665" s="76"/>
      <c r="AI665" s="76"/>
      <c r="AJ665" s="76"/>
    </row>
    <row r="666" spans="29:36" ht="20.85" customHeight="1" x14ac:dyDescent="0.15">
      <c r="AC666" s="76"/>
      <c r="AD666" s="76"/>
      <c r="AE666" s="76"/>
      <c r="AF666" s="76"/>
      <c r="AG666" s="76"/>
      <c r="AH666" s="76"/>
      <c r="AI666" s="76"/>
      <c r="AJ666" s="76"/>
    </row>
    <row r="667" spans="29:36" ht="20.85" customHeight="1" x14ac:dyDescent="0.15">
      <c r="AC667" s="76"/>
      <c r="AD667" s="76"/>
      <c r="AE667" s="76"/>
      <c r="AF667" s="76"/>
      <c r="AG667" s="76"/>
      <c r="AH667" s="76"/>
      <c r="AI667" s="76"/>
      <c r="AJ667" s="76"/>
    </row>
    <row r="668" spans="29:36" ht="20.85" customHeight="1" x14ac:dyDescent="0.15">
      <c r="AC668" s="76"/>
      <c r="AD668" s="76"/>
      <c r="AE668" s="76"/>
      <c r="AF668" s="76"/>
      <c r="AG668" s="76"/>
      <c r="AH668" s="76"/>
      <c r="AI668" s="76"/>
      <c r="AJ668" s="76"/>
    </row>
    <row r="669" spans="29:36" ht="20.85" customHeight="1" x14ac:dyDescent="0.15">
      <c r="AC669" s="76"/>
      <c r="AD669" s="76"/>
      <c r="AE669" s="76"/>
      <c r="AF669" s="76"/>
      <c r="AG669" s="76"/>
      <c r="AH669" s="76"/>
      <c r="AI669" s="76"/>
      <c r="AJ669" s="76"/>
    </row>
    <row r="670" spans="29:36" ht="20.85" customHeight="1" x14ac:dyDescent="0.15">
      <c r="AC670" s="76"/>
      <c r="AD670" s="76"/>
      <c r="AE670" s="76"/>
      <c r="AF670" s="76"/>
      <c r="AG670" s="76"/>
      <c r="AH670" s="76"/>
      <c r="AI670" s="76"/>
      <c r="AJ670" s="76"/>
    </row>
    <row r="671" spans="29:36" ht="20.85" customHeight="1" x14ac:dyDescent="0.15">
      <c r="AC671" s="76"/>
      <c r="AD671" s="76"/>
      <c r="AE671" s="76"/>
      <c r="AF671" s="76"/>
      <c r="AG671" s="76"/>
      <c r="AH671" s="76"/>
      <c r="AI671" s="76"/>
      <c r="AJ671" s="76"/>
    </row>
    <row r="672" spans="29:36" ht="20.85" customHeight="1" x14ac:dyDescent="0.15">
      <c r="AC672" s="76"/>
      <c r="AD672" s="76"/>
      <c r="AE672" s="76"/>
      <c r="AF672" s="76"/>
      <c r="AG672" s="76"/>
      <c r="AH672" s="76"/>
      <c r="AI672" s="76"/>
      <c r="AJ672" s="76"/>
    </row>
    <row r="673" spans="29:36" ht="20.85" customHeight="1" x14ac:dyDescent="0.15">
      <c r="AC673" s="76"/>
      <c r="AD673" s="76"/>
      <c r="AE673" s="76"/>
      <c r="AF673" s="76"/>
      <c r="AG673" s="76"/>
      <c r="AH673" s="76"/>
      <c r="AI673" s="76"/>
      <c r="AJ673" s="76"/>
    </row>
    <row r="674" spans="29:36" ht="20.85" customHeight="1" x14ac:dyDescent="0.15">
      <c r="AC674" s="76"/>
      <c r="AD674" s="76"/>
      <c r="AE674" s="76"/>
      <c r="AF674" s="76"/>
      <c r="AG674" s="76"/>
      <c r="AH674" s="76"/>
      <c r="AI674" s="76"/>
      <c r="AJ674" s="76"/>
    </row>
    <row r="675" spans="29:36" ht="20.85" customHeight="1" x14ac:dyDescent="0.15">
      <c r="AC675" s="75"/>
      <c r="AD675" s="75"/>
      <c r="AE675" s="75"/>
      <c r="AF675" s="75"/>
      <c r="AG675" s="75"/>
      <c r="AH675" s="75"/>
      <c r="AI675" s="75"/>
      <c r="AJ675" s="75"/>
    </row>
    <row r="676" spans="29:36" ht="20.85" customHeight="1" x14ac:dyDescent="0.15">
      <c r="AC676" s="75"/>
      <c r="AD676" s="75"/>
      <c r="AE676" s="76"/>
      <c r="AF676" s="76"/>
      <c r="AG676" s="76"/>
      <c r="AH676" s="76"/>
      <c r="AI676" s="76"/>
      <c r="AJ676" s="76"/>
    </row>
    <row r="677" spans="29:36" ht="20.85" customHeight="1" x14ac:dyDescent="0.15">
      <c r="AC677" s="76"/>
      <c r="AD677" s="76"/>
      <c r="AE677" s="76"/>
      <c r="AF677" s="76"/>
      <c r="AG677" s="76"/>
      <c r="AH677" s="76"/>
      <c r="AI677" s="76"/>
      <c r="AJ677" s="76"/>
    </row>
    <row r="678" spans="29:36" ht="20.85" customHeight="1" x14ac:dyDescent="0.15">
      <c r="AC678" s="75"/>
      <c r="AD678" s="75"/>
      <c r="AE678" s="76"/>
      <c r="AF678" s="76"/>
      <c r="AG678" s="76"/>
      <c r="AH678" s="76"/>
      <c r="AI678" s="76"/>
      <c r="AJ678" s="75"/>
    </row>
    <row r="679" spans="29:36" ht="20.85" customHeight="1" x14ac:dyDescent="0.15">
      <c r="AC679" s="76"/>
      <c r="AD679" s="76"/>
      <c r="AE679" s="76"/>
      <c r="AF679" s="76"/>
      <c r="AG679" s="76"/>
      <c r="AH679" s="76"/>
      <c r="AI679" s="76"/>
      <c r="AJ679" s="76"/>
    </row>
    <row r="680" spans="29:36" ht="20.85" customHeight="1" x14ac:dyDescent="0.15">
      <c r="AC680" s="76"/>
      <c r="AD680" s="76"/>
      <c r="AE680" s="76"/>
      <c r="AF680" s="76"/>
      <c r="AG680" s="76"/>
      <c r="AH680" s="76"/>
      <c r="AI680" s="76"/>
      <c r="AJ680" s="76"/>
    </row>
    <row r="681" spans="29:36" ht="20.85" customHeight="1" x14ac:dyDescent="0.15">
      <c r="AC681" s="76"/>
      <c r="AD681" s="76"/>
      <c r="AE681" s="76"/>
      <c r="AF681" s="76"/>
      <c r="AG681" s="76"/>
      <c r="AH681" s="76"/>
      <c r="AI681" s="76"/>
      <c r="AJ681" s="76"/>
    </row>
    <row r="682" spans="29:36" ht="20.85" customHeight="1" x14ac:dyDescent="0.15">
      <c r="AC682" s="76"/>
      <c r="AD682" s="76"/>
      <c r="AE682" s="76"/>
      <c r="AF682" s="76"/>
      <c r="AG682" s="76"/>
      <c r="AH682" s="76"/>
      <c r="AI682" s="76"/>
      <c r="AJ682" s="76"/>
    </row>
    <row r="683" spans="29:36" ht="20.85" customHeight="1" x14ac:dyDescent="0.15">
      <c r="AC683" s="76"/>
      <c r="AD683" s="76"/>
      <c r="AE683" s="76"/>
      <c r="AF683" s="76"/>
      <c r="AG683" s="76"/>
      <c r="AH683" s="76"/>
      <c r="AI683" s="76"/>
      <c r="AJ683" s="76"/>
    </row>
    <row r="684" spans="29:36" ht="20.85" customHeight="1" x14ac:dyDescent="0.15">
      <c r="AC684" s="76"/>
      <c r="AD684" s="76"/>
      <c r="AE684" s="76"/>
      <c r="AF684" s="76"/>
      <c r="AG684" s="76"/>
      <c r="AH684" s="76"/>
      <c r="AI684" s="76"/>
      <c r="AJ684" s="76"/>
    </row>
    <row r="685" spans="29:36" ht="20.85" customHeight="1" x14ac:dyDescent="0.15">
      <c r="AC685" s="76"/>
      <c r="AD685" s="76"/>
      <c r="AE685" s="76"/>
      <c r="AF685" s="76"/>
      <c r="AG685" s="76"/>
      <c r="AH685" s="76"/>
      <c r="AI685" s="76"/>
      <c r="AJ685" s="76"/>
    </row>
    <row r="686" spans="29:36" ht="20.85" customHeight="1" x14ac:dyDescent="0.15">
      <c r="AC686" s="76"/>
      <c r="AD686" s="76"/>
      <c r="AE686" s="76"/>
      <c r="AF686" s="76"/>
      <c r="AG686" s="76"/>
      <c r="AH686" s="76"/>
      <c r="AI686" s="76"/>
      <c r="AJ686" s="76"/>
    </row>
    <row r="687" spans="29:36" ht="20.85" customHeight="1" x14ac:dyDescent="0.15">
      <c r="AC687" s="76"/>
      <c r="AD687" s="76"/>
      <c r="AE687" s="76"/>
      <c r="AF687" s="76"/>
      <c r="AG687" s="76"/>
      <c r="AH687" s="76"/>
      <c r="AI687" s="76"/>
      <c r="AJ687" s="76"/>
    </row>
    <row r="688" spans="29:36" ht="20.85" customHeight="1" x14ac:dyDescent="0.15">
      <c r="AC688" s="76"/>
      <c r="AD688" s="76"/>
      <c r="AE688" s="76"/>
      <c r="AF688" s="76"/>
      <c r="AG688" s="76"/>
      <c r="AH688" s="76"/>
      <c r="AI688" s="76"/>
      <c r="AJ688" s="76"/>
    </row>
    <row r="689" spans="29:36" ht="20.85" customHeight="1" x14ac:dyDescent="0.15">
      <c r="AC689" s="76"/>
      <c r="AD689" s="76"/>
      <c r="AE689" s="76"/>
      <c r="AF689" s="76"/>
      <c r="AG689" s="76"/>
      <c r="AH689" s="76"/>
      <c r="AI689" s="76"/>
      <c r="AJ689" s="76"/>
    </row>
    <row r="690" spans="29:36" ht="20.85" customHeight="1" x14ac:dyDescent="0.15">
      <c r="AC690" s="76"/>
      <c r="AD690" s="76"/>
      <c r="AE690" s="76"/>
      <c r="AF690" s="76"/>
      <c r="AG690" s="76"/>
      <c r="AH690" s="76"/>
      <c r="AI690" s="76"/>
      <c r="AJ690" s="76"/>
    </row>
    <row r="691" spans="29:36" ht="20.85" customHeight="1" x14ac:dyDescent="0.15">
      <c r="AC691" s="76"/>
      <c r="AD691" s="76"/>
      <c r="AE691" s="76"/>
      <c r="AF691" s="76"/>
      <c r="AG691" s="76"/>
      <c r="AH691" s="76"/>
      <c r="AI691" s="76"/>
      <c r="AJ691" s="76"/>
    </row>
    <row r="692" spans="29:36" ht="20.85" customHeight="1" x14ac:dyDescent="0.15">
      <c r="AC692" s="76"/>
      <c r="AD692" s="76"/>
      <c r="AE692" s="76"/>
      <c r="AF692" s="76"/>
      <c r="AG692" s="76"/>
      <c r="AH692" s="76"/>
      <c r="AI692" s="76"/>
      <c r="AJ692" s="76"/>
    </row>
    <row r="693" spans="29:36" ht="20.85" customHeight="1" x14ac:dyDescent="0.15">
      <c r="AC693" s="76"/>
      <c r="AD693" s="76"/>
      <c r="AE693" s="76"/>
      <c r="AF693" s="76"/>
      <c r="AG693" s="76"/>
      <c r="AH693" s="76"/>
      <c r="AI693" s="76"/>
      <c r="AJ693" s="76"/>
    </row>
    <row r="694" spans="29:36" ht="20.85" customHeight="1" x14ac:dyDescent="0.15">
      <c r="AC694" s="76"/>
      <c r="AD694" s="76"/>
      <c r="AE694" s="76"/>
      <c r="AF694" s="76"/>
      <c r="AG694" s="76"/>
      <c r="AH694" s="76"/>
      <c r="AI694" s="76"/>
      <c r="AJ694" s="76"/>
    </row>
    <row r="695" spans="29:36" ht="20.85" customHeight="1" x14ac:dyDescent="0.15">
      <c r="AC695" s="76"/>
      <c r="AD695" s="76"/>
      <c r="AE695" s="76"/>
      <c r="AF695" s="76"/>
      <c r="AG695" s="76"/>
      <c r="AH695" s="76"/>
      <c r="AI695" s="76"/>
      <c r="AJ695" s="76"/>
    </row>
    <row r="696" spans="29:36" ht="20.85" customHeight="1" x14ac:dyDescent="0.15">
      <c r="AC696" s="76"/>
      <c r="AD696" s="76"/>
      <c r="AE696" s="76"/>
      <c r="AF696" s="76"/>
      <c r="AG696" s="76"/>
      <c r="AH696" s="76"/>
      <c r="AI696" s="76"/>
      <c r="AJ696" s="76"/>
    </row>
    <row r="697" spans="29:36" ht="20.85" customHeight="1" x14ac:dyDescent="0.15">
      <c r="AC697" s="76"/>
      <c r="AD697" s="76"/>
      <c r="AE697" s="76"/>
      <c r="AF697" s="76"/>
      <c r="AG697" s="76"/>
      <c r="AH697" s="76"/>
      <c r="AI697" s="76"/>
      <c r="AJ697" s="76"/>
    </row>
    <row r="698" spans="29:36" ht="20.85" customHeight="1" x14ac:dyDescent="0.15">
      <c r="AC698" s="76"/>
      <c r="AD698" s="76"/>
      <c r="AE698" s="76"/>
      <c r="AF698" s="76"/>
      <c r="AG698" s="76"/>
      <c r="AH698" s="76"/>
      <c r="AI698" s="76"/>
      <c r="AJ698" s="76"/>
    </row>
    <row r="699" spans="29:36" ht="20.85" customHeight="1" x14ac:dyDescent="0.15">
      <c r="AC699" s="76"/>
      <c r="AD699" s="76"/>
      <c r="AE699" s="76"/>
      <c r="AF699" s="76"/>
      <c r="AG699" s="76"/>
      <c r="AH699" s="76"/>
      <c r="AI699" s="76"/>
      <c r="AJ699" s="76"/>
    </row>
    <row r="700" spans="29:36" ht="20.85" customHeight="1" x14ac:dyDescent="0.15">
      <c r="AC700" s="76"/>
      <c r="AD700" s="76"/>
      <c r="AE700" s="76"/>
      <c r="AF700" s="76"/>
      <c r="AG700" s="76"/>
      <c r="AH700" s="76"/>
      <c r="AI700" s="76"/>
      <c r="AJ700" s="76"/>
    </row>
    <row r="701" spans="29:36" ht="20.85" customHeight="1" x14ac:dyDescent="0.15">
      <c r="AC701" s="76"/>
      <c r="AD701" s="76"/>
      <c r="AE701" s="76"/>
      <c r="AF701" s="76"/>
      <c r="AG701" s="76"/>
      <c r="AH701" s="76"/>
      <c r="AI701" s="76"/>
      <c r="AJ701" s="76"/>
    </row>
    <row r="702" spans="29:36" ht="20.85" customHeight="1" x14ac:dyDescent="0.15">
      <c r="AC702" s="76"/>
      <c r="AD702" s="76"/>
      <c r="AE702" s="76"/>
      <c r="AF702" s="76"/>
      <c r="AG702" s="76"/>
      <c r="AH702" s="76"/>
      <c r="AI702" s="76"/>
      <c r="AJ702" s="76"/>
    </row>
    <row r="703" spans="29:36" ht="20.85" customHeight="1" x14ac:dyDescent="0.15">
      <c r="AC703" s="76"/>
      <c r="AD703" s="76"/>
      <c r="AE703" s="76"/>
      <c r="AF703" s="76"/>
      <c r="AG703" s="76"/>
      <c r="AH703" s="76"/>
      <c r="AI703" s="76"/>
      <c r="AJ703" s="76"/>
    </row>
    <row r="704" spans="29:36" ht="20.85" customHeight="1" x14ac:dyDescent="0.15">
      <c r="AC704" s="76"/>
      <c r="AD704" s="76"/>
      <c r="AE704" s="76"/>
      <c r="AF704" s="76"/>
      <c r="AG704" s="76"/>
      <c r="AH704" s="76"/>
      <c r="AI704" s="76"/>
      <c r="AJ704" s="76"/>
    </row>
    <row r="705" spans="29:36" ht="20.85" customHeight="1" x14ac:dyDescent="0.15">
      <c r="AC705" s="76"/>
      <c r="AD705" s="76"/>
      <c r="AE705" s="76"/>
      <c r="AF705" s="76"/>
      <c r="AG705" s="76"/>
      <c r="AH705" s="76"/>
      <c r="AI705" s="76"/>
      <c r="AJ705" s="76"/>
    </row>
    <row r="706" spans="29:36" ht="20.85" customHeight="1" x14ac:dyDescent="0.15">
      <c r="AC706" s="76"/>
      <c r="AD706" s="76"/>
      <c r="AE706" s="76"/>
      <c r="AF706" s="76"/>
      <c r="AG706" s="76"/>
      <c r="AH706" s="76"/>
      <c r="AI706" s="76"/>
      <c r="AJ706" s="76"/>
    </row>
    <row r="707" spans="29:36" ht="20.85" customHeight="1" x14ac:dyDescent="0.15">
      <c r="AC707" s="76"/>
      <c r="AD707" s="76"/>
      <c r="AE707" s="76"/>
      <c r="AF707" s="76"/>
      <c r="AG707" s="76"/>
      <c r="AH707" s="76"/>
      <c r="AI707" s="76"/>
      <c r="AJ707" s="76"/>
    </row>
    <row r="708" spans="29:36" ht="20.85" customHeight="1" x14ac:dyDescent="0.15">
      <c r="AC708" s="76"/>
      <c r="AD708" s="76"/>
      <c r="AE708" s="76"/>
      <c r="AF708" s="76"/>
      <c r="AG708" s="76"/>
      <c r="AH708" s="76"/>
      <c r="AI708" s="76"/>
      <c r="AJ708" s="76"/>
    </row>
    <row r="709" spans="29:36" ht="20.85" customHeight="1" x14ac:dyDescent="0.15">
      <c r="AC709" s="76"/>
      <c r="AD709" s="76"/>
      <c r="AE709" s="76"/>
      <c r="AF709" s="76"/>
      <c r="AG709" s="76"/>
      <c r="AH709" s="76"/>
      <c r="AI709" s="76"/>
      <c r="AJ709" s="76"/>
    </row>
    <row r="710" spans="29:36" ht="20.85" customHeight="1" x14ac:dyDescent="0.15">
      <c r="AC710" s="76"/>
      <c r="AD710" s="76"/>
      <c r="AE710" s="76"/>
      <c r="AF710" s="76"/>
      <c r="AG710" s="76"/>
      <c r="AH710" s="76"/>
      <c r="AI710" s="76"/>
      <c r="AJ710" s="76"/>
    </row>
    <row r="711" spans="29:36" ht="20.85" customHeight="1" x14ac:dyDescent="0.15">
      <c r="AC711" s="76"/>
      <c r="AD711" s="76"/>
      <c r="AE711" s="76"/>
      <c r="AF711" s="76"/>
      <c r="AG711" s="76"/>
      <c r="AH711" s="76"/>
      <c r="AI711" s="76"/>
      <c r="AJ711" s="76"/>
    </row>
    <row r="712" spans="29:36" ht="20.85" customHeight="1" x14ac:dyDescent="0.15">
      <c r="AC712" s="76"/>
      <c r="AD712" s="76"/>
      <c r="AE712" s="76"/>
      <c r="AF712" s="76"/>
      <c r="AG712" s="76"/>
      <c r="AH712" s="76"/>
      <c r="AI712" s="76"/>
      <c r="AJ712" s="76"/>
    </row>
    <row r="713" spans="29:36" ht="20.85" customHeight="1" x14ac:dyDescent="0.15">
      <c r="AC713" s="76"/>
      <c r="AD713" s="76"/>
      <c r="AE713" s="76"/>
      <c r="AF713" s="76"/>
      <c r="AG713" s="76"/>
      <c r="AH713" s="76"/>
      <c r="AI713" s="76"/>
      <c r="AJ713" s="76"/>
    </row>
    <row r="714" spans="29:36" ht="20.85" customHeight="1" x14ac:dyDescent="0.15">
      <c r="AC714" s="76"/>
      <c r="AD714" s="76"/>
      <c r="AE714" s="76"/>
      <c r="AF714" s="76"/>
      <c r="AG714" s="76"/>
      <c r="AH714" s="76"/>
      <c r="AI714" s="76"/>
      <c r="AJ714" s="76"/>
    </row>
    <row r="715" spans="29:36" ht="20.85" customHeight="1" x14ac:dyDescent="0.15">
      <c r="AC715" s="76"/>
      <c r="AD715" s="76"/>
      <c r="AE715" s="76"/>
      <c r="AF715" s="76"/>
      <c r="AG715" s="76"/>
      <c r="AH715" s="76"/>
      <c r="AI715" s="76"/>
      <c r="AJ715" s="76"/>
    </row>
    <row r="716" spans="29:36" ht="20.85" customHeight="1" x14ac:dyDescent="0.15">
      <c r="AC716" s="76"/>
      <c r="AD716" s="76"/>
      <c r="AE716" s="76"/>
      <c r="AF716" s="76"/>
      <c r="AG716" s="76"/>
      <c r="AH716" s="76"/>
      <c r="AI716" s="76"/>
      <c r="AJ716" s="76"/>
    </row>
    <row r="717" spans="29:36" ht="20.85" customHeight="1" x14ac:dyDescent="0.15">
      <c r="AC717" s="76"/>
      <c r="AD717" s="76"/>
      <c r="AE717" s="76"/>
      <c r="AF717" s="76"/>
      <c r="AG717" s="76"/>
      <c r="AH717" s="76"/>
      <c r="AI717" s="76"/>
      <c r="AJ717" s="76"/>
    </row>
    <row r="718" spans="29:36" ht="20.85" customHeight="1" x14ac:dyDescent="0.15">
      <c r="AC718" s="76"/>
      <c r="AD718" s="76"/>
      <c r="AE718" s="76"/>
      <c r="AF718" s="76"/>
      <c r="AG718" s="76"/>
      <c r="AH718" s="76"/>
      <c r="AI718" s="76"/>
      <c r="AJ718" s="76"/>
    </row>
    <row r="719" spans="29:36" ht="20.85" customHeight="1" x14ac:dyDescent="0.15">
      <c r="AC719" s="76"/>
      <c r="AD719" s="76"/>
      <c r="AE719" s="76"/>
      <c r="AF719" s="76"/>
      <c r="AG719" s="76"/>
      <c r="AH719" s="76"/>
      <c r="AI719" s="76"/>
      <c r="AJ719" s="76"/>
    </row>
    <row r="720" spans="29:36" ht="20.85" customHeight="1" x14ac:dyDescent="0.15">
      <c r="AC720" s="75"/>
      <c r="AD720" s="75"/>
      <c r="AE720" s="75"/>
      <c r="AF720" s="75"/>
      <c r="AG720" s="75"/>
      <c r="AH720" s="75"/>
      <c r="AI720" s="75"/>
      <c r="AJ720" s="75"/>
    </row>
    <row r="721" spans="29:36" ht="20.85" customHeight="1" x14ac:dyDescent="0.15">
      <c r="AC721" s="75"/>
      <c r="AD721" s="75"/>
      <c r="AE721" s="76"/>
      <c r="AF721" s="76"/>
      <c r="AG721" s="76"/>
      <c r="AH721" s="76"/>
      <c r="AI721" s="76"/>
      <c r="AJ721" s="76"/>
    </row>
    <row r="722" spans="29:36" ht="20.85" customHeight="1" x14ac:dyDescent="0.15">
      <c r="AC722" s="76"/>
      <c r="AD722" s="76"/>
      <c r="AE722" s="76"/>
      <c r="AF722" s="76"/>
      <c r="AG722" s="76"/>
      <c r="AH722" s="76"/>
      <c r="AI722" s="76"/>
      <c r="AJ722" s="76"/>
    </row>
    <row r="723" spans="29:36" ht="20.85" customHeight="1" x14ac:dyDescent="0.15">
      <c r="AC723" s="75"/>
      <c r="AD723" s="75"/>
      <c r="AE723" s="76"/>
      <c r="AF723" s="76"/>
      <c r="AG723" s="76"/>
      <c r="AH723" s="76"/>
      <c r="AI723" s="76"/>
      <c r="AJ723" s="75"/>
    </row>
    <row r="724" spans="29:36" ht="20.85" customHeight="1" x14ac:dyDescent="0.15">
      <c r="AC724" s="76"/>
      <c r="AD724" s="76"/>
      <c r="AE724" s="76"/>
      <c r="AF724" s="76"/>
      <c r="AG724" s="76"/>
      <c r="AH724" s="76"/>
      <c r="AI724" s="76"/>
      <c r="AJ724" s="76"/>
    </row>
    <row r="725" spans="29:36" ht="20.85" customHeight="1" x14ac:dyDescent="0.15">
      <c r="AC725" s="76"/>
      <c r="AD725" s="76"/>
      <c r="AE725" s="76"/>
      <c r="AF725" s="76"/>
      <c r="AG725" s="76"/>
      <c r="AH725" s="76"/>
      <c r="AI725" s="76"/>
      <c r="AJ725" s="76"/>
    </row>
    <row r="726" spans="29:36" ht="20.85" customHeight="1" x14ac:dyDescent="0.15">
      <c r="AC726" s="76"/>
      <c r="AD726" s="76"/>
      <c r="AE726" s="76"/>
      <c r="AF726" s="76"/>
      <c r="AG726" s="76"/>
      <c r="AH726" s="76"/>
      <c r="AI726" s="76"/>
      <c r="AJ726" s="76"/>
    </row>
    <row r="727" spans="29:36" ht="20.85" customHeight="1" x14ac:dyDescent="0.15">
      <c r="AC727" s="76"/>
      <c r="AD727" s="76"/>
      <c r="AE727" s="76"/>
      <c r="AF727" s="76"/>
      <c r="AG727" s="76"/>
      <c r="AH727" s="76"/>
      <c r="AI727" s="76"/>
      <c r="AJ727" s="76"/>
    </row>
    <row r="728" spans="29:36" ht="20.85" customHeight="1" x14ac:dyDescent="0.15">
      <c r="AC728" s="76"/>
      <c r="AD728" s="76"/>
      <c r="AE728" s="76"/>
      <c r="AF728" s="76"/>
      <c r="AG728" s="76"/>
      <c r="AH728" s="76"/>
      <c r="AI728" s="76"/>
      <c r="AJ728" s="76"/>
    </row>
    <row r="729" spans="29:36" ht="20.85" customHeight="1" x14ac:dyDescent="0.15">
      <c r="AC729" s="76"/>
      <c r="AD729" s="76"/>
      <c r="AE729" s="76"/>
      <c r="AF729" s="76"/>
      <c r="AG729" s="76"/>
      <c r="AH729" s="76"/>
      <c r="AI729" s="76"/>
      <c r="AJ729" s="76"/>
    </row>
    <row r="730" spans="29:36" ht="20.85" customHeight="1" x14ac:dyDescent="0.15">
      <c r="AC730" s="76"/>
      <c r="AD730" s="76"/>
      <c r="AE730" s="76"/>
      <c r="AF730" s="76"/>
      <c r="AG730" s="76"/>
      <c r="AH730" s="76"/>
      <c r="AI730" s="76"/>
      <c r="AJ730" s="76"/>
    </row>
    <row r="731" spans="29:36" ht="20.85" customHeight="1" x14ac:dyDescent="0.15">
      <c r="AC731" s="76"/>
      <c r="AD731" s="76"/>
      <c r="AE731" s="76"/>
      <c r="AF731" s="76"/>
      <c r="AG731" s="76"/>
      <c r="AH731" s="76"/>
      <c r="AI731" s="76"/>
      <c r="AJ731" s="76"/>
    </row>
    <row r="732" spans="29:36" ht="20.85" customHeight="1" x14ac:dyDescent="0.15">
      <c r="AC732" s="76"/>
      <c r="AD732" s="76"/>
      <c r="AE732" s="76"/>
      <c r="AF732" s="76"/>
      <c r="AG732" s="76"/>
      <c r="AH732" s="76"/>
      <c r="AI732" s="76"/>
      <c r="AJ732" s="76"/>
    </row>
    <row r="733" spans="29:36" ht="20.85" customHeight="1" x14ac:dyDescent="0.15">
      <c r="AC733" s="76"/>
      <c r="AD733" s="76"/>
      <c r="AE733" s="76"/>
      <c r="AF733" s="76"/>
      <c r="AG733" s="76"/>
      <c r="AH733" s="76"/>
      <c r="AI733" s="76"/>
      <c r="AJ733" s="76"/>
    </row>
    <row r="734" spans="29:36" ht="20.85" customHeight="1" x14ac:dyDescent="0.15">
      <c r="AC734" s="76"/>
      <c r="AD734" s="76"/>
      <c r="AE734" s="76"/>
      <c r="AF734" s="76"/>
      <c r="AG734" s="76"/>
      <c r="AH734" s="76"/>
      <c r="AI734" s="76"/>
      <c r="AJ734" s="76"/>
    </row>
    <row r="735" spans="29:36" ht="20.85" customHeight="1" x14ac:dyDescent="0.15">
      <c r="AC735" s="76"/>
      <c r="AD735" s="76"/>
      <c r="AE735" s="76"/>
      <c r="AF735" s="76"/>
      <c r="AG735" s="76"/>
      <c r="AH735" s="76"/>
      <c r="AI735" s="76"/>
      <c r="AJ735" s="76"/>
    </row>
    <row r="736" spans="29:36" ht="20.85" customHeight="1" x14ac:dyDescent="0.15">
      <c r="AC736" s="76"/>
      <c r="AD736" s="76"/>
      <c r="AE736" s="76"/>
      <c r="AF736" s="76"/>
      <c r="AG736" s="76"/>
      <c r="AH736" s="76"/>
      <c r="AI736" s="76"/>
      <c r="AJ736" s="76"/>
    </row>
    <row r="737" spans="29:36" ht="20.85" customHeight="1" x14ac:dyDescent="0.15">
      <c r="AC737" s="76"/>
      <c r="AD737" s="76"/>
      <c r="AE737" s="76"/>
      <c r="AF737" s="76"/>
      <c r="AG737" s="76"/>
      <c r="AH737" s="76"/>
      <c r="AI737" s="76"/>
      <c r="AJ737" s="76"/>
    </row>
    <row r="738" spans="29:36" ht="20.85" customHeight="1" x14ac:dyDescent="0.15">
      <c r="AC738" s="76"/>
      <c r="AD738" s="76"/>
      <c r="AE738" s="76"/>
      <c r="AF738" s="76"/>
      <c r="AG738" s="76"/>
      <c r="AH738" s="76"/>
      <c r="AI738" s="76"/>
      <c r="AJ738" s="76"/>
    </row>
    <row r="739" spans="29:36" ht="20.85" customHeight="1" x14ac:dyDescent="0.15">
      <c r="AC739" s="76"/>
      <c r="AD739" s="76"/>
      <c r="AE739" s="76"/>
      <c r="AF739" s="76"/>
      <c r="AG739" s="76"/>
      <c r="AH739" s="76"/>
      <c r="AI739" s="76"/>
      <c r="AJ739" s="76"/>
    </row>
    <row r="740" spans="29:36" ht="20.85" customHeight="1" x14ac:dyDescent="0.15">
      <c r="AC740" s="76"/>
      <c r="AD740" s="76"/>
      <c r="AE740" s="76"/>
      <c r="AF740" s="76"/>
      <c r="AG740" s="76"/>
      <c r="AH740" s="76"/>
      <c r="AI740" s="76"/>
      <c r="AJ740" s="76"/>
    </row>
    <row r="741" spans="29:36" ht="20.85" customHeight="1" x14ac:dyDescent="0.15">
      <c r="AC741" s="76"/>
      <c r="AD741" s="76"/>
      <c r="AE741" s="76"/>
      <c r="AF741" s="76"/>
      <c r="AG741" s="76"/>
      <c r="AH741" s="76"/>
      <c r="AI741" s="76"/>
      <c r="AJ741" s="76"/>
    </row>
    <row r="742" spans="29:36" ht="20.85" customHeight="1" x14ac:dyDescent="0.15">
      <c r="AC742" s="76"/>
      <c r="AD742" s="76"/>
      <c r="AE742" s="76"/>
      <c r="AF742" s="76"/>
      <c r="AG742" s="76"/>
      <c r="AH742" s="76"/>
      <c r="AI742" s="76"/>
      <c r="AJ742" s="76"/>
    </row>
    <row r="743" spans="29:36" ht="20.85" customHeight="1" x14ac:dyDescent="0.15">
      <c r="AC743" s="76"/>
      <c r="AD743" s="76"/>
      <c r="AE743" s="76"/>
      <c r="AF743" s="76"/>
      <c r="AG743" s="76"/>
      <c r="AH743" s="76"/>
      <c r="AI743" s="76"/>
      <c r="AJ743" s="76"/>
    </row>
    <row r="744" spans="29:36" ht="20.85" customHeight="1" x14ac:dyDescent="0.15">
      <c r="AC744" s="76"/>
      <c r="AD744" s="76"/>
      <c r="AE744" s="76"/>
      <c r="AF744" s="76"/>
      <c r="AG744" s="76"/>
      <c r="AH744" s="76"/>
      <c r="AI744" s="76"/>
      <c r="AJ744" s="76"/>
    </row>
    <row r="745" spans="29:36" ht="20.85" customHeight="1" x14ac:dyDescent="0.15">
      <c r="AC745" s="76"/>
      <c r="AD745" s="76"/>
      <c r="AE745" s="76"/>
      <c r="AF745" s="76"/>
      <c r="AG745" s="76"/>
      <c r="AH745" s="76"/>
      <c r="AI745" s="76"/>
      <c r="AJ745" s="76"/>
    </row>
    <row r="746" spans="29:36" ht="20.85" customHeight="1" x14ac:dyDescent="0.15">
      <c r="AC746" s="76"/>
      <c r="AD746" s="76"/>
      <c r="AE746" s="76"/>
      <c r="AF746" s="76"/>
      <c r="AG746" s="76"/>
      <c r="AH746" s="76"/>
      <c r="AI746" s="76"/>
      <c r="AJ746" s="76"/>
    </row>
    <row r="747" spans="29:36" ht="20.85" customHeight="1" x14ac:dyDescent="0.15">
      <c r="AC747" s="76"/>
      <c r="AD747" s="76"/>
      <c r="AE747" s="76"/>
      <c r="AF747" s="76"/>
      <c r="AG747" s="76"/>
      <c r="AH747" s="76"/>
      <c r="AI747" s="76"/>
      <c r="AJ747" s="76"/>
    </row>
    <row r="748" spans="29:36" ht="20.85" customHeight="1" x14ac:dyDescent="0.15">
      <c r="AC748" s="76"/>
      <c r="AD748" s="76"/>
      <c r="AE748" s="76"/>
      <c r="AF748" s="76"/>
      <c r="AG748" s="76"/>
      <c r="AH748" s="76"/>
      <c r="AI748" s="76"/>
      <c r="AJ748" s="76"/>
    </row>
    <row r="749" spans="29:36" ht="20.85" customHeight="1" x14ac:dyDescent="0.15">
      <c r="AC749" s="76"/>
      <c r="AD749" s="76"/>
      <c r="AE749" s="76"/>
      <c r="AF749" s="76"/>
      <c r="AG749" s="76"/>
      <c r="AH749" s="76"/>
      <c r="AI749" s="76"/>
      <c r="AJ749" s="76"/>
    </row>
    <row r="750" spans="29:36" ht="20.85" customHeight="1" x14ac:dyDescent="0.15">
      <c r="AC750" s="76"/>
      <c r="AD750" s="76"/>
      <c r="AE750" s="76"/>
      <c r="AF750" s="76"/>
      <c r="AG750" s="76"/>
      <c r="AH750" s="76"/>
      <c r="AI750" s="76"/>
      <c r="AJ750" s="76"/>
    </row>
    <row r="751" spans="29:36" ht="20.85" customHeight="1" x14ac:dyDescent="0.15">
      <c r="AC751" s="76"/>
      <c r="AD751" s="76"/>
      <c r="AE751" s="76"/>
      <c r="AF751" s="76"/>
      <c r="AG751" s="76"/>
      <c r="AH751" s="76"/>
      <c r="AI751" s="76"/>
      <c r="AJ751" s="76"/>
    </row>
    <row r="752" spans="29:36" ht="20.85" customHeight="1" x14ac:dyDescent="0.15">
      <c r="AC752" s="76"/>
      <c r="AD752" s="76"/>
      <c r="AE752" s="76"/>
      <c r="AF752" s="76"/>
      <c r="AG752" s="76"/>
      <c r="AH752" s="76"/>
      <c r="AI752" s="76"/>
      <c r="AJ752" s="76"/>
    </row>
    <row r="753" spans="29:36" ht="20.85" customHeight="1" x14ac:dyDescent="0.15">
      <c r="AC753" s="76"/>
      <c r="AD753" s="76"/>
      <c r="AE753" s="76"/>
      <c r="AF753" s="76"/>
      <c r="AG753" s="76"/>
      <c r="AH753" s="76"/>
      <c r="AI753" s="76"/>
      <c r="AJ753" s="76"/>
    </row>
    <row r="754" spans="29:36" ht="20.85" customHeight="1" x14ac:dyDescent="0.15">
      <c r="AC754" s="76"/>
      <c r="AD754" s="76"/>
      <c r="AE754" s="76"/>
      <c r="AF754" s="76"/>
      <c r="AG754" s="76"/>
      <c r="AH754" s="76"/>
      <c r="AI754" s="76"/>
      <c r="AJ754" s="76"/>
    </row>
    <row r="755" spans="29:36" ht="20.85" customHeight="1" x14ac:dyDescent="0.15">
      <c r="AC755" s="76"/>
      <c r="AD755" s="76"/>
      <c r="AE755" s="76"/>
      <c r="AF755" s="76"/>
      <c r="AG755" s="76"/>
      <c r="AH755" s="76"/>
      <c r="AI755" s="76"/>
      <c r="AJ755" s="76"/>
    </row>
    <row r="756" spans="29:36" ht="20.85" customHeight="1" x14ac:dyDescent="0.15">
      <c r="AC756" s="76"/>
      <c r="AD756" s="76"/>
      <c r="AE756" s="76"/>
      <c r="AF756" s="76"/>
      <c r="AG756" s="76"/>
      <c r="AH756" s="76"/>
      <c r="AI756" s="76"/>
      <c r="AJ756" s="76"/>
    </row>
    <row r="757" spans="29:36" ht="20.85" customHeight="1" x14ac:dyDescent="0.15">
      <c r="AC757" s="76"/>
      <c r="AD757" s="76"/>
      <c r="AE757" s="76"/>
      <c r="AF757" s="76"/>
      <c r="AG757" s="76"/>
      <c r="AH757" s="76"/>
      <c r="AI757" s="76"/>
      <c r="AJ757" s="76"/>
    </row>
    <row r="758" spans="29:36" ht="20.85" customHeight="1" x14ac:dyDescent="0.15">
      <c r="AC758" s="76"/>
      <c r="AD758" s="76"/>
      <c r="AE758" s="76"/>
      <c r="AF758" s="76"/>
      <c r="AG758" s="76"/>
      <c r="AH758" s="76"/>
      <c r="AI758" s="76"/>
      <c r="AJ758" s="76"/>
    </row>
    <row r="759" spans="29:36" ht="20.85" customHeight="1" x14ac:dyDescent="0.15">
      <c r="AC759" s="76"/>
      <c r="AD759" s="76"/>
      <c r="AE759" s="76"/>
      <c r="AF759" s="76"/>
      <c r="AG759" s="76"/>
      <c r="AH759" s="76"/>
      <c r="AI759" s="76"/>
      <c r="AJ759" s="76"/>
    </row>
    <row r="760" spans="29:36" ht="20.85" customHeight="1" x14ac:dyDescent="0.15">
      <c r="AC760" s="76"/>
      <c r="AD760" s="76"/>
      <c r="AE760" s="76"/>
      <c r="AF760" s="76"/>
      <c r="AG760" s="76"/>
      <c r="AH760" s="76"/>
      <c r="AI760" s="76"/>
      <c r="AJ760" s="76"/>
    </row>
    <row r="761" spans="29:36" ht="20.85" customHeight="1" x14ac:dyDescent="0.15">
      <c r="AC761" s="76"/>
      <c r="AD761" s="76"/>
      <c r="AE761" s="76"/>
      <c r="AF761" s="76"/>
      <c r="AG761" s="76"/>
      <c r="AH761" s="76"/>
      <c r="AI761" s="76"/>
      <c r="AJ761" s="76"/>
    </row>
    <row r="762" spans="29:36" ht="20.85" customHeight="1" x14ac:dyDescent="0.15">
      <c r="AC762" s="76"/>
      <c r="AD762" s="76"/>
      <c r="AE762" s="76"/>
      <c r="AF762" s="76"/>
      <c r="AG762" s="76"/>
      <c r="AH762" s="76"/>
      <c r="AI762" s="76"/>
      <c r="AJ762" s="76"/>
    </row>
    <row r="763" spans="29:36" ht="20.85" customHeight="1" x14ac:dyDescent="0.15">
      <c r="AC763" s="76"/>
      <c r="AD763" s="76"/>
      <c r="AE763" s="76"/>
      <c r="AF763" s="76"/>
      <c r="AG763" s="76"/>
      <c r="AH763" s="76"/>
      <c r="AI763" s="76"/>
      <c r="AJ763" s="76"/>
    </row>
    <row r="764" spans="29:36" ht="20.85" customHeight="1" x14ac:dyDescent="0.15">
      <c r="AC764" s="76"/>
      <c r="AD764" s="76"/>
      <c r="AE764" s="76"/>
      <c r="AF764" s="76"/>
      <c r="AG764" s="76"/>
      <c r="AH764" s="76"/>
      <c r="AI764" s="76"/>
      <c r="AJ764" s="76"/>
    </row>
    <row r="765" spans="29:36" ht="20.85" customHeight="1" x14ac:dyDescent="0.15">
      <c r="AC765" s="75"/>
      <c r="AD765" s="75"/>
      <c r="AE765" s="75"/>
      <c r="AF765" s="75"/>
      <c r="AG765" s="75"/>
      <c r="AH765" s="75"/>
      <c r="AI765" s="75"/>
      <c r="AJ765" s="75"/>
    </row>
    <row r="766" spans="29:36" ht="20.85" customHeight="1" x14ac:dyDescent="0.15">
      <c r="AC766" s="75"/>
      <c r="AD766" s="75"/>
      <c r="AE766" s="76"/>
      <c r="AF766" s="76"/>
      <c r="AG766" s="76"/>
      <c r="AH766" s="76"/>
      <c r="AI766" s="76"/>
      <c r="AJ766" s="76"/>
    </row>
    <row r="767" spans="29:36" ht="20.85" customHeight="1" x14ac:dyDescent="0.15">
      <c r="AC767" s="76"/>
      <c r="AD767" s="76"/>
      <c r="AE767" s="76"/>
      <c r="AF767" s="76"/>
      <c r="AG767" s="76"/>
      <c r="AH767" s="76"/>
      <c r="AI767" s="76"/>
      <c r="AJ767" s="76"/>
    </row>
    <row r="768" spans="29:36" ht="20.85" customHeight="1" x14ac:dyDescent="0.15">
      <c r="AC768" s="75"/>
      <c r="AD768" s="75"/>
      <c r="AE768" s="76"/>
      <c r="AF768" s="76"/>
      <c r="AG768" s="76"/>
      <c r="AH768" s="76"/>
      <c r="AI768" s="76"/>
      <c r="AJ768" s="75"/>
    </row>
    <row r="769" spans="29:36" ht="20.85" customHeight="1" x14ac:dyDescent="0.15">
      <c r="AC769" s="76"/>
      <c r="AD769" s="76"/>
      <c r="AE769" s="76"/>
      <c r="AF769" s="76"/>
      <c r="AG769" s="76"/>
      <c r="AH769" s="76"/>
      <c r="AI769" s="76"/>
      <c r="AJ769" s="76"/>
    </row>
    <row r="770" spans="29:36" ht="20.85" customHeight="1" x14ac:dyDescent="0.15">
      <c r="AC770" s="76"/>
      <c r="AD770" s="76"/>
      <c r="AE770" s="76"/>
      <c r="AF770" s="76"/>
      <c r="AG770" s="76"/>
      <c r="AH770" s="76"/>
      <c r="AI770" s="76"/>
      <c r="AJ770" s="76"/>
    </row>
    <row r="771" spans="29:36" ht="20.85" customHeight="1" x14ac:dyDescent="0.15">
      <c r="AC771" s="76"/>
      <c r="AD771" s="76"/>
      <c r="AE771" s="76"/>
      <c r="AF771" s="76"/>
      <c r="AG771" s="76"/>
      <c r="AH771" s="76"/>
      <c r="AI771" s="76"/>
      <c r="AJ771" s="76"/>
    </row>
    <row r="772" spans="29:36" ht="20.85" customHeight="1" x14ac:dyDescent="0.15">
      <c r="AC772" s="76"/>
      <c r="AD772" s="76"/>
      <c r="AE772" s="76"/>
      <c r="AF772" s="76"/>
      <c r="AG772" s="76"/>
      <c r="AH772" s="76"/>
      <c r="AI772" s="76"/>
      <c r="AJ772" s="76"/>
    </row>
    <row r="773" spans="29:36" ht="20.85" customHeight="1" x14ac:dyDescent="0.15">
      <c r="AC773" s="76"/>
      <c r="AD773" s="76"/>
      <c r="AE773" s="76"/>
      <c r="AF773" s="76"/>
      <c r="AG773" s="76"/>
      <c r="AH773" s="76"/>
      <c r="AI773" s="76"/>
      <c r="AJ773" s="76"/>
    </row>
    <row r="774" spans="29:36" ht="20.85" customHeight="1" x14ac:dyDescent="0.15">
      <c r="AC774" s="76"/>
      <c r="AD774" s="76"/>
      <c r="AE774" s="76"/>
      <c r="AF774" s="76"/>
      <c r="AG774" s="76"/>
      <c r="AH774" s="76"/>
      <c r="AI774" s="76"/>
      <c r="AJ774" s="76"/>
    </row>
    <row r="775" spans="29:36" ht="20.85" customHeight="1" x14ac:dyDescent="0.15">
      <c r="AC775" s="76"/>
      <c r="AD775" s="76"/>
      <c r="AE775" s="76"/>
      <c r="AF775" s="76"/>
      <c r="AG775" s="76"/>
      <c r="AH775" s="76"/>
      <c r="AI775" s="76"/>
      <c r="AJ775" s="76"/>
    </row>
    <row r="776" spans="29:36" ht="20.85" customHeight="1" x14ac:dyDescent="0.15">
      <c r="AC776" s="76"/>
      <c r="AD776" s="76"/>
      <c r="AE776" s="76"/>
      <c r="AF776" s="76"/>
      <c r="AG776" s="76"/>
      <c r="AH776" s="76"/>
      <c r="AI776" s="76"/>
      <c r="AJ776" s="76"/>
    </row>
    <row r="777" spans="29:36" ht="20.85" customHeight="1" x14ac:dyDescent="0.15">
      <c r="AC777" s="76"/>
      <c r="AD777" s="76"/>
      <c r="AE777" s="76"/>
      <c r="AF777" s="76"/>
      <c r="AG777" s="76"/>
      <c r="AH777" s="76"/>
      <c r="AI777" s="76"/>
      <c r="AJ777" s="76"/>
    </row>
    <row r="778" spans="29:36" ht="20.85" customHeight="1" x14ac:dyDescent="0.15">
      <c r="AC778" s="76"/>
      <c r="AD778" s="76"/>
      <c r="AE778" s="76"/>
      <c r="AF778" s="76"/>
      <c r="AG778" s="76"/>
      <c r="AH778" s="76"/>
      <c r="AI778" s="76"/>
      <c r="AJ778" s="76"/>
    </row>
    <row r="779" spans="29:36" ht="20.85" customHeight="1" x14ac:dyDescent="0.15">
      <c r="AC779" s="76"/>
      <c r="AD779" s="76"/>
      <c r="AE779" s="76"/>
      <c r="AF779" s="76"/>
      <c r="AG779" s="76"/>
      <c r="AH779" s="76"/>
      <c r="AI779" s="76"/>
      <c r="AJ779" s="76"/>
    </row>
    <row r="780" spans="29:36" ht="20.85" customHeight="1" x14ac:dyDescent="0.15">
      <c r="AC780" s="76"/>
      <c r="AD780" s="76"/>
      <c r="AE780" s="76"/>
      <c r="AF780" s="76"/>
      <c r="AG780" s="76"/>
      <c r="AH780" s="76"/>
      <c r="AI780" s="76"/>
      <c r="AJ780" s="76"/>
    </row>
    <row r="781" spans="29:36" ht="20.85" customHeight="1" x14ac:dyDescent="0.15">
      <c r="AC781" s="76"/>
      <c r="AD781" s="76"/>
      <c r="AE781" s="76"/>
      <c r="AF781" s="76"/>
      <c r="AG781" s="76"/>
      <c r="AH781" s="76"/>
      <c r="AI781" s="76"/>
      <c r="AJ781" s="76"/>
    </row>
    <row r="782" spans="29:36" ht="20.85" customHeight="1" x14ac:dyDescent="0.15">
      <c r="AC782" s="76"/>
      <c r="AD782" s="76"/>
      <c r="AE782" s="76"/>
      <c r="AF782" s="76"/>
      <c r="AG782" s="76"/>
      <c r="AH782" s="76"/>
      <c r="AI782" s="76"/>
      <c r="AJ782" s="76"/>
    </row>
    <row r="783" spans="29:36" ht="20.85" customHeight="1" x14ac:dyDescent="0.15">
      <c r="AC783" s="76"/>
      <c r="AD783" s="76"/>
      <c r="AE783" s="76"/>
      <c r="AF783" s="76"/>
      <c r="AG783" s="76"/>
      <c r="AH783" s="76"/>
      <c r="AI783" s="76"/>
      <c r="AJ783" s="76"/>
    </row>
    <row r="784" spans="29:36" ht="20.85" customHeight="1" x14ac:dyDescent="0.15">
      <c r="AC784" s="76"/>
      <c r="AD784" s="76"/>
      <c r="AE784" s="76"/>
      <c r="AF784" s="76"/>
      <c r="AG784" s="76"/>
      <c r="AH784" s="76"/>
      <c r="AI784" s="76"/>
      <c r="AJ784" s="76"/>
    </row>
    <row r="785" spans="29:36" ht="20.85" customHeight="1" x14ac:dyDescent="0.15">
      <c r="AC785" s="76"/>
      <c r="AD785" s="76"/>
      <c r="AE785" s="76"/>
      <c r="AF785" s="76"/>
      <c r="AG785" s="76"/>
      <c r="AH785" s="76"/>
      <c r="AI785" s="76"/>
      <c r="AJ785" s="76"/>
    </row>
    <row r="786" spans="29:36" ht="20.85" customHeight="1" x14ac:dyDescent="0.15">
      <c r="AC786" s="76"/>
      <c r="AD786" s="76"/>
      <c r="AE786" s="76"/>
      <c r="AF786" s="76"/>
      <c r="AG786" s="76"/>
      <c r="AH786" s="76"/>
      <c r="AI786" s="76"/>
      <c r="AJ786" s="76"/>
    </row>
    <row r="787" spans="29:36" ht="20.85" customHeight="1" x14ac:dyDescent="0.15">
      <c r="AC787" s="76"/>
      <c r="AD787" s="76"/>
      <c r="AE787" s="76"/>
      <c r="AF787" s="76"/>
      <c r="AG787" s="76"/>
      <c r="AH787" s="76"/>
      <c r="AI787" s="76"/>
      <c r="AJ787" s="76"/>
    </row>
    <row r="788" spans="29:36" ht="20.85" customHeight="1" x14ac:dyDescent="0.15">
      <c r="AC788" s="76"/>
      <c r="AD788" s="76"/>
      <c r="AE788" s="76"/>
      <c r="AF788" s="76"/>
      <c r="AG788" s="76"/>
      <c r="AH788" s="76"/>
      <c r="AI788" s="76"/>
      <c r="AJ788" s="76"/>
    </row>
    <row r="789" spans="29:36" ht="20.85" customHeight="1" x14ac:dyDescent="0.15">
      <c r="AC789" s="76"/>
      <c r="AD789" s="76"/>
      <c r="AE789" s="76"/>
      <c r="AF789" s="76"/>
      <c r="AG789" s="76"/>
      <c r="AH789" s="76"/>
      <c r="AI789" s="76"/>
      <c r="AJ789" s="76"/>
    </row>
    <row r="790" spans="29:36" ht="20.85" customHeight="1" x14ac:dyDescent="0.15">
      <c r="AC790" s="76"/>
      <c r="AD790" s="76"/>
      <c r="AE790" s="76"/>
      <c r="AF790" s="76"/>
      <c r="AG790" s="76"/>
      <c r="AH790" s="76"/>
      <c r="AI790" s="76"/>
      <c r="AJ790" s="76"/>
    </row>
    <row r="791" spans="29:36" ht="20.85" customHeight="1" x14ac:dyDescent="0.15">
      <c r="AC791" s="76"/>
      <c r="AD791" s="76"/>
      <c r="AE791" s="76"/>
      <c r="AF791" s="76"/>
      <c r="AG791" s="76"/>
      <c r="AH791" s="76"/>
      <c r="AI791" s="76"/>
      <c r="AJ791" s="76"/>
    </row>
    <row r="792" spans="29:36" ht="20.85" customHeight="1" x14ac:dyDescent="0.15">
      <c r="AC792" s="76"/>
      <c r="AD792" s="76"/>
      <c r="AE792" s="76"/>
      <c r="AF792" s="76"/>
      <c r="AG792" s="76"/>
      <c r="AH792" s="76"/>
      <c r="AI792" s="76"/>
      <c r="AJ792" s="76"/>
    </row>
    <row r="793" spans="29:36" ht="20.85" customHeight="1" x14ac:dyDescent="0.15">
      <c r="AC793" s="76"/>
      <c r="AD793" s="76"/>
      <c r="AE793" s="76"/>
      <c r="AF793" s="76"/>
      <c r="AG793" s="76"/>
      <c r="AH793" s="76"/>
      <c r="AI793" s="76"/>
      <c r="AJ793" s="76"/>
    </row>
    <row r="794" spans="29:36" ht="20.85" customHeight="1" x14ac:dyDescent="0.15">
      <c r="AC794" s="76"/>
      <c r="AD794" s="76"/>
      <c r="AE794" s="76"/>
      <c r="AF794" s="76"/>
      <c r="AG794" s="76"/>
      <c r="AH794" s="76"/>
      <c r="AI794" s="76"/>
      <c r="AJ794" s="76"/>
    </row>
    <row r="795" spans="29:36" ht="20.85" customHeight="1" x14ac:dyDescent="0.15">
      <c r="AC795" s="76"/>
      <c r="AD795" s="76"/>
      <c r="AE795" s="76"/>
      <c r="AF795" s="76"/>
      <c r="AG795" s="76"/>
      <c r="AH795" s="76"/>
      <c r="AI795" s="76"/>
      <c r="AJ795" s="76"/>
    </row>
    <row r="796" spans="29:36" ht="20.85" customHeight="1" x14ac:dyDescent="0.15">
      <c r="AC796" s="76"/>
      <c r="AD796" s="76"/>
      <c r="AE796" s="76"/>
      <c r="AF796" s="76"/>
      <c r="AG796" s="76"/>
      <c r="AH796" s="76"/>
      <c r="AI796" s="76"/>
      <c r="AJ796" s="76"/>
    </row>
    <row r="797" spans="29:36" ht="20.85" customHeight="1" x14ac:dyDescent="0.15">
      <c r="AC797" s="76"/>
      <c r="AD797" s="76"/>
      <c r="AE797" s="76"/>
      <c r="AF797" s="76"/>
      <c r="AG797" s="76"/>
      <c r="AH797" s="76"/>
      <c r="AI797" s="76"/>
      <c r="AJ797" s="76"/>
    </row>
    <row r="798" spans="29:36" ht="20.85" customHeight="1" x14ac:dyDescent="0.15">
      <c r="AC798" s="76"/>
      <c r="AD798" s="76"/>
      <c r="AE798" s="76"/>
      <c r="AF798" s="76"/>
      <c r="AG798" s="76"/>
      <c r="AH798" s="76"/>
      <c r="AI798" s="76"/>
      <c r="AJ798" s="76"/>
    </row>
    <row r="799" spans="29:36" ht="20.85" customHeight="1" x14ac:dyDescent="0.15">
      <c r="AC799" s="76"/>
      <c r="AD799" s="76"/>
      <c r="AE799" s="76"/>
      <c r="AF799" s="76"/>
      <c r="AG799" s="76"/>
      <c r="AH799" s="76"/>
      <c r="AI799" s="76"/>
      <c r="AJ799" s="76"/>
    </row>
    <row r="800" spans="29:36" ht="20.85" customHeight="1" x14ac:dyDescent="0.15">
      <c r="AC800" s="76"/>
      <c r="AD800" s="76"/>
      <c r="AE800" s="76"/>
      <c r="AF800" s="76"/>
      <c r="AG800" s="76"/>
      <c r="AH800" s="76"/>
      <c r="AI800" s="76"/>
      <c r="AJ800" s="76"/>
    </row>
    <row r="801" spans="29:36" ht="20.85" customHeight="1" x14ac:dyDescent="0.15">
      <c r="AC801" s="76"/>
      <c r="AD801" s="76"/>
      <c r="AE801" s="76"/>
      <c r="AF801" s="76"/>
      <c r="AG801" s="76"/>
      <c r="AH801" s="76"/>
      <c r="AI801" s="76"/>
      <c r="AJ801" s="76"/>
    </row>
    <row r="802" spans="29:36" ht="20.85" customHeight="1" x14ac:dyDescent="0.15">
      <c r="AC802" s="76"/>
      <c r="AD802" s="76"/>
      <c r="AE802" s="76"/>
      <c r="AF802" s="76"/>
      <c r="AG802" s="76"/>
      <c r="AH802" s="76"/>
      <c r="AI802" s="76"/>
      <c r="AJ802" s="76"/>
    </row>
    <row r="803" spans="29:36" ht="20.85" customHeight="1" x14ac:dyDescent="0.15">
      <c r="AC803" s="76"/>
      <c r="AD803" s="76"/>
      <c r="AE803" s="76"/>
      <c r="AF803" s="76"/>
      <c r="AG803" s="76"/>
      <c r="AH803" s="76"/>
      <c r="AI803" s="76"/>
      <c r="AJ803" s="76"/>
    </row>
    <row r="804" spans="29:36" ht="20.85" customHeight="1" x14ac:dyDescent="0.15">
      <c r="AC804" s="76"/>
      <c r="AD804" s="76"/>
      <c r="AE804" s="76"/>
      <c r="AF804" s="76"/>
      <c r="AG804" s="76"/>
      <c r="AH804" s="76"/>
      <c r="AI804" s="76"/>
      <c r="AJ804" s="76"/>
    </row>
    <row r="805" spans="29:36" ht="20.85" customHeight="1" x14ac:dyDescent="0.15">
      <c r="AC805" s="76"/>
      <c r="AD805" s="76"/>
      <c r="AE805" s="76"/>
      <c r="AF805" s="76"/>
      <c r="AG805" s="76"/>
      <c r="AH805" s="76"/>
      <c r="AI805" s="76"/>
      <c r="AJ805" s="76"/>
    </row>
    <row r="806" spans="29:36" ht="20.85" customHeight="1" x14ac:dyDescent="0.15">
      <c r="AC806" s="76"/>
      <c r="AD806" s="76"/>
      <c r="AE806" s="76"/>
      <c r="AF806" s="76"/>
      <c r="AG806" s="76"/>
      <c r="AH806" s="76"/>
      <c r="AI806" s="76"/>
      <c r="AJ806" s="76"/>
    </row>
    <row r="807" spans="29:36" ht="20.85" customHeight="1" x14ac:dyDescent="0.15">
      <c r="AC807" s="76"/>
      <c r="AD807" s="76"/>
      <c r="AE807" s="76"/>
      <c r="AF807" s="76"/>
      <c r="AG807" s="76"/>
      <c r="AH807" s="76"/>
      <c r="AI807" s="76"/>
      <c r="AJ807" s="76"/>
    </row>
    <row r="808" spans="29:36" ht="20.85" customHeight="1" x14ac:dyDescent="0.15">
      <c r="AC808" s="76"/>
      <c r="AD808" s="76"/>
      <c r="AE808" s="76"/>
      <c r="AF808" s="76"/>
      <c r="AG808" s="76"/>
      <c r="AH808" s="76"/>
      <c r="AI808" s="76"/>
      <c r="AJ808" s="76"/>
    </row>
    <row r="809" spans="29:36" ht="20.85" customHeight="1" x14ac:dyDescent="0.15">
      <c r="AC809" s="76"/>
      <c r="AD809" s="76"/>
      <c r="AE809" s="76"/>
      <c r="AF809" s="76"/>
      <c r="AG809" s="76"/>
      <c r="AH809" s="76"/>
      <c r="AI809" s="76"/>
      <c r="AJ809" s="76"/>
    </row>
    <row r="810" spans="29:36" ht="20.85" customHeight="1" x14ac:dyDescent="0.15">
      <c r="AC810" s="75"/>
      <c r="AD810" s="75"/>
      <c r="AE810" s="75"/>
      <c r="AF810" s="75"/>
      <c r="AG810" s="75"/>
      <c r="AH810" s="75"/>
      <c r="AI810" s="75"/>
      <c r="AJ810" s="75"/>
    </row>
    <row r="811" spans="29:36" ht="20.85" customHeight="1" x14ac:dyDescent="0.15">
      <c r="AC811" s="75"/>
      <c r="AD811" s="75"/>
      <c r="AE811" s="76"/>
      <c r="AF811" s="76"/>
      <c r="AG811" s="76"/>
      <c r="AH811" s="76"/>
      <c r="AI811" s="76"/>
      <c r="AJ811" s="76"/>
    </row>
    <row r="812" spans="29:36" ht="20.85" customHeight="1" x14ac:dyDescent="0.15">
      <c r="AC812" s="76"/>
      <c r="AD812" s="76"/>
      <c r="AE812" s="76"/>
      <c r="AF812" s="76"/>
      <c r="AG812" s="76"/>
      <c r="AH812" s="76"/>
      <c r="AI812" s="76"/>
      <c r="AJ812" s="76"/>
    </row>
    <row r="813" spans="29:36" ht="20.85" customHeight="1" x14ac:dyDescent="0.15">
      <c r="AC813" s="75"/>
      <c r="AD813" s="75"/>
      <c r="AE813" s="76"/>
      <c r="AF813" s="76"/>
      <c r="AG813" s="76"/>
      <c r="AH813" s="76"/>
      <c r="AI813" s="76"/>
      <c r="AJ813" s="75"/>
    </row>
    <row r="814" spans="29:36" ht="20.85" customHeight="1" x14ac:dyDescent="0.15">
      <c r="AC814" s="76"/>
      <c r="AD814" s="76"/>
      <c r="AE814" s="76"/>
      <c r="AF814" s="76"/>
      <c r="AG814" s="76"/>
      <c r="AH814" s="76"/>
      <c r="AI814" s="76"/>
      <c r="AJ814" s="76"/>
    </row>
    <row r="815" spans="29:36" ht="20.85" customHeight="1" x14ac:dyDescent="0.15">
      <c r="AC815" s="76"/>
      <c r="AD815" s="76"/>
      <c r="AE815" s="76"/>
      <c r="AF815" s="76"/>
      <c r="AG815" s="76"/>
      <c r="AH815" s="76"/>
      <c r="AI815" s="76"/>
      <c r="AJ815" s="76"/>
    </row>
    <row r="816" spans="29:36" ht="20.85" customHeight="1" x14ac:dyDescent="0.15">
      <c r="AC816" s="76"/>
      <c r="AD816" s="76"/>
      <c r="AE816" s="76"/>
      <c r="AF816" s="76"/>
      <c r="AG816" s="76"/>
      <c r="AH816" s="76"/>
      <c r="AI816" s="76"/>
      <c r="AJ816" s="76"/>
    </row>
    <row r="817" spans="29:36" ht="20.85" customHeight="1" x14ac:dyDescent="0.15">
      <c r="AC817" s="76"/>
      <c r="AD817" s="76"/>
      <c r="AE817" s="76"/>
      <c r="AF817" s="76"/>
      <c r="AG817" s="76"/>
      <c r="AH817" s="76"/>
      <c r="AI817" s="76"/>
      <c r="AJ817" s="76"/>
    </row>
    <row r="818" spans="29:36" ht="20.85" customHeight="1" x14ac:dyDescent="0.15">
      <c r="AC818" s="76"/>
      <c r="AD818" s="76"/>
      <c r="AE818" s="76"/>
      <c r="AF818" s="76"/>
      <c r="AG818" s="76"/>
      <c r="AH818" s="76"/>
      <c r="AI818" s="76"/>
      <c r="AJ818" s="76"/>
    </row>
    <row r="819" spans="29:36" ht="20.85" customHeight="1" x14ac:dyDescent="0.15">
      <c r="AC819" s="76"/>
      <c r="AD819" s="76"/>
      <c r="AE819" s="76"/>
      <c r="AF819" s="76"/>
      <c r="AG819" s="76"/>
      <c r="AH819" s="76"/>
      <c r="AI819" s="76"/>
      <c r="AJ819" s="76"/>
    </row>
    <row r="820" spans="29:36" ht="20.85" customHeight="1" x14ac:dyDescent="0.15">
      <c r="AC820" s="76"/>
      <c r="AD820" s="76"/>
      <c r="AE820" s="76"/>
      <c r="AF820" s="76"/>
      <c r="AG820" s="76"/>
      <c r="AH820" s="76"/>
      <c r="AI820" s="76"/>
      <c r="AJ820" s="76"/>
    </row>
    <row r="821" spans="29:36" ht="20.85" customHeight="1" x14ac:dyDescent="0.15">
      <c r="AC821" s="76"/>
      <c r="AD821" s="76"/>
      <c r="AE821" s="76"/>
      <c r="AF821" s="76"/>
      <c r="AG821" s="76"/>
      <c r="AH821" s="76"/>
      <c r="AI821" s="76"/>
      <c r="AJ821" s="76"/>
    </row>
    <row r="822" spans="29:36" ht="20.85" customHeight="1" x14ac:dyDescent="0.15">
      <c r="AC822" s="76"/>
      <c r="AD822" s="76"/>
      <c r="AE822" s="76"/>
      <c r="AF822" s="76"/>
      <c r="AG822" s="76"/>
      <c r="AH822" s="76"/>
      <c r="AI822" s="76"/>
      <c r="AJ822" s="76"/>
    </row>
    <row r="823" spans="29:36" ht="20.85" customHeight="1" x14ac:dyDescent="0.15">
      <c r="AC823" s="76"/>
      <c r="AD823" s="76"/>
      <c r="AE823" s="76"/>
      <c r="AF823" s="76"/>
      <c r="AG823" s="76"/>
      <c r="AH823" s="76"/>
      <c r="AI823" s="76"/>
      <c r="AJ823" s="76"/>
    </row>
    <row r="824" spans="29:36" ht="20.85" customHeight="1" x14ac:dyDescent="0.15">
      <c r="AC824" s="76"/>
      <c r="AD824" s="76"/>
      <c r="AE824" s="76"/>
      <c r="AF824" s="76"/>
      <c r="AG824" s="76"/>
      <c r="AH824" s="76"/>
      <c r="AI824" s="76"/>
      <c r="AJ824" s="76"/>
    </row>
    <row r="825" spans="29:36" ht="20.85" customHeight="1" x14ac:dyDescent="0.15">
      <c r="AC825" s="76"/>
      <c r="AD825" s="76"/>
      <c r="AE825" s="76"/>
      <c r="AF825" s="76"/>
      <c r="AG825" s="76"/>
      <c r="AH825" s="76"/>
      <c r="AI825" s="76"/>
      <c r="AJ825" s="76"/>
    </row>
    <row r="826" spans="29:36" ht="20.85" customHeight="1" x14ac:dyDescent="0.15">
      <c r="AC826" s="76"/>
      <c r="AD826" s="76"/>
      <c r="AE826" s="76"/>
      <c r="AF826" s="76"/>
      <c r="AG826" s="76"/>
      <c r="AH826" s="76"/>
      <c r="AI826" s="76"/>
      <c r="AJ826" s="76"/>
    </row>
    <row r="827" spans="29:36" ht="20.85" customHeight="1" x14ac:dyDescent="0.15">
      <c r="AC827" s="76"/>
      <c r="AD827" s="76"/>
      <c r="AE827" s="76"/>
      <c r="AF827" s="76"/>
      <c r="AG827" s="76"/>
      <c r="AH827" s="76"/>
      <c r="AI827" s="76"/>
      <c r="AJ827" s="76"/>
    </row>
    <row r="828" spans="29:36" ht="20.85" customHeight="1" x14ac:dyDescent="0.15">
      <c r="AC828" s="76"/>
      <c r="AD828" s="76"/>
      <c r="AE828" s="76"/>
      <c r="AF828" s="76"/>
      <c r="AG828" s="76"/>
      <c r="AH828" s="76"/>
      <c r="AI828" s="76"/>
      <c r="AJ828" s="76"/>
    </row>
    <row r="829" spans="29:36" ht="20.85" customHeight="1" x14ac:dyDescent="0.15">
      <c r="AC829" s="76"/>
      <c r="AD829" s="76"/>
      <c r="AE829" s="76"/>
      <c r="AF829" s="76"/>
      <c r="AG829" s="76"/>
      <c r="AH829" s="76"/>
      <c r="AI829" s="76"/>
      <c r="AJ829" s="76"/>
    </row>
    <row r="830" spans="29:36" ht="20.85" customHeight="1" x14ac:dyDescent="0.15">
      <c r="AC830" s="76"/>
      <c r="AD830" s="76"/>
      <c r="AE830" s="76"/>
      <c r="AF830" s="76"/>
      <c r="AG830" s="76"/>
      <c r="AH830" s="76"/>
      <c r="AI830" s="76"/>
      <c r="AJ830" s="76"/>
    </row>
    <row r="831" spans="29:36" ht="20.85" customHeight="1" x14ac:dyDescent="0.15">
      <c r="AC831" s="76"/>
      <c r="AD831" s="76"/>
      <c r="AE831" s="76"/>
      <c r="AF831" s="76"/>
      <c r="AG831" s="76"/>
      <c r="AH831" s="76"/>
      <c r="AI831" s="76"/>
      <c r="AJ831" s="76"/>
    </row>
    <row r="832" spans="29:36" ht="20.85" customHeight="1" x14ac:dyDescent="0.15">
      <c r="AC832" s="76"/>
      <c r="AD832" s="76"/>
      <c r="AE832" s="76"/>
      <c r="AF832" s="76"/>
      <c r="AG832" s="76"/>
      <c r="AH832" s="76"/>
      <c r="AI832" s="76"/>
      <c r="AJ832" s="76"/>
    </row>
    <row r="833" spans="29:36" ht="20.85" customHeight="1" x14ac:dyDescent="0.15">
      <c r="AC833" s="76"/>
      <c r="AD833" s="76"/>
      <c r="AE833" s="76"/>
      <c r="AF833" s="76"/>
      <c r="AG833" s="76"/>
      <c r="AH833" s="76"/>
      <c r="AI833" s="76"/>
      <c r="AJ833" s="76"/>
    </row>
    <row r="834" spans="29:36" ht="20.85" customHeight="1" x14ac:dyDescent="0.15">
      <c r="AC834" s="76"/>
      <c r="AD834" s="76"/>
      <c r="AE834" s="76"/>
      <c r="AF834" s="76"/>
      <c r="AG834" s="76"/>
      <c r="AH834" s="76"/>
      <c r="AI834" s="76"/>
      <c r="AJ834" s="76"/>
    </row>
    <row r="835" spans="29:36" ht="20.85" customHeight="1" x14ac:dyDescent="0.15">
      <c r="AC835" s="76"/>
      <c r="AD835" s="76"/>
      <c r="AE835" s="76"/>
      <c r="AF835" s="76"/>
      <c r="AG835" s="76"/>
      <c r="AH835" s="76"/>
      <c r="AI835" s="76"/>
      <c r="AJ835" s="76"/>
    </row>
    <row r="836" spans="29:36" ht="20.85" customHeight="1" x14ac:dyDescent="0.15">
      <c r="AC836" s="76"/>
      <c r="AD836" s="76"/>
      <c r="AE836" s="76"/>
      <c r="AF836" s="76"/>
      <c r="AG836" s="76"/>
      <c r="AH836" s="76"/>
      <c r="AI836" s="76"/>
      <c r="AJ836" s="76"/>
    </row>
    <row r="837" spans="29:36" ht="20.85" customHeight="1" x14ac:dyDescent="0.15">
      <c r="AC837" s="76"/>
      <c r="AD837" s="76"/>
      <c r="AE837" s="76"/>
      <c r="AF837" s="76"/>
      <c r="AG837" s="76"/>
      <c r="AH837" s="76"/>
      <c r="AI837" s="76"/>
      <c r="AJ837" s="76"/>
    </row>
    <row r="838" spans="29:36" ht="20.85" customHeight="1" x14ac:dyDescent="0.15">
      <c r="AC838" s="76"/>
      <c r="AD838" s="76"/>
      <c r="AE838" s="76"/>
      <c r="AF838" s="76"/>
      <c r="AG838" s="76"/>
      <c r="AH838" s="76"/>
      <c r="AI838" s="76"/>
      <c r="AJ838" s="76"/>
    </row>
    <row r="839" spans="29:36" ht="20.85" customHeight="1" x14ac:dyDescent="0.15">
      <c r="AC839" s="76"/>
      <c r="AD839" s="76"/>
      <c r="AE839" s="76"/>
      <c r="AF839" s="76"/>
      <c r="AG839" s="76"/>
      <c r="AH839" s="76"/>
      <c r="AI839" s="76"/>
      <c r="AJ839" s="76"/>
    </row>
    <row r="840" spans="29:36" ht="20.85" customHeight="1" x14ac:dyDescent="0.15">
      <c r="AC840" s="76"/>
      <c r="AD840" s="76"/>
      <c r="AE840" s="76"/>
      <c r="AF840" s="76"/>
      <c r="AG840" s="76"/>
      <c r="AH840" s="76"/>
      <c r="AI840" s="76"/>
      <c r="AJ840" s="76"/>
    </row>
    <row r="841" spans="29:36" ht="20.85" customHeight="1" x14ac:dyDescent="0.15">
      <c r="AC841" s="76"/>
      <c r="AD841" s="76"/>
      <c r="AE841" s="76"/>
      <c r="AF841" s="76"/>
      <c r="AG841" s="76"/>
      <c r="AH841" s="76"/>
      <c r="AI841" s="76"/>
      <c r="AJ841" s="76"/>
    </row>
    <row r="842" spans="29:36" ht="20.85" customHeight="1" x14ac:dyDescent="0.15">
      <c r="AC842" s="76"/>
      <c r="AD842" s="76"/>
      <c r="AE842" s="76"/>
      <c r="AF842" s="76"/>
      <c r="AG842" s="76"/>
      <c r="AH842" s="76"/>
      <c r="AI842" s="76"/>
      <c r="AJ842" s="76"/>
    </row>
    <row r="843" spans="29:36" ht="20.85" customHeight="1" x14ac:dyDescent="0.15">
      <c r="AC843" s="76"/>
      <c r="AD843" s="76"/>
      <c r="AE843" s="76"/>
      <c r="AF843" s="76"/>
      <c r="AG843" s="76"/>
      <c r="AH843" s="76"/>
      <c r="AI843" s="76"/>
      <c r="AJ843" s="76"/>
    </row>
    <row r="844" spans="29:36" ht="20.85" customHeight="1" x14ac:dyDescent="0.15">
      <c r="AC844" s="76"/>
      <c r="AD844" s="76"/>
      <c r="AE844" s="76"/>
      <c r="AF844" s="76"/>
      <c r="AG844" s="76"/>
      <c r="AH844" s="76"/>
      <c r="AI844" s="76"/>
      <c r="AJ844" s="76"/>
    </row>
    <row r="845" spans="29:36" ht="20.85" customHeight="1" x14ac:dyDescent="0.15">
      <c r="AC845" s="76"/>
      <c r="AD845" s="76"/>
      <c r="AE845" s="76"/>
      <c r="AF845" s="76"/>
      <c r="AG845" s="76"/>
      <c r="AH845" s="76"/>
      <c r="AI845" s="76"/>
      <c r="AJ845" s="76"/>
    </row>
    <row r="846" spans="29:36" ht="20.85" customHeight="1" x14ac:dyDescent="0.15">
      <c r="AC846" s="76"/>
      <c r="AD846" s="76"/>
      <c r="AE846" s="76"/>
      <c r="AF846" s="76"/>
      <c r="AG846" s="76"/>
      <c r="AH846" s="76"/>
      <c r="AI846" s="76"/>
      <c r="AJ846" s="76"/>
    </row>
    <row r="847" spans="29:36" ht="20.85" customHeight="1" x14ac:dyDescent="0.15">
      <c r="AC847" s="76"/>
      <c r="AD847" s="76"/>
      <c r="AE847" s="76"/>
      <c r="AF847" s="76"/>
      <c r="AG847" s="76"/>
      <c r="AH847" s="76"/>
      <c r="AI847" s="76"/>
      <c r="AJ847" s="76"/>
    </row>
    <row r="848" spans="29:36" ht="20.85" customHeight="1" x14ac:dyDescent="0.15">
      <c r="AC848" s="76"/>
      <c r="AD848" s="76"/>
      <c r="AE848" s="76"/>
      <c r="AF848" s="76"/>
      <c r="AG848" s="76"/>
      <c r="AH848" s="76"/>
      <c r="AI848" s="76"/>
      <c r="AJ848" s="76"/>
    </row>
    <row r="849" spans="29:36" ht="20.85" customHeight="1" x14ac:dyDescent="0.15">
      <c r="AC849" s="76"/>
      <c r="AD849" s="76"/>
      <c r="AE849" s="76"/>
      <c r="AF849" s="76"/>
      <c r="AG849" s="76"/>
      <c r="AH849" s="76"/>
      <c r="AI849" s="76"/>
      <c r="AJ849" s="76"/>
    </row>
    <row r="850" spans="29:36" ht="20.85" customHeight="1" x14ac:dyDescent="0.15">
      <c r="AC850" s="76"/>
      <c r="AD850" s="76"/>
      <c r="AE850" s="76"/>
      <c r="AF850" s="76"/>
      <c r="AG850" s="76"/>
      <c r="AH850" s="76"/>
      <c r="AI850" s="76"/>
      <c r="AJ850" s="76"/>
    </row>
    <row r="851" spans="29:36" ht="20.85" customHeight="1" x14ac:dyDescent="0.15">
      <c r="AC851" s="76"/>
      <c r="AD851" s="76"/>
      <c r="AE851" s="76"/>
      <c r="AF851" s="76"/>
      <c r="AG851" s="76"/>
      <c r="AH851" s="76"/>
      <c r="AI851" s="76"/>
      <c r="AJ851" s="76"/>
    </row>
    <row r="852" spans="29:36" ht="20.85" customHeight="1" x14ac:dyDescent="0.15">
      <c r="AC852" s="76"/>
      <c r="AD852" s="76"/>
      <c r="AE852" s="76"/>
      <c r="AF852" s="76"/>
      <c r="AG852" s="76"/>
      <c r="AH852" s="76"/>
      <c r="AI852" s="76"/>
      <c r="AJ852" s="76"/>
    </row>
    <row r="853" spans="29:36" ht="20.85" customHeight="1" x14ac:dyDescent="0.15">
      <c r="AC853" s="76"/>
      <c r="AD853" s="76"/>
      <c r="AE853" s="76"/>
      <c r="AF853" s="76"/>
      <c r="AG853" s="76"/>
      <c r="AH853" s="76"/>
      <c r="AI853" s="76"/>
      <c r="AJ853" s="76"/>
    </row>
    <row r="854" spans="29:36" ht="20.85" customHeight="1" x14ac:dyDescent="0.15">
      <c r="AC854" s="76"/>
      <c r="AD854" s="76"/>
      <c r="AE854" s="76"/>
      <c r="AF854" s="76"/>
      <c r="AG854" s="76"/>
      <c r="AH854" s="76"/>
      <c r="AI854" s="76"/>
      <c r="AJ854" s="76"/>
    </row>
    <row r="855" spans="29:36" ht="20.85" customHeight="1" x14ac:dyDescent="0.15">
      <c r="AC855" s="75"/>
      <c r="AD855" s="75"/>
      <c r="AE855" s="75"/>
      <c r="AF855" s="75"/>
      <c r="AG855" s="75"/>
      <c r="AH855" s="75"/>
      <c r="AI855" s="75"/>
      <c r="AJ855" s="75"/>
    </row>
    <row r="856" spans="29:36" ht="20.85" customHeight="1" x14ac:dyDescent="0.15">
      <c r="AC856" s="75"/>
      <c r="AD856" s="75"/>
      <c r="AE856" s="76"/>
      <c r="AF856" s="76"/>
      <c r="AG856" s="76"/>
      <c r="AH856" s="76"/>
      <c r="AI856" s="76"/>
      <c r="AJ856" s="76"/>
    </row>
    <row r="857" spans="29:36" ht="20.85" customHeight="1" x14ac:dyDescent="0.15">
      <c r="AC857" s="76"/>
      <c r="AD857" s="76"/>
      <c r="AE857" s="76"/>
      <c r="AF857" s="76"/>
      <c r="AG857" s="76"/>
      <c r="AH857" s="76"/>
      <c r="AI857" s="76"/>
      <c r="AJ857" s="76"/>
    </row>
    <row r="858" spans="29:36" ht="20.85" customHeight="1" x14ac:dyDescent="0.15">
      <c r="AC858" s="75"/>
      <c r="AD858" s="75"/>
      <c r="AE858" s="76"/>
      <c r="AF858" s="76"/>
      <c r="AG858" s="76"/>
      <c r="AH858" s="76"/>
      <c r="AI858" s="76"/>
      <c r="AJ858" s="75"/>
    </row>
    <row r="859" spans="29:36" ht="20.85" customHeight="1" x14ac:dyDescent="0.15">
      <c r="AC859" s="76"/>
      <c r="AD859" s="76"/>
      <c r="AE859" s="76"/>
      <c r="AF859" s="76"/>
      <c r="AG859" s="76"/>
      <c r="AH859" s="76"/>
      <c r="AI859" s="76"/>
      <c r="AJ859" s="76"/>
    </row>
    <row r="860" spans="29:36" ht="20.85" customHeight="1" x14ac:dyDescent="0.15">
      <c r="AC860" s="76"/>
      <c r="AD860" s="76"/>
      <c r="AE860" s="76"/>
      <c r="AF860" s="76"/>
      <c r="AG860" s="76"/>
      <c r="AH860" s="76"/>
      <c r="AI860" s="76"/>
      <c r="AJ860" s="76"/>
    </row>
    <row r="861" spans="29:36" ht="20.85" customHeight="1" x14ac:dyDescent="0.15">
      <c r="AC861" s="76"/>
      <c r="AD861" s="76"/>
      <c r="AE861" s="76"/>
      <c r="AF861" s="76"/>
      <c r="AG861" s="76"/>
      <c r="AH861" s="76"/>
      <c r="AI861" s="76"/>
      <c r="AJ861" s="76"/>
    </row>
    <row r="862" spans="29:36" ht="20.85" customHeight="1" x14ac:dyDescent="0.15">
      <c r="AC862" s="76"/>
      <c r="AD862" s="76"/>
      <c r="AE862" s="76"/>
      <c r="AF862" s="76"/>
      <c r="AG862" s="76"/>
      <c r="AH862" s="76"/>
      <c r="AI862" s="76"/>
      <c r="AJ862" s="76"/>
    </row>
    <row r="863" spans="29:36" ht="20.85" customHeight="1" x14ac:dyDescent="0.15">
      <c r="AC863" s="76"/>
      <c r="AD863" s="76"/>
      <c r="AE863" s="76"/>
      <c r="AF863" s="76"/>
      <c r="AG863" s="76"/>
      <c r="AH863" s="76"/>
      <c r="AI863" s="76"/>
      <c r="AJ863" s="76"/>
    </row>
    <row r="864" spans="29:36" ht="20.85" customHeight="1" x14ac:dyDescent="0.15">
      <c r="AC864" s="76"/>
      <c r="AD864" s="76"/>
      <c r="AE864" s="76"/>
      <c r="AF864" s="76"/>
      <c r="AG864" s="76"/>
      <c r="AH864" s="76"/>
      <c r="AI864" s="76"/>
      <c r="AJ864" s="76"/>
    </row>
    <row r="865" spans="29:36" ht="20.85" customHeight="1" x14ac:dyDescent="0.15">
      <c r="AC865" s="76"/>
      <c r="AD865" s="76"/>
      <c r="AE865" s="76"/>
      <c r="AF865" s="76"/>
      <c r="AG865" s="76"/>
      <c r="AH865" s="76"/>
      <c r="AI865" s="76"/>
      <c r="AJ865" s="76"/>
    </row>
    <row r="866" spans="29:36" ht="20.85" customHeight="1" x14ac:dyDescent="0.15">
      <c r="AC866" s="76"/>
      <c r="AD866" s="76"/>
      <c r="AE866" s="76"/>
      <c r="AF866" s="76"/>
      <c r="AG866" s="76"/>
      <c r="AH866" s="76"/>
      <c r="AI866" s="76"/>
      <c r="AJ866" s="76"/>
    </row>
    <row r="867" spans="29:36" ht="20.85" customHeight="1" x14ac:dyDescent="0.15">
      <c r="AC867" s="76"/>
      <c r="AD867" s="76"/>
      <c r="AE867" s="76"/>
      <c r="AF867" s="76"/>
      <c r="AG867" s="76"/>
      <c r="AH867" s="76"/>
      <c r="AI867" s="76"/>
      <c r="AJ867" s="76"/>
    </row>
    <row r="868" spans="29:36" ht="20.85" customHeight="1" x14ac:dyDescent="0.15">
      <c r="AC868" s="76"/>
      <c r="AD868" s="76"/>
      <c r="AE868" s="76"/>
      <c r="AF868" s="76"/>
      <c r="AG868" s="76"/>
      <c r="AH868" s="76"/>
      <c r="AI868" s="76"/>
      <c r="AJ868" s="76"/>
    </row>
    <row r="869" spans="29:36" ht="20.85" customHeight="1" x14ac:dyDescent="0.15">
      <c r="AC869" s="76"/>
      <c r="AD869" s="76"/>
      <c r="AE869" s="76"/>
      <c r="AF869" s="76"/>
      <c r="AG869" s="76"/>
      <c r="AH869" s="76"/>
      <c r="AI869" s="76"/>
      <c r="AJ869" s="76"/>
    </row>
    <row r="870" spans="29:36" ht="20.85" customHeight="1" x14ac:dyDescent="0.15">
      <c r="AC870" s="76"/>
      <c r="AD870" s="76"/>
      <c r="AE870" s="76"/>
      <c r="AF870" s="76"/>
      <c r="AG870" s="76"/>
      <c r="AH870" s="76"/>
      <c r="AI870" s="76"/>
      <c r="AJ870" s="76"/>
    </row>
    <row r="871" spans="29:36" ht="20.85" customHeight="1" x14ac:dyDescent="0.15">
      <c r="AC871" s="76"/>
      <c r="AD871" s="76"/>
      <c r="AE871" s="76"/>
      <c r="AF871" s="76"/>
      <c r="AG871" s="76"/>
      <c r="AH871" s="76"/>
      <c r="AI871" s="76"/>
      <c r="AJ871" s="76"/>
    </row>
    <row r="872" spans="29:36" ht="20.85" customHeight="1" x14ac:dyDescent="0.15">
      <c r="AC872" s="76"/>
      <c r="AD872" s="76"/>
      <c r="AE872" s="76"/>
      <c r="AF872" s="76"/>
      <c r="AG872" s="76"/>
      <c r="AH872" s="76"/>
      <c r="AI872" s="76"/>
      <c r="AJ872" s="76"/>
    </row>
    <row r="873" spans="29:36" ht="20.85" customHeight="1" x14ac:dyDescent="0.15">
      <c r="AC873" s="76"/>
      <c r="AD873" s="76"/>
      <c r="AE873" s="76"/>
      <c r="AF873" s="76"/>
      <c r="AG873" s="76"/>
      <c r="AH873" s="76"/>
      <c r="AI873" s="76"/>
      <c r="AJ873" s="76"/>
    </row>
    <row r="874" spans="29:36" ht="20.85" customHeight="1" x14ac:dyDescent="0.15">
      <c r="AC874" s="76"/>
      <c r="AD874" s="76"/>
      <c r="AE874" s="76"/>
      <c r="AF874" s="76"/>
      <c r="AG874" s="76"/>
      <c r="AH874" s="76"/>
      <c r="AI874" s="76"/>
      <c r="AJ874" s="76"/>
    </row>
    <row r="875" spans="29:36" ht="20.85" customHeight="1" x14ac:dyDescent="0.15">
      <c r="AC875" s="76"/>
      <c r="AD875" s="76"/>
      <c r="AE875" s="76"/>
      <c r="AF875" s="76"/>
      <c r="AG875" s="76"/>
      <c r="AH875" s="76"/>
      <c r="AI875" s="76"/>
      <c r="AJ875" s="76"/>
    </row>
    <row r="876" spans="29:36" ht="20.85" customHeight="1" x14ac:dyDescent="0.15">
      <c r="AC876" s="76"/>
      <c r="AD876" s="76"/>
      <c r="AE876" s="76"/>
      <c r="AF876" s="76"/>
      <c r="AG876" s="76"/>
      <c r="AH876" s="76"/>
      <c r="AI876" s="76"/>
      <c r="AJ876" s="76"/>
    </row>
    <row r="877" spans="29:36" ht="20.85" customHeight="1" x14ac:dyDescent="0.15">
      <c r="AC877" s="76"/>
      <c r="AD877" s="76"/>
      <c r="AE877" s="76"/>
      <c r="AF877" s="76"/>
      <c r="AG877" s="76"/>
      <c r="AH877" s="76"/>
      <c r="AI877" s="76"/>
      <c r="AJ877" s="76"/>
    </row>
    <row r="878" spans="29:36" ht="20.85" customHeight="1" x14ac:dyDescent="0.15">
      <c r="AC878" s="76"/>
      <c r="AD878" s="76"/>
      <c r="AE878" s="76"/>
      <c r="AF878" s="76"/>
      <c r="AG878" s="76"/>
      <c r="AH878" s="76"/>
      <c r="AI878" s="76"/>
      <c r="AJ878" s="76"/>
    </row>
    <row r="879" spans="29:36" ht="20.85" customHeight="1" x14ac:dyDescent="0.15">
      <c r="AC879" s="76"/>
      <c r="AD879" s="76"/>
      <c r="AE879" s="76"/>
      <c r="AF879" s="76"/>
      <c r="AG879" s="76"/>
      <c r="AH879" s="76"/>
      <c r="AI879" s="76"/>
      <c r="AJ879" s="76"/>
    </row>
    <row r="880" spans="29:36" ht="20.85" customHeight="1" x14ac:dyDescent="0.15">
      <c r="AC880" s="76"/>
      <c r="AD880" s="76"/>
      <c r="AE880" s="76"/>
      <c r="AF880" s="76"/>
      <c r="AG880" s="76"/>
      <c r="AH880" s="76"/>
      <c r="AI880" s="76"/>
      <c r="AJ880" s="76"/>
    </row>
    <row r="881" spans="29:36" ht="20.85" customHeight="1" x14ac:dyDescent="0.15">
      <c r="AC881" s="76"/>
      <c r="AD881" s="76"/>
      <c r="AE881" s="76"/>
      <c r="AF881" s="76"/>
      <c r="AG881" s="76"/>
      <c r="AH881" s="76"/>
      <c r="AI881" s="76"/>
      <c r="AJ881" s="76"/>
    </row>
    <row r="882" spans="29:36" ht="20.85" customHeight="1" x14ac:dyDescent="0.15">
      <c r="AC882" s="76"/>
      <c r="AD882" s="76"/>
      <c r="AE882" s="76"/>
      <c r="AF882" s="76"/>
      <c r="AG882" s="76"/>
      <c r="AH882" s="76"/>
      <c r="AI882" s="76"/>
      <c r="AJ882" s="76"/>
    </row>
    <row r="883" spans="29:36" ht="20.85" customHeight="1" x14ac:dyDescent="0.15">
      <c r="AC883" s="76"/>
      <c r="AD883" s="76"/>
      <c r="AE883" s="76"/>
      <c r="AF883" s="76"/>
      <c r="AG883" s="76"/>
      <c r="AH883" s="76"/>
      <c r="AI883" s="76"/>
      <c r="AJ883" s="76"/>
    </row>
    <row r="884" spans="29:36" ht="20.85" customHeight="1" x14ac:dyDescent="0.15">
      <c r="AC884" s="76"/>
      <c r="AD884" s="76"/>
      <c r="AE884" s="76"/>
      <c r="AF884" s="76"/>
      <c r="AG884" s="76"/>
      <c r="AH884" s="76"/>
      <c r="AI884" s="76"/>
      <c r="AJ884" s="76"/>
    </row>
    <row r="885" spans="29:36" ht="20.85" customHeight="1" x14ac:dyDescent="0.15">
      <c r="AC885" s="76"/>
      <c r="AD885" s="76"/>
      <c r="AE885" s="76"/>
      <c r="AF885" s="76"/>
      <c r="AG885" s="76"/>
      <c r="AH885" s="76"/>
      <c r="AI885" s="76"/>
      <c r="AJ885" s="76"/>
    </row>
    <row r="886" spans="29:36" ht="20.85" customHeight="1" x14ac:dyDescent="0.15">
      <c r="AC886" s="76"/>
      <c r="AD886" s="76"/>
      <c r="AE886" s="76"/>
      <c r="AF886" s="76"/>
      <c r="AG886" s="76"/>
      <c r="AH886" s="76"/>
      <c r="AI886" s="76"/>
      <c r="AJ886" s="76"/>
    </row>
    <row r="887" spans="29:36" ht="20.85" customHeight="1" x14ac:dyDescent="0.15">
      <c r="AC887" s="76"/>
      <c r="AD887" s="76"/>
      <c r="AE887" s="76"/>
      <c r="AF887" s="76"/>
      <c r="AG887" s="76"/>
      <c r="AH887" s="76"/>
      <c r="AI887" s="76"/>
      <c r="AJ887" s="76"/>
    </row>
    <row r="888" spans="29:36" ht="20.85" customHeight="1" x14ac:dyDescent="0.15">
      <c r="AC888" s="76"/>
      <c r="AD888" s="76"/>
      <c r="AE888" s="76"/>
      <c r="AF888" s="76"/>
      <c r="AG888" s="76"/>
      <c r="AH888" s="76"/>
      <c r="AI888" s="76"/>
      <c r="AJ888" s="76"/>
    </row>
    <row r="889" spans="29:36" ht="20.85" customHeight="1" x14ac:dyDescent="0.15">
      <c r="AC889" s="76"/>
      <c r="AD889" s="76"/>
      <c r="AE889" s="76"/>
      <c r="AF889" s="76"/>
      <c r="AG889" s="76"/>
      <c r="AH889" s="76"/>
      <c r="AI889" s="76"/>
      <c r="AJ889" s="76"/>
    </row>
    <row r="890" spans="29:36" ht="20.85" customHeight="1" x14ac:dyDescent="0.15">
      <c r="AC890" s="76"/>
      <c r="AD890" s="76"/>
      <c r="AE890" s="76"/>
      <c r="AF890" s="76"/>
      <c r="AG890" s="76"/>
      <c r="AH890" s="76"/>
      <c r="AI890" s="76"/>
      <c r="AJ890" s="76"/>
    </row>
    <row r="891" spans="29:36" ht="20.85" customHeight="1" x14ac:dyDescent="0.15">
      <c r="AC891" s="76"/>
      <c r="AD891" s="76"/>
      <c r="AE891" s="76"/>
      <c r="AF891" s="76"/>
      <c r="AG891" s="76"/>
      <c r="AH891" s="76"/>
      <c r="AI891" s="76"/>
      <c r="AJ891" s="76"/>
    </row>
    <row r="892" spans="29:36" ht="20.85" customHeight="1" x14ac:dyDescent="0.15">
      <c r="AC892" s="76"/>
      <c r="AD892" s="76"/>
      <c r="AE892" s="76"/>
      <c r="AF892" s="76"/>
      <c r="AG892" s="76"/>
      <c r="AH892" s="76"/>
      <c r="AI892" s="76"/>
      <c r="AJ892" s="76"/>
    </row>
    <row r="893" spans="29:36" ht="20.85" customHeight="1" x14ac:dyDescent="0.15">
      <c r="AC893" s="76"/>
      <c r="AD893" s="76"/>
      <c r="AE893" s="76"/>
      <c r="AF893" s="76"/>
      <c r="AG893" s="76"/>
      <c r="AH893" s="76"/>
      <c r="AI893" s="76"/>
      <c r="AJ893" s="76"/>
    </row>
    <row r="894" spans="29:36" ht="20.85" customHeight="1" x14ac:dyDescent="0.15">
      <c r="AC894" s="76"/>
      <c r="AD894" s="76"/>
      <c r="AE894" s="76"/>
      <c r="AF894" s="76"/>
      <c r="AG894" s="76"/>
      <c r="AH894" s="76"/>
      <c r="AI894" s="76"/>
      <c r="AJ894" s="76"/>
    </row>
    <row r="895" spans="29:36" ht="20.85" customHeight="1" x14ac:dyDescent="0.15">
      <c r="AC895" s="76"/>
      <c r="AD895" s="76"/>
      <c r="AE895" s="76"/>
      <c r="AF895" s="76"/>
      <c r="AG895" s="76"/>
      <c r="AH895" s="76"/>
      <c r="AI895" s="76"/>
      <c r="AJ895" s="76"/>
    </row>
    <row r="896" spans="29:36" ht="20.85" customHeight="1" x14ac:dyDescent="0.15">
      <c r="AC896" s="76"/>
      <c r="AD896" s="76"/>
      <c r="AE896" s="76"/>
      <c r="AF896" s="76"/>
      <c r="AG896" s="76"/>
      <c r="AH896" s="76"/>
      <c r="AI896" s="76"/>
      <c r="AJ896" s="76"/>
    </row>
    <row r="897" spans="29:36" ht="20.85" customHeight="1" x14ac:dyDescent="0.15">
      <c r="AC897" s="76"/>
      <c r="AD897" s="76"/>
      <c r="AE897" s="76"/>
      <c r="AF897" s="76"/>
      <c r="AG897" s="76"/>
      <c r="AH897" s="76"/>
      <c r="AI897" s="76"/>
      <c r="AJ897" s="76"/>
    </row>
    <row r="898" spans="29:36" ht="20.85" customHeight="1" x14ac:dyDescent="0.15">
      <c r="AC898" s="76"/>
      <c r="AD898" s="76"/>
      <c r="AE898" s="76"/>
      <c r="AF898" s="76"/>
      <c r="AG898" s="76"/>
      <c r="AH898" s="76"/>
      <c r="AI898" s="76"/>
      <c r="AJ898" s="76"/>
    </row>
    <row r="899" spans="29:36" ht="20.85" customHeight="1" x14ac:dyDescent="0.15">
      <c r="AC899" s="76"/>
      <c r="AD899" s="76"/>
      <c r="AE899" s="76"/>
      <c r="AF899" s="76"/>
      <c r="AG899" s="76"/>
      <c r="AH899" s="76"/>
      <c r="AI899" s="76"/>
      <c r="AJ899" s="76"/>
    </row>
    <row r="900" spans="29:36" ht="20.85" customHeight="1" x14ac:dyDescent="0.15">
      <c r="AC900" s="75"/>
      <c r="AD900" s="75"/>
      <c r="AE900" s="75"/>
      <c r="AF900" s="75"/>
      <c r="AG900" s="75"/>
      <c r="AH900" s="75"/>
      <c r="AI900" s="75"/>
      <c r="AJ900" s="75"/>
    </row>
    <row r="901" spans="29:36" ht="20.85" customHeight="1" x14ac:dyDescent="0.15">
      <c r="AC901" s="75"/>
      <c r="AD901" s="75"/>
      <c r="AE901" s="76"/>
      <c r="AF901" s="76"/>
      <c r="AG901" s="76"/>
      <c r="AH901" s="76"/>
      <c r="AI901" s="76"/>
      <c r="AJ901" s="76"/>
    </row>
    <row r="902" spans="29:36" ht="20.85" customHeight="1" x14ac:dyDescent="0.15">
      <c r="AC902" s="76"/>
      <c r="AD902" s="76"/>
      <c r="AE902" s="76"/>
      <c r="AF902" s="76"/>
      <c r="AG902" s="76"/>
      <c r="AH902" s="76"/>
      <c r="AI902" s="76"/>
      <c r="AJ902" s="76"/>
    </row>
    <row r="903" spans="29:36" ht="20.85" customHeight="1" x14ac:dyDescent="0.15">
      <c r="AC903" s="75"/>
      <c r="AD903" s="75"/>
      <c r="AE903" s="76"/>
      <c r="AF903" s="76"/>
      <c r="AG903" s="76"/>
      <c r="AH903" s="76"/>
      <c r="AI903" s="76"/>
      <c r="AJ903" s="75"/>
    </row>
    <row r="904" spans="29:36" ht="20.85" customHeight="1" x14ac:dyDescent="0.15">
      <c r="AC904" s="76"/>
      <c r="AD904" s="76"/>
      <c r="AE904" s="76"/>
      <c r="AF904" s="76"/>
      <c r="AG904" s="76"/>
      <c r="AH904" s="76"/>
      <c r="AI904" s="76"/>
      <c r="AJ904" s="76"/>
    </row>
    <row r="905" spans="29:36" ht="20.85" customHeight="1" x14ac:dyDescent="0.15">
      <c r="AC905" s="76"/>
      <c r="AD905" s="76"/>
      <c r="AE905" s="76"/>
      <c r="AF905" s="76"/>
      <c r="AG905" s="76"/>
      <c r="AH905" s="76"/>
      <c r="AI905" s="76"/>
      <c r="AJ905" s="76"/>
    </row>
    <row r="906" spans="29:36" ht="20.85" customHeight="1" x14ac:dyDescent="0.15">
      <c r="AC906" s="76"/>
      <c r="AD906" s="76"/>
      <c r="AE906" s="76"/>
      <c r="AF906" s="76"/>
      <c r="AG906" s="76"/>
      <c r="AH906" s="76"/>
      <c r="AI906" s="76"/>
      <c r="AJ906" s="76"/>
    </row>
    <row r="907" spans="29:36" ht="20.85" customHeight="1" x14ac:dyDescent="0.15">
      <c r="AC907" s="76"/>
      <c r="AD907" s="76"/>
      <c r="AE907" s="76"/>
      <c r="AF907" s="76"/>
      <c r="AG907" s="76"/>
      <c r="AH907" s="76"/>
      <c r="AI907" s="76"/>
      <c r="AJ907" s="76"/>
    </row>
    <row r="908" spans="29:36" ht="20.85" customHeight="1" x14ac:dyDescent="0.15">
      <c r="AC908" s="76"/>
      <c r="AD908" s="76"/>
      <c r="AE908" s="76"/>
      <c r="AF908" s="76"/>
      <c r="AG908" s="76"/>
      <c r="AH908" s="76"/>
      <c r="AI908" s="76"/>
      <c r="AJ908" s="76"/>
    </row>
    <row r="909" spans="29:36" ht="20.85" customHeight="1" x14ac:dyDescent="0.15">
      <c r="AC909" s="76"/>
      <c r="AD909" s="76"/>
      <c r="AE909" s="76"/>
      <c r="AF909" s="76"/>
      <c r="AG909" s="76"/>
      <c r="AH909" s="76"/>
      <c r="AI909" s="76"/>
      <c r="AJ909" s="76"/>
    </row>
    <row r="910" spans="29:36" ht="20.85" customHeight="1" x14ac:dyDescent="0.15">
      <c r="AC910" s="76"/>
      <c r="AD910" s="76"/>
      <c r="AE910" s="76"/>
      <c r="AF910" s="76"/>
      <c r="AG910" s="76"/>
      <c r="AH910" s="76"/>
      <c r="AI910" s="76"/>
      <c r="AJ910" s="76"/>
    </row>
    <row r="911" spans="29:36" ht="20.85" customHeight="1" x14ac:dyDescent="0.15">
      <c r="AC911" s="76"/>
      <c r="AD911" s="76"/>
      <c r="AE911" s="76"/>
      <c r="AF911" s="76"/>
      <c r="AG911" s="76"/>
      <c r="AH911" s="76"/>
      <c r="AI911" s="76"/>
      <c r="AJ911" s="76"/>
    </row>
    <row r="912" spans="29:36" ht="20.85" customHeight="1" x14ac:dyDescent="0.15">
      <c r="AC912" s="76"/>
      <c r="AD912" s="76"/>
      <c r="AE912" s="76"/>
      <c r="AF912" s="76"/>
      <c r="AG912" s="76"/>
      <c r="AH912" s="76"/>
      <c r="AI912" s="76"/>
      <c r="AJ912" s="76"/>
    </row>
    <row r="913" spans="29:36" ht="20.85" customHeight="1" x14ac:dyDescent="0.15">
      <c r="AC913" s="76"/>
      <c r="AD913" s="76"/>
      <c r="AE913" s="76"/>
      <c r="AF913" s="76"/>
      <c r="AG913" s="76"/>
      <c r="AH913" s="76"/>
      <c r="AI913" s="76"/>
      <c r="AJ913" s="76"/>
    </row>
    <row r="914" spans="29:36" ht="20.85" customHeight="1" x14ac:dyDescent="0.15">
      <c r="AC914" s="76"/>
      <c r="AD914" s="76"/>
      <c r="AE914" s="76"/>
      <c r="AF914" s="76"/>
      <c r="AG914" s="76"/>
      <c r="AH914" s="76"/>
      <c r="AI914" s="76"/>
      <c r="AJ914" s="76"/>
    </row>
    <row r="915" spans="29:36" ht="20.85" customHeight="1" x14ac:dyDescent="0.15">
      <c r="AC915" s="76"/>
      <c r="AD915" s="76"/>
      <c r="AE915" s="76"/>
      <c r="AF915" s="76"/>
      <c r="AG915" s="76"/>
      <c r="AH915" s="76"/>
      <c r="AI915" s="76"/>
      <c r="AJ915" s="76"/>
    </row>
    <row r="916" spans="29:36" ht="20.85" customHeight="1" x14ac:dyDescent="0.15">
      <c r="AC916" s="76"/>
      <c r="AD916" s="76"/>
      <c r="AE916" s="76"/>
      <c r="AF916" s="76"/>
      <c r="AG916" s="76"/>
      <c r="AH916" s="76"/>
      <c r="AI916" s="76"/>
      <c r="AJ916" s="76"/>
    </row>
    <row r="917" spans="29:36" ht="20.85" customHeight="1" x14ac:dyDescent="0.15">
      <c r="AC917" s="76"/>
      <c r="AD917" s="76"/>
      <c r="AE917" s="76"/>
      <c r="AF917" s="76"/>
      <c r="AG917" s="76"/>
      <c r="AH917" s="76"/>
      <c r="AI917" s="76"/>
      <c r="AJ917" s="76"/>
    </row>
    <row r="918" spans="29:36" ht="20.85" customHeight="1" x14ac:dyDescent="0.15">
      <c r="AC918" s="76"/>
      <c r="AD918" s="76"/>
      <c r="AE918" s="76"/>
      <c r="AF918" s="76"/>
      <c r="AG918" s="76"/>
      <c r="AH918" s="76"/>
      <c r="AI918" s="76"/>
      <c r="AJ918" s="76"/>
    </row>
    <row r="919" spans="29:36" ht="20.85" customHeight="1" x14ac:dyDescent="0.15">
      <c r="AC919" s="76"/>
      <c r="AD919" s="76"/>
      <c r="AE919" s="76"/>
      <c r="AF919" s="76"/>
      <c r="AG919" s="76"/>
      <c r="AH919" s="76"/>
      <c r="AI919" s="76"/>
      <c r="AJ919" s="76"/>
    </row>
    <row r="920" spans="29:36" ht="20.85" customHeight="1" x14ac:dyDescent="0.15">
      <c r="AC920" s="76"/>
      <c r="AD920" s="76"/>
      <c r="AE920" s="76"/>
      <c r="AF920" s="76"/>
      <c r="AG920" s="76"/>
      <c r="AH920" s="76"/>
      <c r="AI920" s="76"/>
      <c r="AJ920" s="76"/>
    </row>
    <row r="921" spans="29:36" ht="20.85" customHeight="1" x14ac:dyDescent="0.15">
      <c r="AC921" s="76"/>
      <c r="AD921" s="76"/>
      <c r="AE921" s="76"/>
      <c r="AF921" s="76"/>
      <c r="AG921" s="76"/>
      <c r="AH921" s="76"/>
      <c r="AI921" s="76"/>
      <c r="AJ921" s="76"/>
    </row>
    <row r="922" spans="29:36" ht="20.85" customHeight="1" x14ac:dyDescent="0.15">
      <c r="AC922" s="76"/>
      <c r="AD922" s="76"/>
      <c r="AE922" s="76"/>
      <c r="AF922" s="76"/>
      <c r="AG922" s="76"/>
      <c r="AH922" s="76"/>
      <c r="AI922" s="76"/>
      <c r="AJ922" s="76"/>
    </row>
    <row r="923" spans="29:36" ht="20.85" customHeight="1" x14ac:dyDescent="0.15">
      <c r="AC923" s="76"/>
      <c r="AD923" s="76"/>
      <c r="AE923" s="76"/>
      <c r="AF923" s="76"/>
      <c r="AG923" s="76"/>
      <c r="AH923" s="76"/>
      <c r="AI923" s="76"/>
      <c r="AJ923" s="76"/>
    </row>
    <row r="924" spans="29:36" ht="20.85" customHeight="1" x14ac:dyDescent="0.15">
      <c r="AC924" s="76"/>
      <c r="AD924" s="76"/>
      <c r="AE924" s="76"/>
      <c r="AF924" s="76"/>
      <c r="AG924" s="76"/>
      <c r="AH924" s="76"/>
      <c r="AI924" s="76"/>
      <c r="AJ924" s="76"/>
    </row>
    <row r="925" spans="29:36" ht="20.85" customHeight="1" x14ac:dyDescent="0.15">
      <c r="AC925" s="76"/>
      <c r="AD925" s="76"/>
      <c r="AE925" s="76"/>
      <c r="AF925" s="76"/>
      <c r="AG925" s="76"/>
      <c r="AH925" s="76"/>
      <c r="AI925" s="76"/>
      <c r="AJ925" s="76"/>
    </row>
    <row r="926" spans="29:36" ht="20.85" customHeight="1" x14ac:dyDescent="0.15">
      <c r="AC926" s="76"/>
      <c r="AD926" s="76"/>
      <c r="AE926" s="76"/>
      <c r="AF926" s="76"/>
      <c r="AG926" s="76"/>
      <c r="AH926" s="76"/>
      <c r="AI926" s="76"/>
      <c r="AJ926" s="76"/>
    </row>
    <row r="927" spans="29:36" ht="20.85" customHeight="1" x14ac:dyDescent="0.15">
      <c r="AC927" s="76"/>
      <c r="AD927" s="76"/>
      <c r="AE927" s="76"/>
      <c r="AF927" s="76"/>
      <c r="AG927" s="76"/>
      <c r="AH927" s="76"/>
      <c r="AI927" s="76"/>
      <c r="AJ927" s="76"/>
    </row>
    <row r="928" spans="29:36" ht="20.85" customHeight="1" x14ac:dyDescent="0.15">
      <c r="AC928" s="76"/>
      <c r="AD928" s="76"/>
      <c r="AE928" s="76"/>
      <c r="AF928" s="76"/>
      <c r="AG928" s="76"/>
      <c r="AH928" s="76"/>
      <c r="AI928" s="76"/>
      <c r="AJ928" s="76"/>
    </row>
    <row r="929" spans="29:36" ht="20.85" customHeight="1" x14ac:dyDescent="0.15">
      <c r="AC929" s="76"/>
      <c r="AD929" s="76"/>
      <c r="AE929" s="76"/>
      <c r="AF929" s="76"/>
      <c r="AG929" s="76"/>
      <c r="AH929" s="76"/>
      <c r="AI929" s="76"/>
      <c r="AJ929" s="76"/>
    </row>
    <row r="930" spans="29:36" ht="20.85" customHeight="1" x14ac:dyDescent="0.15">
      <c r="AC930" s="76"/>
      <c r="AD930" s="76"/>
      <c r="AE930" s="76"/>
      <c r="AF930" s="76"/>
      <c r="AG930" s="76"/>
      <c r="AH930" s="76"/>
      <c r="AI930" s="76"/>
      <c r="AJ930" s="76"/>
    </row>
    <row r="931" spans="29:36" ht="20.85" customHeight="1" x14ac:dyDescent="0.15">
      <c r="AC931" s="76"/>
      <c r="AD931" s="76"/>
      <c r="AE931" s="76"/>
      <c r="AF931" s="76"/>
      <c r="AG931" s="76"/>
      <c r="AH931" s="76"/>
      <c r="AI931" s="76"/>
      <c r="AJ931" s="76"/>
    </row>
    <row r="932" spans="29:36" ht="20.85" customHeight="1" x14ac:dyDescent="0.15">
      <c r="AC932" s="76"/>
      <c r="AD932" s="76"/>
      <c r="AE932" s="76"/>
      <c r="AF932" s="76"/>
      <c r="AG932" s="76"/>
      <c r="AH932" s="76"/>
      <c r="AI932" s="76"/>
      <c r="AJ932" s="76"/>
    </row>
    <row r="933" spans="29:36" ht="20.85" customHeight="1" x14ac:dyDescent="0.15">
      <c r="AC933" s="76"/>
      <c r="AD933" s="76"/>
      <c r="AE933" s="76"/>
      <c r="AF933" s="76"/>
      <c r="AG933" s="76"/>
      <c r="AH933" s="76"/>
      <c r="AI933" s="76"/>
      <c r="AJ933" s="76"/>
    </row>
    <row r="934" spans="29:36" ht="20.85" customHeight="1" x14ac:dyDescent="0.15">
      <c r="AC934" s="76"/>
      <c r="AD934" s="76"/>
      <c r="AE934" s="76"/>
      <c r="AF934" s="76"/>
      <c r="AG934" s="76"/>
      <c r="AH934" s="76"/>
      <c r="AI934" s="76"/>
      <c r="AJ934" s="76"/>
    </row>
    <row r="935" spans="29:36" ht="20.85" customHeight="1" x14ac:dyDescent="0.15">
      <c r="AC935" s="76"/>
      <c r="AD935" s="76"/>
      <c r="AE935" s="76"/>
      <c r="AF935" s="76"/>
      <c r="AG935" s="76"/>
      <c r="AH935" s="76"/>
      <c r="AI935" s="76"/>
      <c r="AJ935" s="76"/>
    </row>
    <row r="936" spans="29:36" ht="20.85" customHeight="1" x14ac:dyDescent="0.15">
      <c r="AC936" s="76"/>
      <c r="AD936" s="76"/>
      <c r="AE936" s="76"/>
      <c r="AF936" s="76"/>
      <c r="AG936" s="76"/>
      <c r="AH936" s="76"/>
      <c r="AI936" s="76"/>
      <c r="AJ936" s="76"/>
    </row>
    <row r="937" spans="29:36" ht="20.85" customHeight="1" x14ac:dyDescent="0.15">
      <c r="AC937" s="76"/>
      <c r="AD937" s="76"/>
      <c r="AE937" s="76"/>
      <c r="AF937" s="76"/>
      <c r="AG937" s="76"/>
      <c r="AH937" s="76"/>
      <c r="AI937" s="76"/>
      <c r="AJ937" s="76"/>
    </row>
    <row r="938" spans="29:36" ht="20.85" customHeight="1" x14ac:dyDescent="0.15">
      <c r="AC938" s="76"/>
      <c r="AD938" s="76"/>
      <c r="AE938" s="76"/>
      <c r="AF938" s="76"/>
      <c r="AG938" s="76"/>
      <c r="AH938" s="76"/>
      <c r="AI938" s="76"/>
      <c r="AJ938" s="76"/>
    </row>
    <row r="939" spans="29:36" ht="20.85" customHeight="1" x14ac:dyDescent="0.15">
      <c r="AC939" s="76"/>
      <c r="AD939" s="76"/>
      <c r="AE939" s="76"/>
      <c r="AF939" s="76"/>
      <c r="AG939" s="76"/>
      <c r="AH939" s="76"/>
      <c r="AI939" s="76"/>
      <c r="AJ939" s="76"/>
    </row>
    <row r="940" spans="29:36" ht="20.85" customHeight="1" x14ac:dyDescent="0.15">
      <c r="AC940" s="76"/>
      <c r="AD940" s="76"/>
      <c r="AE940" s="76"/>
      <c r="AF940" s="76"/>
      <c r="AG940" s="76"/>
      <c r="AH940" s="76"/>
      <c r="AI940" s="76"/>
      <c r="AJ940" s="76"/>
    </row>
    <row r="941" spans="29:36" ht="20.85" customHeight="1" x14ac:dyDescent="0.15">
      <c r="AC941" s="76"/>
      <c r="AD941" s="76"/>
      <c r="AE941" s="76"/>
      <c r="AF941" s="76"/>
      <c r="AG941" s="76"/>
      <c r="AH941" s="76"/>
      <c r="AI941" s="76"/>
      <c r="AJ941" s="76"/>
    </row>
    <row r="942" spans="29:36" ht="20.85" customHeight="1" x14ac:dyDescent="0.15">
      <c r="AC942" s="76"/>
      <c r="AD942" s="76"/>
      <c r="AE942" s="76"/>
      <c r="AF942" s="76"/>
      <c r="AG942" s="76"/>
      <c r="AH942" s="76"/>
      <c r="AI942" s="76"/>
      <c r="AJ942" s="76"/>
    </row>
    <row r="943" spans="29:36" ht="20.85" customHeight="1" x14ac:dyDescent="0.15">
      <c r="AC943" s="76"/>
      <c r="AD943" s="76"/>
      <c r="AE943" s="76"/>
      <c r="AF943" s="76"/>
      <c r="AG943" s="76"/>
      <c r="AH943" s="76"/>
      <c r="AI943" s="76"/>
      <c r="AJ943" s="76"/>
    </row>
    <row r="944" spans="29:36" ht="20.85" customHeight="1" x14ac:dyDescent="0.15">
      <c r="AC944" s="76"/>
      <c r="AD944" s="76"/>
      <c r="AE944" s="76"/>
      <c r="AF944" s="76"/>
      <c r="AG944" s="76"/>
      <c r="AH944" s="76"/>
      <c r="AI944" s="76"/>
      <c r="AJ944" s="76"/>
    </row>
    <row r="945" spans="29:36" ht="20.85" customHeight="1" x14ac:dyDescent="0.15">
      <c r="AC945" s="75"/>
      <c r="AD945" s="75"/>
      <c r="AE945" s="75"/>
      <c r="AF945" s="75"/>
      <c r="AG945" s="75"/>
      <c r="AH945" s="75"/>
      <c r="AI945" s="75"/>
      <c r="AJ945" s="75"/>
    </row>
    <row r="946" spans="29:36" ht="20.85" customHeight="1" x14ac:dyDescent="0.15">
      <c r="AC946" s="75"/>
      <c r="AD946" s="75"/>
      <c r="AE946" s="76"/>
      <c r="AF946" s="76"/>
      <c r="AG946" s="76"/>
      <c r="AH946" s="76"/>
      <c r="AI946" s="76"/>
      <c r="AJ946" s="76"/>
    </row>
    <row r="947" spans="29:36" ht="20.85" customHeight="1" x14ac:dyDescent="0.15">
      <c r="AC947" s="76"/>
      <c r="AD947" s="76"/>
      <c r="AE947" s="76"/>
      <c r="AF947" s="76"/>
      <c r="AG947" s="76"/>
      <c r="AH947" s="76"/>
      <c r="AI947" s="76"/>
      <c r="AJ947" s="76"/>
    </row>
    <row r="948" spans="29:36" ht="20.85" customHeight="1" x14ac:dyDescent="0.15">
      <c r="AC948" s="75"/>
      <c r="AD948" s="75"/>
      <c r="AE948" s="76"/>
      <c r="AF948" s="76"/>
      <c r="AG948" s="76"/>
      <c r="AH948" s="76"/>
      <c r="AI948" s="76"/>
      <c r="AJ948" s="75"/>
    </row>
    <row r="949" spans="29:36" ht="20.85" customHeight="1" x14ac:dyDescent="0.15">
      <c r="AC949" s="76"/>
      <c r="AD949" s="76"/>
      <c r="AE949" s="76"/>
      <c r="AF949" s="76"/>
      <c r="AG949" s="76"/>
      <c r="AH949" s="76"/>
      <c r="AI949" s="76"/>
      <c r="AJ949" s="76"/>
    </row>
    <row r="950" spans="29:36" ht="20.85" customHeight="1" x14ac:dyDescent="0.15">
      <c r="AC950" s="76"/>
      <c r="AD950" s="76"/>
      <c r="AE950" s="76"/>
      <c r="AF950" s="76"/>
      <c r="AG950" s="76"/>
      <c r="AH950" s="76"/>
      <c r="AI950" s="76"/>
      <c r="AJ950" s="76"/>
    </row>
    <row r="951" spans="29:36" ht="20.85" customHeight="1" x14ac:dyDescent="0.15">
      <c r="AC951" s="76"/>
      <c r="AD951" s="76"/>
      <c r="AE951" s="76"/>
      <c r="AF951" s="76"/>
      <c r="AG951" s="76"/>
      <c r="AH951" s="76"/>
      <c r="AI951" s="76"/>
      <c r="AJ951" s="76"/>
    </row>
    <row r="952" spans="29:36" ht="20.85" customHeight="1" x14ac:dyDescent="0.15">
      <c r="AC952" s="76"/>
      <c r="AD952" s="76"/>
      <c r="AE952" s="76"/>
      <c r="AF952" s="76"/>
      <c r="AG952" s="76"/>
      <c r="AH952" s="76"/>
      <c r="AI952" s="76"/>
      <c r="AJ952" s="76"/>
    </row>
    <row r="953" spans="29:36" ht="20.85" customHeight="1" x14ac:dyDescent="0.15">
      <c r="AC953" s="76"/>
      <c r="AD953" s="76"/>
      <c r="AE953" s="76"/>
      <c r="AF953" s="76"/>
      <c r="AG953" s="76"/>
      <c r="AH953" s="76"/>
      <c r="AI953" s="76"/>
      <c r="AJ953" s="76"/>
    </row>
    <row r="954" spans="29:36" ht="20.85" customHeight="1" x14ac:dyDescent="0.15">
      <c r="AC954" s="76"/>
      <c r="AD954" s="76"/>
      <c r="AE954" s="76"/>
      <c r="AF954" s="76"/>
      <c r="AG954" s="76"/>
      <c r="AH954" s="76"/>
      <c r="AI954" s="76"/>
      <c r="AJ954" s="76"/>
    </row>
    <row r="955" spans="29:36" ht="20.85" customHeight="1" x14ac:dyDescent="0.15">
      <c r="AC955" s="76"/>
      <c r="AD955" s="76"/>
      <c r="AE955" s="76"/>
      <c r="AF955" s="76"/>
      <c r="AG955" s="76"/>
      <c r="AH955" s="76"/>
      <c r="AI955" s="76"/>
      <c r="AJ955" s="76"/>
    </row>
    <row r="956" spans="29:36" ht="20.85" customHeight="1" x14ac:dyDescent="0.15">
      <c r="AC956" s="76"/>
      <c r="AD956" s="76"/>
      <c r="AE956" s="76"/>
      <c r="AF956" s="76"/>
      <c r="AG956" s="76"/>
      <c r="AH956" s="76"/>
      <c r="AI956" s="76"/>
      <c r="AJ956" s="76"/>
    </row>
    <row r="957" spans="29:36" ht="20.85" customHeight="1" x14ac:dyDescent="0.15">
      <c r="AC957" s="76"/>
      <c r="AD957" s="76"/>
      <c r="AE957" s="76"/>
      <c r="AF957" s="76"/>
      <c r="AG957" s="76"/>
      <c r="AH957" s="76"/>
      <c r="AI957" s="76"/>
      <c r="AJ957" s="76"/>
    </row>
    <row r="958" spans="29:36" ht="20.85" customHeight="1" x14ac:dyDescent="0.15">
      <c r="AC958" s="76"/>
      <c r="AD958" s="76"/>
      <c r="AE958" s="76"/>
      <c r="AF958" s="76"/>
      <c r="AG958" s="76"/>
      <c r="AH958" s="76"/>
      <c r="AI958" s="76"/>
      <c r="AJ958" s="76"/>
    </row>
    <row r="959" spans="29:36" ht="20.85" customHeight="1" x14ac:dyDescent="0.15">
      <c r="AC959" s="76"/>
      <c r="AD959" s="76"/>
      <c r="AE959" s="76"/>
      <c r="AF959" s="76"/>
      <c r="AG959" s="76"/>
      <c r="AH959" s="76"/>
      <c r="AI959" s="76"/>
      <c r="AJ959" s="76"/>
    </row>
    <row r="960" spans="29:36" ht="20.85" customHeight="1" x14ac:dyDescent="0.15">
      <c r="AC960" s="76"/>
      <c r="AD960" s="76"/>
      <c r="AE960" s="76"/>
      <c r="AF960" s="76"/>
      <c r="AG960" s="76"/>
      <c r="AH960" s="76"/>
      <c r="AI960" s="76"/>
      <c r="AJ960" s="76"/>
    </row>
    <row r="961" spans="29:36" ht="20.85" customHeight="1" x14ac:dyDescent="0.15">
      <c r="AC961" s="76"/>
      <c r="AD961" s="76"/>
      <c r="AE961" s="76"/>
      <c r="AF961" s="76"/>
      <c r="AG961" s="76"/>
      <c r="AH961" s="76"/>
      <c r="AI961" s="76"/>
      <c r="AJ961" s="76"/>
    </row>
    <row r="962" spans="29:36" ht="20.85" customHeight="1" x14ac:dyDescent="0.15">
      <c r="AC962" s="76"/>
      <c r="AD962" s="76"/>
      <c r="AE962" s="76"/>
      <c r="AF962" s="76"/>
      <c r="AG962" s="76"/>
      <c r="AH962" s="76"/>
      <c r="AI962" s="76"/>
      <c r="AJ962" s="76"/>
    </row>
    <row r="963" spans="29:36" ht="20.85" customHeight="1" x14ac:dyDescent="0.15">
      <c r="AC963" s="76"/>
      <c r="AD963" s="76"/>
      <c r="AE963" s="76"/>
      <c r="AF963" s="76"/>
      <c r="AG963" s="76"/>
      <c r="AH963" s="76"/>
      <c r="AI963" s="76"/>
      <c r="AJ963" s="76"/>
    </row>
    <row r="964" spans="29:36" ht="20.85" customHeight="1" x14ac:dyDescent="0.15">
      <c r="AC964" s="76"/>
      <c r="AD964" s="76"/>
      <c r="AE964" s="76"/>
      <c r="AF964" s="76"/>
      <c r="AG964" s="76"/>
      <c r="AH964" s="76"/>
      <c r="AI964" s="76"/>
      <c r="AJ964" s="76"/>
    </row>
    <row r="965" spans="29:36" ht="20.85" customHeight="1" x14ac:dyDescent="0.15">
      <c r="AC965" s="76"/>
      <c r="AD965" s="76"/>
      <c r="AE965" s="76"/>
      <c r="AF965" s="76"/>
      <c r="AG965" s="76"/>
      <c r="AH965" s="76"/>
      <c r="AI965" s="76"/>
      <c r="AJ965" s="76"/>
    </row>
    <row r="966" spans="29:36" ht="20.85" customHeight="1" x14ac:dyDescent="0.15">
      <c r="AC966" s="76"/>
      <c r="AD966" s="76"/>
      <c r="AE966" s="76"/>
      <c r="AF966" s="76"/>
      <c r="AG966" s="76"/>
      <c r="AH966" s="76"/>
      <c r="AI966" s="76"/>
      <c r="AJ966" s="76"/>
    </row>
    <row r="967" spans="29:36" ht="20.85" customHeight="1" x14ac:dyDescent="0.15">
      <c r="AC967" s="76"/>
      <c r="AD967" s="76"/>
      <c r="AE967" s="76"/>
      <c r="AF967" s="76"/>
      <c r="AG967" s="76"/>
      <c r="AH967" s="76"/>
      <c r="AI967" s="76"/>
      <c r="AJ967" s="76"/>
    </row>
    <row r="968" spans="29:36" ht="20.85" customHeight="1" x14ac:dyDescent="0.15">
      <c r="AC968" s="76"/>
      <c r="AD968" s="76"/>
      <c r="AE968" s="76"/>
      <c r="AF968" s="76"/>
      <c r="AG968" s="76"/>
      <c r="AH968" s="76"/>
      <c r="AI968" s="76"/>
      <c r="AJ968" s="76"/>
    </row>
    <row r="969" spans="29:36" ht="20.85" customHeight="1" x14ac:dyDescent="0.15">
      <c r="AC969" s="76"/>
      <c r="AD969" s="76"/>
      <c r="AE969" s="76"/>
      <c r="AF969" s="76"/>
      <c r="AG969" s="76"/>
      <c r="AH969" s="76"/>
      <c r="AI969" s="76"/>
      <c r="AJ969" s="76"/>
    </row>
    <row r="970" spans="29:36" ht="20.85" customHeight="1" x14ac:dyDescent="0.15">
      <c r="AC970" s="76"/>
      <c r="AD970" s="76"/>
      <c r="AE970" s="76"/>
      <c r="AF970" s="76"/>
      <c r="AG970" s="76"/>
      <c r="AH970" s="76"/>
      <c r="AI970" s="76"/>
      <c r="AJ970" s="76"/>
    </row>
    <row r="971" spans="29:36" ht="20.85" customHeight="1" x14ac:dyDescent="0.15">
      <c r="AC971" s="76"/>
      <c r="AD971" s="76"/>
      <c r="AE971" s="76"/>
      <c r="AF971" s="76"/>
      <c r="AG971" s="76"/>
      <c r="AH971" s="76"/>
      <c r="AI971" s="76"/>
      <c r="AJ971" s="76"/>
    </row>
    <row r="972" spans="29:36" ht="20.85" customHeight="1" x14ac:dyDescent="0.15">
      <c r="AC972" s="76"/>
      <c r="AD972" s="76"/>
      <c r="AE972" s="76"/>
      <c r="AF972" s="76"/>
      <c r="AG972" s="76"/>
      <c r="AH972" s="76"/>
      <c r="AI972" s="76"/>
      <c r="AJ972" s="76"/>
    </row>
    <row r="973" spans="29:36" ht="20.85" customHeight="1" x14ac:dyDescent="0.15">
      <c r="AC973" s="76"/>
      <c r="AD973" s="76"/>
      <c r="AE973" s="76"/>
      <c r="AF973" s="76"/>
      <c r="AG973" s="76"/>
      <c r="AH973" s="76"/>
      <c r="AI973" s="76"/>
      <c r="AJ973" s="76"/>
    </row>
    <row r="974" spans="29:36" ht="20.85" customHeight="1" x14ac:dyDescent="0.15">
      <c r="AC974" s="76"/>
      <c r="AD974" s="76"/>
      <c r="AE974" s="76"/>
      <c r="AF974" s="76"/>
      <c r="AG974" s="76"/>
      <c r="AH974" s="76"/>
      <c r="AI974" s="76"/>
      <c r="AJ974" s="76"/>
    </row>
    <row r="975" spans="29:36" ht="20.85" customHeight="1" x14ac:dyDescent="0.15">
      <c r="AC975" s="76"/>
      <c r="AD975" s="76"/>
      <c r="AE975" s="76"/>
      <c r="AF975" s="76"/>
      <c r="AG975" s="76"/>
      <c r="AH975" s="76"/>
      <c r="AI975" s="76"/>
      <c r="AJ975" s="76"/>
    </row>
    <row r="976" spans="29:36" ht="20.85" customHeight="1" x14ac:dyDescent="0.15">
      <c r="AC976" s="76"/>
      <c r="AD976" s="76"/>
      <c r="AE976" s="76"/>
      <c r="AF976" s="76"/>
      <c r="AG976" s="76"/>
      <c r="AH976" s="76"/>
      <c r="AI976" s="76"/>
      <c r="AJ976" s="76"/>
    </row>
    <row r="977" spans="29:36" ht="20.85" customHeight="1" x14ac:dyDescent="0.15">
      <c r="AC977" s="76"/>
      <c r="AD977" s="76"/>
      <c r="AE977" s="76"/>
      <c r="AF977" s="76"/>
      <c r="AG977" s="76"/>
      <c r="AH977" s="76"/>
      <c r="AI977" s="76"/>
      <c r="AJ977" s="76"/>
    </row>
    <row r="978" spans="29:36" ht="20.85" customHeight="1" x14ac:dyDescent="0.15">
      <c r="AC978" s="76"/>
      <c r="AD978" s="76"/>
      <c r="AE978" s="76"/>
      <c r="AF978" s="76"/>
      <c r="AG978" s="76"/>
      <c r="AH978" s="76"/>
      <c r="AI978" s="76"/>
      <c r="AJ978" s="76"/>
    </row>
    <row r="979" spans="29:36" ht="20.85" customHeight="1" x14ac:dyDescent="0.15">
      <c r="AC979" s="76"/>
      <c r="AD979" s="76"/>
      <c r="AE979" s="76"/>
      <c r="AF979" s="76"/>
      <c r="AG979" s="76"/>
      <c r="AH979" s="76"/>
      <c r="AI979" s="76"/>
      <c r="AJ979" s="76"/>
    </row>
    <row r="980" spans="29:36" ht="20.85" customHeight="1" x14ac:dyDescent="0.15">
      <c r="AC980" s="76"/>
      <c r="AD980" s="76"/>
      <c r="AE980" s="76"/>
      <c r="AF980" s="76"/>
      <c r="AG980" s="76"/>
      <c r="AH980" s="76"/>
      <c r="AI980" s="76"/>
      <c r="AJ980" s="76"/>
    </row>
    <row r="981" spans="29:36" ht="20.85" customHeight="1" x14ac:dyDescent="0.15">
      <c r="AC981" s="76"/>
      <c r="AD981" s="76"/>
      <c r="AE981" s="76"/>
      <c r="AF981" s="76"/>
      <c r="AG981" s="76"/>
      <c r="AH981" s="76"/>
      <c r="AI981" s="76"/>
      <c r="AJ981" s="76"/>
    </row>
    <row r="982" spans="29:36" ht="20.85" customHeight="1" x14ac:dyDescent="0.15">
      <c r="AC982" s="76"/>
      <c r="AD982" s="76"/>
      <c r="AE982" s="76"/>
      <c r="AF982" s="76"/>
      <c r="AG982" s="76"/>
      <c r="AH982" s="76"/>
      <c r="AI982" s="76"/>
      <c r="AJ982" s="76"/>
    </row>
    <row r="983" spans="29:36" ht="20.85" customHeight="1" x14ac:dyDescent="0.15">
      <c r="AC983" s="76"/>
      <c r="AD983" s="76"/>
      <c r="AE983" s="76"/>
      <c r="AF983" s="76"/>
      <c r="AG983" s="76"/>
      <c r="AH983" s="76"/>
      <c r="AI983" s="76"/>
      <c r="AJ983" s="76"/>
    </row>
    <row r="984" spans="29:36" ht="20.85" customHeight="1" x14ac:dyDescent="0.15">
      <c r="AC984" s="76"/>
      <c r="AD984" s="76"/>
      <c r="AE984" s="76"/>
      <c r="AF984" s="76"/>
      <c r="AG984" s="76"/>
      <c r="AH984" s="76"/>
      <c r="AI984" s="76"/>
      <c r="AJ984" s="76"/>
    </row>
    <row r="985" spans="29:36" ht="20.85" customHeight="1" x14ac:dyDescent="0.15">
      <c r="AC985" s="76"/>
      <c r="AD985" s="76"/>
      <c r="AE985" s="76"/>
      <c r="AF985" s="76"/>
      <c r="AG985" s="76"/>
      <c r="AH985" s="76"/>
      <c r="AI985" s="76"/>
      <c r="AJ985" s="76"/>
    </row>
    <row r="986" spans="29:36" ht="20.85" customHeight="1" x14ac:dyDescent="0.15">
      <c r="AC986" s="76"/>
      <c r="AD986" s="76"/>
      <c r="AE986" s="76"/>
      <c r="AF986" s="76"/>
      <c r="AG986" s="76"/>
      <c r="AH986" s="76"/>
      <c r="AI986" s="76"/>
      <c r="AJ986" s="76"/>
    </row>
    <row r="987" spans="29:36" ht="20.85" customHeight="1" x14ac:dyDescent="0.15">
      <c r="AC987" s="76"/>
      <c r="AD987" s="76"/>
      <c r="AE987" s="76"/>
      <c r="AF987" s="76"/>
      <c r="AG987" s="76"/>
      <c r="AH987" s="76"/>
      <c r="AI987" s="76"/>
      <c r="AJ987" s="76"/>
    </row>
    <row r="988" spans="29:36" ht="20.85" customHeight="1" x14ac:dyDescent="0.15">
      <c r="AC988" s="76"/>
      <c r="AD988" s="76"/>
      <c r="AE988" s="76"/>
      <c r="AF988" s="76"/>
      <c r="AG988" s="76"/>
      <c r="AH988" s="76"/>
      <c r="AI988" s="76"/>
      <c r="AJ988" s="76"/>
    </row>
    <row r="989" spans="29:36" ht="20.85" customHeight="1" x14ac:dyDescent="0.15">
      <c r="AC989" s="76"/>
      <c r="AD989" s="76"/>
      <c r="AE989" s="76"/>
      <c r="AF989" s="76"/>
      <c r="AG989" s="76"/>
      <c r="AH989" s="76"/>
      <c r="AI989" s="76"/>
      <c r="AJ989" s="76"/>
    </row>
    <row r="990" spans="29:36" ht="20.85" customHeight="1" x14ac:dyDescent="0.15">
      <c r="AC990" s="75"/>
      <c r="AD990" s="75"/>
      <c r="AE990" s="75"/>
      <c r="AF990" s="75"/>
      <c r="AG990" s="75"/>
      <c r="AH990" s="75"/>
      <c r="AI990" s="75"/>
      <c r="AJ990" s="75"/>
    </row>
    <row r="991" spans="29:36" ht="20.85" customHeight="1" x14ac:dyDescent="0.15">
      <c r="AC991" s="75"/>
      <c r="AD991" s="75"/>
      <c r="AE991" s="76"/>
      <c r="AF991" s="76"/>
      <c r="AG991" s="76"/>
      <c r="AH991" s="76"/>
      <c r="AI991" s="76"/>
      <c r="AJ991" s="76"/>
    </row>
    <row r="992" spans="29:36" ht="20.85" customHeight="1" x14ac:dyDescent="0.15">
      <c r="AC992" s="76"/>
      <c r="AD992" s="76"/>
      <c r="AE992" s="76"/>
      <c r="AF992" s="76"/>
      <c r="AG992" s="76"/>
      <c r="AH992" s="76"/>
      <c r="AI992" s="76"/>
      <c r="AJ992" s="76"/>
    </row>
    <row r="993" spans="29:36" ht="20.85" customHeight="1" x14ac:dyDescent="0.15">
      <c r="AC993" s="75"/>
      <c r="AD993" s="75"/>
      <c r="AE993" s="76"/>
      <c r="AF993" s="76"/>
      <c r="AG993" s="76"/>
      <c r="AH993" s="76"/>
      <c r="AI993" s="76"/>
      <c r="AJ993" s="75"/>
    </row>
    <row r="994" spans="29:36" ht="20.85" customHeight="1" x14ac:dyDescent="0.15">
      <c r="AC994" s="76"/>
      <c r="AD994" s="76"/>
      <c r="AE994" s="76"/>
      <c r="AF994" s="76"/>
      <c r="AG994" s="76"/>
      <c r="AH994" s="76"/>
      <c r="AI994" s="76"/>
      <c r="AJ994" s="76"/>
    </row>
    <row r="995" spans="29:36" ht="20.85" customHeight="1" x14ac:dyDescent="0.15">
      <c r="AC995" s="76"/>
      <c r="AD995" s="76"/>
      <c r="AE995" s="76"/>
      <c r="AF995" s="76"/>
      <c r="AG995" s="76"/>
      <c r="AH995" s="76"/>
      <c r="AI995" s="76"/>
      <c r="AJ995" s="76"/>
    </row>
    <row r="996" spans="29:36" ht="20.85" customHeight="1" x14ac:dyDescent="0.15">
      <c r="AC996" s="76"/>
      <c r="AD996" s="76"/>
      <c r="AE996" s="76"/>
      <c r="AF996" s="76"/>
      <c r="AG996" s="76"/>
      <c r="AH996" s="76"/>
      <c r="AI996" s="76"/>
      <c r="AJ996" s="76"/>
    </row>
    <row r="997" spans="29:36" ht="20.85" customHeight="1" x14ac:dyDescent="0.15">
      <c r="AC997" s="76"/>
      <c r="AD997" s="76"/>
      <c r="AE997" s="76"/>
      <c r="AF997" s="76"/>
      <c r="AG997" s="76"/>
      <c r="AH997" s="76"/>
      <c r="AI997" s="76"/>
      <c r="AJ997" s="76"/>
    </row>
    <row r="998" spans="29:36" ht="20.85" customHeight="1" x14ac:dyDescent="0.15">
      <c r="AC998" s="76"/>
      <c r="AD998" s="76"/>
      <c r="AE998" s="76"/>
      <c r="AF998" s="76"/>
      <c r="AG998" s="76"/>
      <c r="AH998" s="76"/>
      <c r="AI998" s="76"/>
      <c r="AJ998" s="76"/>
    </row>
    <row r="999" spans="29:36" ht="20.85" customHeight="1" x14ac:dyDescent="0.15">
      <c r="AC999" s="76"/>
      <c r="AD999" s="76"/>
      <c r="AE999" s="76"/>
      <c r="AF999" s="76"/>
      <c r="AG999" s="76"/>
      <c r="AH999" s="76"/>
      <c r="AI999" s="76"/>
      <c r="AJ999" s="76"/>
    </row>
    <row r="1000" spans="29:36" ht="20.85" customHeight="1" x14ac:dyDescent="0.15">
      <c r="AC1000" s="76"/>
      <c r="AD1000" s="76"/>
      <c r="AE1000" s="76"/>
      <c r="AF1000" s="76"/>
      <c r="AG1000" s="76"/>
      <c r="AH1000" s="76"/>
      <c r="AI1000" s="76"/>
      <c r="AJ1000" s="76"/>
    </row>
    <row r="1001" spans="29:36" ht="20.85" customHeight="1" x14ac:dyDescent="0.15">
      <c r="AC1001" s="76"/>
      <c r="AD1001" s="76"/>
      <c r="AE1001" s="76"/>
      <c r="AF1001" s="76"/>
      <c r="AG1001" s="76"/>
      <c r="AH1001" s="76"/>
      <c r="AI1001" s="76"/>
      <c r="AJ1001" s="76"/>
    </row>
    <row r="1002" spans="29:36" ht="20.85" customHeight="1" x14ac:dyDescent="0.15">
      <c r="AC1002" s="76"/>
      <c r="AD1002" s="76"/>
      <c r="AE1002" s="76"/>
      <c r="AF1002" s="76"/>
      <c r="AG1002" s="76"/>
      <c r="AH1002" s="76"/>
      <c r="AI1002" s="76"/>
      <c r="AJ1002" s="76"/>
    </row>
    <row r="1003" spans="29:36" ht="20.85" customHeight="1" x14ac:dyDescent="0.15">
      <c r="AC1003" s="76"/>
      <c r="AD1003" s="76"/>
      <c r="AE1003" s="76"/>
      <c r="AF1003" s="76"/>
      <c r="AG1003" s="76"/>
      <c r="AH1003" s="76"/>
      <c r="AI1003" s="76"/>
      <c r="AJ1003" s="76"/>
    </row>
    <row r="1004" spans="29:36" ht="20.85" customHeight="1" x14ac:dyDescent="0.15">
      <c r="AC1004" s="76"/>
      <c r="AD1004" s="76"/>
      <c r="AE1004" s="76"/>
      <c r="AF1004" s="76"/>
      <c r="AG1004" s="76"/>
      <c r="AH1004" s="76"/>
      <c r="AI1004" s="76"/>
      <c r="AJ1004" s="76"/>
    </row>
    <row r="1005" spans="29:36" ht="20.85" customHeight="1" x14ac:dyDescent="0.15">
      <c r="AC1005" s="76"/>
      <c r="AD1005" s="76"/>
      <c r="AE1005" s="76"/>
      <c r="AF1005" s="76"/>
      <c r="AG1005" s="76"/>
      <c r="AH1005" s="76"/>
      <c r="AI1005" s="76"/>
      <c r="AJ1005" s="76"/>
    </row>
    <row r="1006" spans="29:36" ht="20.85" customHeight="1" x14ac:dyDescent="0.15">
      <c r="AC1006" s="76"/>
      <c r="AD1006" s="76"/>
      <c r="AE1006" s="76"/>
      <c r="AF1006" s="76"/>
      <c r="AG1006" s="76"/>
      <c r="AH1006" s="76"/>
      <c r="AI1006" s="76"/>
      <c r="AJ1006" s="76"/>
    </row>
    <row r="1007" spans="29:36" ht="20.85" customHeight="1" x14ac:dyDescent="0.15">
      <c r="AC1007" s="76"/>
      <c r="AD1007" s="76"/>
      <c r="AE1007" s="76"/>
      <c r="AF1007" s="76"/>
      <c r="AG1007" s="76"/>
      <c r="AH1007" s="76"/>
      <c r="AI1007" s="76"/>
      <c r="AJ1007" s="76"/>
    </row>
    <row r="1008" spans="29:36" ht="20.85" customHeight="1" x14ac:dyDescent="0.15">
      <c r="AC1008" s="76"/>
      <c r="AD1008" s="76"/>
      <c r="AE1008" s="76"/>
      <c r="AF1008" s="76"/>
      <c r="AG1008" s="76"/>
      <c r="AH1008" s="76"/>
      <c r="AI1008" s="76"/>
      <c r="AJ1008" s="76"/>
    </row>
    <row r="1009" spans="29:36" ht="20.85" customHeight="1" x14ac:dyDescent="0.15">
      <c r="AC1009" s="76"/>
      <c r="AD1009" s="76"/>
      <c r="AE1009" s="76"/>
      <c r="AF1009" s="76"/>
      <c r="AG1009" s="76"/>
      <c r="AH1009" s="76"/>
      <c r="AI1009" s="76"/>
      <c r="AJ1009" s="76"/>
    </row>
    <row r="1010" spans="29:36" ht="20.85" customHeight="1" x14ac:dyDescent="0.15">
      <c r="AC1010" s="76"/>
      <c r="AD1010" s="76"/>
      <c r="AE1010" s="76"/>
      <c r="AF1010" s="76"/>
      <c r="AG1010" s="76"/>
      <c r="AH1010" s="76"/>
      <c r="AI1010" s="76"/>
      <c r="AJ1010" s="76"/>
    </row>
    <row r="1011" spans="29:36" ht="20.85" customHeight="1" x14ac:dyDescent="0.15">
      <c r="AC1011" s="76"/>
      <c r="AD1011" s="76"/>
      <c r="AE1011" s="76"/>
      <c r="AF1011" s="76"/>
      <c r="AG1011" s="76"/>
      <c r="AH1011" s="76"/>
      <c r="AI1011" s="76"/>
      <c r="AJ1011" s="76"/>
    </row>
    <row r="1012" spans="29:36" ht="20.85" customHeight="1" x14ac:dyDescent="0.15">
      <c r="AC1012" s="76"/>
      <c r="AD1012" s="76"/>
      <c r="AE1012" s="76"/>
      <c r="AF1012" s="76"/>
      <c r="AG1012" s="76"/>
      <c r="AH1012" s="76"/>
      <c r="AI1012" s="76"/>
      <c r="AJ1012" s="76"/>
    </row>
    <row r="1013" spans="29:36" ht="20.85" customHeight="1" x14ac:dyDescent="0.15">
      <c r="AC1013" s="76"/>
      <c r="AD1013" s="76"/>
      <c r="AE1013" s="76"/>
      <c r="AF1013" s="76"/>
      <c r="AG1013" s="76"/>
      <c r="AH1013" s="76"/>
      <c r="AI1013" s="76"/>
      <c r="AJ1013" s="76"/>
    </row>
    <row r="1014" spans="29:36" ht="20.85" customHeight="1" x14ac:dyDescent="0.15">
      <c r="AC1014" s="76"/>
      <c r="AD1014" s="76"/>
      <c r="AE1014" s="76"/>
      <c r="AF1014" s="76"/>
      <c r="AG1014" s="76"/>
      <c r="AH1014" s="76"/>
      <c r="AI1014" s="76"/>
      <c r="AJ1014" s="76"/>
    </row>
    <row r="1015" spans="29:36" ht="20.85" customHeight="1" x14ac:dyDescent="0.15">
      <c r="AC1015" s="76"/>
      <c r="AD1015" s="76"/>
      <c r="AE1015" s="76"/>
      <c r="AF1015" s="76"/>
      <c r="AG1015" s="76"/>
      <c r="AH1015" s="76"/>
      <c r="AI1015" s="76"/>
      <c r="AJ1015" s="76"/>
    </row>
    <row r="1016" spans="29:36" ht="20.85" customHeight="1" x14ac:dyDescent="0.15">
      <c r="AC1016" s="76"/>
      <c r="AD1016" s="76"/>
      <c r="AE1016" s="76"/>
      <c r="AF1016" s="76"/>
      <c r="AG1016" s="76"/>
      <c r="AH1016" s="76"/>
      <c r="AI1016" s="76"/>
      <c r="AJ1016" s="76"/>
    </row>
    <row r="1017" spans="29:36" ht="20.85" customHeight="1" x14ac:dyDescent="0.15">
      <c r="AC1017" s="76"/>
      <c r="AD1017" s="76"/>
      <c r="AE1017" s="76"/>
      <c r="AF1017" s="76"/>
      <c r="AG1017" s="76"/>
      <c r="AH1017" s="76"/>
      <c r="AI1017" s="76"/>
      <c r="AJ1017" s="76"/>
    </row>
    <row r="1018" spans="29:36" ht="20.85" customHeight="1" x14ac:dyDescent="0.15">
      <c r="AC1018" s="76"/>
      <c r="AD1018" s="76"/>
      <c r="AE1018" s="76"/>
      <c r="AF1018" s="76"/>
      <c r="AG1018" s="76"/>
      <c r="AH1018" s="76"/>
      <c r="AI1018" s="76"/>
      <c r="AJ1018" s="76"/>
    </row>
    <row r="1019" spans="29:36" ht="20.85" customHeight="1" x14ac:dyDescent="0.15">
      <c r="AC1019" s="76"/>
      <c r="AD1019" s="76"/>
      <c r="AE1019" s="76"/>
      <c r="AF1019" s="76"/>
      <c r="AG1019" s="76"/>
      <c r="AH1019" s="76"/>
      <c r="AI1019" s="76"/>
      <c r="AJ1019" s="76"/>
    </row>
    <row r="1020" spans="29:36" ht="20.85" customHeight="1" x14ac:dyDescent="0.15">
      <c r="AC1020" s="76"/>
      <c r="AD1020" s="76"/>
      <c r="AE1020" s="76"/>
      <c r="AF1020" s="76"/>
      <c r="AG1020" s="76"/>
      <c r="AH1020" s="76"/>
      <c r="AI1020" s="76"/>
      <c r="AJ1020" s="76"/>
    </row>
    <row r="1021" spans="29:36" ht="20.85" customHeight="1" x14ac:dyDescent="0.15">
      <c r="AC1021" s="76"/>
      <c r="AD1021" s="76"/>
      <c r="AE1021" s="76"/>
      <c r="AF1021" s="76"/>
      <c r="AG1021" s="76"/>
      <c r="AH1021" s="76"/>
      <c r="AI1021" s="76"/>
      <c r="AJ1021" s="76"/>
    </row>
    <row r="1022" spans="29:36" ht="20.85" customHeight="1" x14ac:dyDescent="0.15">
      <c r="AC1022" s="76"/>
      <c r="AD1022" s="76"/>
      <c r="AE1022" s="76"/>
      <c r="AF1022" s="76"/>
      <c r="AG1022" s="76"/>
      <c r="AH1022" s="76"/>
      <c r="AI1022" s="76"/>
      <c r="AJ1022" s="76"/>
    </row>
    <row r="1023" spans="29:36" ht="20.85" customHeight="1" x14ac:dyDescent="0.15">
      <c r="AC1023" s="76"/>
      <c r="AD1023" s="76"/>
      <c r="AE1023" s="76"/>
      <c r="AF1023" s="76"/>
      <c r="AG1023" s="76"/>
      <c r="AH1023" s="76"/>
      <c r="AI1023" s="76"/>
      <c r="AJ1023" s="76"/>
    </row>
    <row r="1024" spans="29:36" ht="20.85" customHeight="1" x14ac:dyDescent="0.15">
      <c r="AC1024" s="76"/>
      <c r="AD1024" s="76"/>
      <c r="AE1024" s="76"/>
      <c r="AF1024" s="76"/>
      <c r="AG1024" s="76"/>
      <c r="AH1024" s="76"/>
      <c r="AI1024" s="76"/>
      <c r="AJ1024" s="76"/>
    </row>
    <row r="1025" spans="29:36" ht="20.85" customHeight="1" x14ac:dyDescent="0.15">
      <c r="AC1025" s="76"/>
      <c r="AD1025" s="76"/>
      <c r="AE1025" s="76"/>
      <c r="AF1025" s="76"/>
      <c r="AG1025" s="76"/>
      <c r="AH1025" s="76"/>
      <c r="AI1025" s="76"/>
      <c r="AJ1025" s="76"/>
    </row>
    <row r="1026" spans="29:36" ht="20.85" customHeight="1" x14ac:dyDescent="0.15">
      <c r="AC1026" s="76"/>
      <c r="AD1026" s="76"/>
      <c r="AE1026" s="76"/>
      <c r="AF1026" s="76"/>
      <c r="AG1026" s="76"/>
      <c r="AH1026" s="76"/>
      <c r="AI1026" s="76"/>
      <c r="AJ1026" s="76"/>
    </row>
    <row r="1027" spans="29:36" ht="20.85" customHeight="1" x14ac:dyDescent="0.15">
      <c r="AC1027" s="76"/>
      <c r="AD1027" s="76"/>
      <c r="AE1027" s="76"/>
      <c r="AF1027" s="76"/>
      <c r="AG1027" s="76"/>
      <c r="AH1027" s="76"/>
      <c r="AI1027" s="76"/>
      <c r="AJ1027" s="76"/>
    </row>
    <row r="1028" spans="29:36" ht="20.85" customHeight="1" x14ac:dyDescent="0.15">
      <c r="AC1028" s="76"/>
      <c r="AD1028" s="76"/>
      <c r="AE1028" s="76"/>
      <c r="AF1028" s="76"/>
      <c r="AG1028" s="76"/>
      <c r="AH1028" s="76"/>
      <c r="AI1028" s="76"/>
      <c r="AJ1028" s="76"/>
    </row>
    <row r="1029" spans="29:36" ht="20.85" customHeight="1" x14ac:dyDescent="0.15">
      <c r="AC1029" s="76"/>
      <c r="AD1029" s="76"/>
      <c r="AE1029" s="76"/>
      <c r="AF1029" s="76"/>
      <c r="AG1029" s="76"/>
      <c r="AH1029" s="76"/>
      <c r="AI1029" s="76"/>
      <c r="AJ1029" s="76"/>
    </row>
    <row r="1030" spans="29:36" ht="20.85" customHeight="1" x14ac:dyDescent="0.15">
      <c r="AC1030" s="76"/>
      <c r="AD1030" s="76"/>
      <c r="AE1030" s="76"/>
      <c r="AF1030" s="76"/>
      <c r="AG1030" s="76"/>
      <c r="AH1030" s="76"/>
      <c r="AI1030" s="76"/>
      <c r="AJ1030" s="76"/>
    </row>
    <row r="1031" spans="29:36" ht="20.85" customHeight="1" x14ac:dyDescent="0.15">
      <c r="AC1031" s="76"/>
      <c r="AD1031" s="76"/>
      <c r="AE1031" s="76"/>
      <c r="AF1031" s="76"/>
      <c r="AG1031" s="76"/>
      <c r="AH1031" s="76"/>
      <c r="AI1031" s="76"/>
      <c r="AJ1031" s="76"/>
    </row>
    <row r="1032" spans="29:36" ht="20.85" customHeight="1" x14ac:dyDescent="0.15">
      <c r="AC1032" s="76"/>
      <c r="AD1032" s="76"/>
      <c r="AE1032" s="76"/>
      <c r="AF1032" s="76"/>
      <c r="AG1032" s="76"/>
      <c r="AH1032" s="76"/>
      <c r="AI1032" s="76"/>
      <c r="AJ1032" s="76"/>
    </row>
    <row r="1033" spans="29:36" ht="20.85" customHeight="1" x14ac:dyDescent="0.15">
      <c r="AC1033" s="76"/>
      <c r="AD1033" s="76"/>
      <c r="AE1033" s="76"/>
      <c r="AF1033" s="76"/>
      <c r="AG1033" s="76"/>
      <c r="AH1033" s="76"/>
      <c r="AI1033" s="76"/>
      <c r="AJ1033" s="76"/>
    </row>
    <row r="1034" spans="29:36" ht="20.85" customHeight="1" x14ac:dyDescent="0.15">
      <c r="AC1034" s="76"/>
      <c r="AD1034" s="76"/>
      <c r="AE1034" s="76"/>
      <c r="AF1034" s="76"/>
      <c r="AG1034" s="76"/>
      <c r="AH1034" s="76"/>
      <c r="AI1034" s="76"/>
      <c r="AJ1034" s="76"/>
    </row>
    <row r="1035" spans="29:36" ht="20.85" customHeight="1" x14ac:dyDescent="0.15">
      <c r="AC1035" s="75"/>
      <c r="AD1035" s="75"/>
      <c r="AE1035" s="75"/>
      <c r="AF1035" s="75"/>
      <c r="AG1035" s="75"/>
      <c r="AH1035" s="75"/>
      <c r="AI1035" s="75"/>
      <c r="AJ1035" s="75"/>
    </row>
    <row r="1036" spans="29:36" ht="20.85" customHeight="1" x14ac:dyDescent="0.15">
      <c r="AC1036" s="75"/>
      <c r="AD1036" s="75"/>
      <c r="AE1036" s="76"/>
      <c r="AF1036" s="76"/>
      <c r="AG1036" s="76"/>
      <c r="AH1036" s="76"/>
      <c r="AI1036" s="76"/>
      <c r="AJ1036" s="76"/>
    </row>
    <row r="1037" spans="29:36" ht="20.85" customHeight="1" x14ac:dyDescent="0.15">
      <c r="AC1037" s="76"/>
      <c r="AD1037" s="76"/>
      <c r="AE1037" s="76"/>
      <c r="AF1037" s="76"/>
      <c r="AG1037" s="76"/>
      <c r="AH1037" s="76"/>
      <c r="AI1037" s="76"/>
      <c r="AJ1037" s="76"/>
    </row>
    <row r="1038" spans="29:36" ht="20.85" customHeight="1" x14ac:dyDescent="0.15">
      <c r="AC1038" s="75"/>
      <c r="AD1038" s="75"/>
      <c r="AE1038" s="76"/>
      <c r="AF1038" s="76"/>
      <c r="AG1038" s="76"/>
      <c r="AH1038" s="76"/>
      <c r="AI1038" s="76"/>
      <c r="AJ1038" s="75"/>
    </row>
    <row r="1039" spans="29:36" ht="20.85" customHeight="1" x14ac:dyDescent="0.15">
      <c r="AC1039" s="76"/>
      <c r="AD1039" s="76"/>
      <c r="AE1039" s="76"/>
      <c r="AF1039" s="76"/>
      <c r="AG1039" s="76"/>
      <c r="AH1039" s="76"/>
      <c r="AI1039" s="76"/>
      <c r="AJ1039" s="76"/>
    </row>
    <row r="1040" spans="29:36" ht="20.85" customHeight="1" x14ac:dyDescent="0.15">
      <c r="AC1040" s="76"/>
      <c r="AD1040" s="76"/>
      <c r="AE1040" s="76"/>
      <c r="AF1040" s="76"/>
      <c r="AG1040" s="76"/>
      <c r="AH1040" s="76"/>
      <c r="AI1040" s="76"/>
      <c r="AJ1040" s="76"/>
    </row>
    <row r="1041" spans="29:36" ht="20.85" customHeight="1" x14ac:dyDescent="0.15">
      <c r="AC1041" s="76"/>
      <c r="AD1041" s="76"/>
      <c r="AE1041" s="76"/>
      <c r="AF1041" s="76"/>
      <c r="AG1041" s="76"/>
      <c r="AH1041" s="76"/>
      <c r="AI1041" s="76"/>
      <c r="AJ1041" s="76"/>
    </row>
    <row r="1042" spans="29:36" ht="20.85" customHeight="1" x14ac:dyDescent="0.15">
      <c r="AC1042" s="76"/>
      <c r="AD1042" s="76"/>
      <c r="AE1042" s="76"/>
      <c r="AF1042" s="76"/>
      <c r="AG1042" s="76"/>
      <c r="AH1042" s="76"/>
      <c r="AI1042" s="76"/>
      <c r="AJ1042" s="76"/>
    </row>
    <row r="1043" spans="29:36" ht="20.85" customHeight="1" x14ac:dyDescent="0.15">
      <c r="AC1043" s="76"/>
      <c r="AD1043" s="76"/>
      <c r="AE1043" s="76"/>
      <c r="AF1043" s="76"/>
      <c r="AG1043" s="76"/>
      <c r="AH1043" s="76"/>
      <c r="AI1043" s="76"/>
      <c r="AJ1043" s="76"/>
    </row>
    <row r="1044" spans="29:36" ht="20.85" customHeight="1" x14ac:dyDescent="0.15">
      <c r="AC1044" s="76"/>
      <c r="AD1044" s="76"/>
      <c r="AE1044" s="76"/>
      <c r="AF1044" s="76"/>
      <c r="AG1044" s="76"/>
      <c r="AH1044" s="76"/>
      <c r="AI1044" s="76"/>
      <c r="AJ1044" s="76"/>
    </row>
    <row r="1045" spans="29:36" ht="20.85" customHeight="1" x14ac:dyDescent="0.15">
      <c r="AC1045" s="76"/>
      <c r="AD1045" s="76"/>
      <c r="AE1045" s="76"/>
      <c r="AF1045" s="76"/>
      <c r="AG1045" s="76"/>
      <c r="AH1045" s="76"/>
      <c r="AI1045" s="76"/>
      <c r="AJ1045" s="76"/>
    </row>
    <row r="1046" spans="29:36" ht="20.85" customHeight="1" x14ac:dyDescent="0.15">
      <c r="AC1046" s="76"/>
      <c r="AD1046" s="76"/>
      <c r="AE1046" s="76"/>
      <c r="AF1046" s="76"/>
      <c r="AG1046" s="76"/>
      <c r="AH1046" s="76"/>
      <c r="AI1046" s="76"/>
      <c r="AJ1046" s="76"/>
    </row>
    <row r="1047" spans="29:36" ht="20.85" customHeight="1" x14ac:dyDescent="0.15">
      <c r="AC1047" s="76"/>
      <c r="AD1047" s="76"/>
      <c r="AE1047" s="76"/>
      <c r="AF1047" s="76"/>
      <c r="AG1047" s="76"/>
      <c r="AH1047" s="76"/>
      <c r="AI1047" s="76"/>
      <c r="AJ1047" s="76"/>
    </row>
    <row r="1048" spans="29:36" ht="20.85" customHeight="1" x14ac:dyDescent="0.15">
      <c r="AC1048" s="76"/>
      <c r="AD1048" s="76"/>
      <c r="AE1048" s="76"/>
      <c r="AF1048" s="76"/>
      <c r="AG1048" s="76"/>
      <c r="AH1048" s="76"/>
      <c r="AI1048" s="76"/>
      <c r="AJ1048" s="76"/>
    </row>
    <row r="1049" spans="29:36" ht="20.85" customHeight="1" x14ac:dyDescent="0.15">
      <c r="AC1049" s="76"/>
      <c r="AD1049" s="76"/>
      <c r="AE1049" s="76"/>
      <c r="AF1049" s="76"/>
      <c r="AG1049" s="76"/>
      <c r="AH1049" s="76"/>
      <c r="AI1049" s="76"/>
      <c r="AJ1049" s="76"/>
    </row>
    <row r="1050" spans="29:36" ht="20.85" customHeight="1" x14ac:dyDescent="0.15">
      <c r="AC1050" s="76"/>
      <c r="AD1050" s="76"/>
      <c r="AE1050" s="76"/>
      <c r="AF1050" s="76"/>
      <c r="AG1050" s="76"/>
      <c r="AH1050" s="76"/>
      <c r="AI1050" s="76"/>
      <c r="AJ1050" s="76"/>
    </row>
    <row r="1051" spans="29:36" ht="20.85" customHeight="1" x14ac:dyDescent="0.15">
      <c r="AC1051" s="76"/>
      <c r="AD1051" s="76"/>
      <c r="AE1051" s="76"/>
      <c r="AF1051" s="76"/>
      <c r="AG1051" s="76"/>
      <c r="AH1051" s="76"/>
      <c r="AI1051" s="76"/>
      <c r="AJ1051" s="76"/>
    </row>
    <row r="1052" spans="29:36" ht="20.85" customHeight="1" x14ac:dyDescent="0.15">
      <c r="AC1052" s="76"/>
      <c r="AD1052" s="76"/>
      <c r="AE1052" s="76"/>
      <c r="AF1052" s="76"/>
      <c r="AG1052" s="76"/>
      <c r="AH1052" s="76"/>
      <c r="AI1052" s="76"/>
      <c r="AJ1052" s="76"/>
    </row>
    <row r="1053" spans="29:36" ht="20.85" customHeight="1" x14ac:dyDescent="0.15">
      <c r="AC1053" s="76"/>
      <c r="AD1053" s="76"/>
      <c r="AE1053" s="76"/>
      <c r="AF1053" s="76"/>
      <c r="AG1053" s="76"/>
      <c r="AH1053" s="76"/>
      <c r="AI1053" s="76"/>
      <c r="AJ1053" s="76"/>
    </row>
    <row r="1054" spans="29:36" ht="20.85" customHeight="1" x14ac:dyDescent="0.15">
      <c r="AC1054" s="76"/>
      <c r="AD1054" s="76"/>
      <c r="AE1054" s="76"/>
      <c r="AF1054" s="76"/>
      <c r="AG1054" s="76"/>
      <c r="AH1054" s="76"/>
      <c r="AI1054" s="76"/>
      <c r="AJ1054" s="76"/>
    </row>
    <row r="1055" spans="29:36" ht="20.85" customHeight="1" x14ac:dyDescent="0.15">
      <c r="AC1055" s="76"/>
      <c r="AD1055" s="76"/>
      <c r="AE1055" s="76"/>
      <c r="AF1055" s="76"/>
      <c r="AG1055" s="76"/>
      <c r="AH1055" s="76"/>
      <c r="AI1055" s="76"/>
      <c r="AJ1055" s="76"/>
    </row>
    <row r="1056" spans="29:36" ht="20.85" customHeight="1" x14ac:dyDescent="0.15">
      <c r="AC1056" s="76"/>
      <c r="AD1056" s="76"/>
      <c r="AE1056" s="76"/>
      <c r="AF1056" s="76"/>
      <c r="AG1056" s="76"/>
      <c r="AH1056" s="76"/>
      <c r="AI1056" s="76"/>
      <c r="AJ1056" s="76"/>
    </row>
    <row r="1057" spans="29:36" ht="20.85" customHeight="1" x14ac:dyDescent="0.15">
      <c r="AC1057" s="76"/>
      <c r="AD1057" s="76"/>
      <c r="AE1057" s="76"/>
      <c r="AF1057" s="76"/>
      <c r="AG1057" s="76"/>
      <c r="AH1057" s="76"/>
      <c r="AI1057" s="76"/>
      <c r="AJ1057" s="76"/>
    </row>
    <row r="1058" spans="29:36" ht="20.85" customHeight="1" x14ac:dyDescent="0.15">
      <c r="AC1058" s="76"/>
      <c r="AD1058" s="76"/>
      <c r="AE1058" s="76"/>
      <c r="AF1058" s="76"/>
      <c r="AG1058" s="76"/>
      <c r="AH1058" s="76"/>
      <c r="AI1058" s="76"/>
      <c r="AJ1058" s="76"/>
    </row>
    <row r="1059" spans="29:36" ht="20.85" customHeight="1" x14ac:dyDescent="0.15">
      <c r="AC1059" s="76"/>
      <c r="AD1059" s="76"/>
      <c r="AE1059" s="76"/>
      <c r="AF1059" s="76"/>
      <c r="AG1059" s="76"/>
      <c r="AH1059" s="76"/>
      <c r="AI1059" s="76"/>
      <c r="AJ1059" s="76"/>
    </row>
    <row r="1060" spans="29:36" ht="20.85" customHeight="1" x14ac:dyDescent="0.15">
      <c r="AC1060" s="76"/>
      <c r="AD1060" s="76"/>
      <c r="AE1060" s="76"/>
      <c r="AF1060" s="76"/>
      <c r="AG1060" s="76"/>
      <c r="AH1060" s="76"/>
      <c r="AI1060" s="76"/>
      <c r="AJ1060" s="76"/>
    </row>
    <row r="1061" spans="29:36" ht="20.85" customHeight="1" x14ac:dyDescent="0.15">
      <c r="AC1061" s="76"/>
      <c r="AD1061" s="76"/>
      <c r="AE1061" s="76"/>
      <c r="AF1061" s="76"/>
      <c r="AG1061" s="76"/>
      <c r="AH1061" s="76"/>
      <c r="AI1061" s="76"/>
      <c r="AJ1061" s="76"/>
    </row>
    <row r="1062" spans="29:36" ht="20.85" customHeight="1" x14ac:dyDescent="0.15">
      <c r="AC1062" s="76"/>
      <c r="AD1062" s="76"/>
      <c r="AE1062" s="76"/>
      <c r="AF1062" s="76"/>
      <c r="AG1062" s="76"/>
      <c r="AH1062" s="76"/>
      <c r="AI1062" s="76"/>
      <c r="AJ1062" s="76"/>
    </row>
    <row r="1063" spans="29:36" ht="20.85" customHeight="1" x14ac:dyDescent="0.15">
      <c r="AC1063" s="76"/>
      <c r="AD1063" s="76"/>
      <c r="AE1063" s="76"/>
      <c r="AF1063" s="76"/>
      <c r="AG1063" s="76"/>
      <c r="AH1063" s="76"/>
      <c r="AI1063" s="76"/>
      <c r="AJ1063" s="76"/>
    </row>
    <row r="1064" spans="29:36" ht="20.85" customHeight="1" x14ac:dyDescent="0.15">
      <c r="AC1064" s="76"/>
      <c r="AD1064" s="76"/>
      <c r="AE1064" s="76"/>
      <c r="AF1064" s="76"/>
      <c r="AG1064" s="76"/>
      <c r="AH1064" s="76"/>
      <c r="AI1064" s="76"/>
      <c r="AJ1064" s="76"/>
    </row>
    <row r="1065" spans="29:36" ht="20.85" customHeight="1" x14ac:dyDescent="0.15">
      <c r="AC1065" s="76"/>
      <c r="AD1065" s="76"/>
      <c r="AE1065" s="76"/>
      <c r="AF1065" s="76"/>
      <c r="AG1065" s="76"/>
      <c r="AH1065" s="76"/>
      <c r="AI1065" s="76"/>
      <c r="AJ1065" s="76"/>
    </row>
    <row r="1066" spans="29:36" ht="20.85" customHeight="1" x14ac:dyDescent="0.15">
      <c r="AC1066" s="76"/>
      <c r="AD1066" s="76"/>
      <c r="AE1066" s="76"/>
      <c r="AF1066" s="76"/>
      <c r="AG1066" s="76"/>
      <c r="AH1066" s="76"/>
      <c r="AI1066" s="76"/>
      <c r="AJ1066" s="76"/>
    </row>
    <row r="1067" spans="29:36" ht="20.85" customHeight="1" x14ac:dyDescent="0.15">
      <c r="AC1067" s="76"/>
      <c r="AD1067" s="76"/>
      <c r="AE1067" s="76"/>
      <c r="AF1067" s="76"/>
      <c r="AG1067" s="76"/>
      <c r="AH1067" s="76"/>
      <c r="AI1067" s="76"/>
      <c r="AJ1067" s="76"/>
    </row>
    <row r="1068" spans="29:36" ht="20.85" customHeight="1" x14ac:dyDescent="0.15">
      <c r="AC1068" s="76"/>
      <c r="AD1068" s="76"/>
      <c r="AE1068" s="76"/>
      <c r="AF1068" s="76"/>
      <c r="AG1068" s="76"/>
      <c r="AH1068" s="76"/>
      <c r="AI1068" s="76"/>
      <c r="AJ1068" s="76"/>
    </row>
    <row r="1069" spans="29:36" ht="20.85" customHeight="1" x14ac:dyDescent="0.15">
      <c r="AC1069" s="76"/>
      <c r="AD1069" s="76"/>
      <c r="AE1069" s="76"/>
      <c r="AF1069" s="76"/>
      <c r="AG1069" s="76"/>
      <c r="AH1069" s="76"/>
      <c r="AI1069" s="76"/>
      <c r="AJ1069" s="76"/>
    </row>
    <row r="1070" spans="29:36" ht="20.85" customHeight="1" x14ac:dyDescent="0.15">
      <c r="AC1070" s="76"/>
      <c r="AD1070" s="76"/>
      <c r="AE1070" s="76"/>
      <c r="AF1070" s="76"/>
      <c r="AG1070" s="76"/>
      <c r="AH1070" s="76"/>
      <c r="AI1070" s="76"/>
      <c r="AJ1070" s="76"/>
    </row>
    <row r="1071" spans="29:36" ht="20.85" customHeight="1" x14ac:dyDescent="0.15">
      <c r="AC1071" s="76"/>
      <c r="AD1071" s="76"/>
      <c r="AE1071" s="76"/>
      <c r="AF1071" s="76"/>
      <c r="AG1071" s="76"/>
      <c r="AH1071" s="76"/>
      <c r="AI1071" s="76"/>
      <c r="AJ1071" s="76"/>
    </row>
    <row r="1072" spans="29:36" ht="20.85" customHeight="1" x14ac:dyDescent="0.15">
      <c r="AC1072" s="76"/>
      <c r="AD1072" s="76"/>
      <c r="AE1072" s="76"/>
      <c r="AF1072" s="76"/>
      <c r="AG1072" s="76"/>
      <c r="AH1072" s="76"/>
      <c r="AI1072" s="76"/>
      <c r="AJ1072" s="76"/>
    </row>
    <row r="1073" spans="29:36" ht="20.85" customHeight="1" x14ac:dyDescent="0.15">
      <c r="AC1073" s="76"/>
      <c r="AD1073" s="76"/>
      <c r="AE1073" s="76"/>
      <c r="AF1073" s="76"/>
      <c r="AG1073" s="76"/>
      <c r="AH1073" s="76"/>
      <c r="AI1073" s="76"/>
      <c r="AJ1073" s="76"/>
    </row>
    <row r="1074" spans="29:36" ht="20.85" customHeight="1" x14ac:dyDescent="0.15">
      <c r="AC1074" s="76"/>
      <c r="AD1074" s="76"/>
      <c r="AE1074" s="76"/>
      <c r="AF1074" s="76"/>
      <c r="AG1074" s="76"/>
      <c r="AH1074" s="76"/>
      <c r="AI1074" s="76"/>
      <c r="AJ1074" s="76"/>
    </row>
    <row r="1075" spans="29:36" ht="20.85" customHeight="1" x14ac:dyDescent="0.15">
      <c r="AC1075" s="76"/>
      <c r="AD1075" s="76"/>
      <c r="AE1075" s="76"/>
      <c r="AF1075" s="76"/>
      <c r="AG1075" s="76"/>
      <c r="AH1075" s="76"/>
      <c r="AI1075" s="76"/>
      <c r="AJ1075" s="76"/>
    </row>
    <row r="1076" spans="29:36" ht="20.85" customHeight="1" x14ac:dyDescent="0.15">
      <c r="AC1076" s="76"/>
      <c r="AD1076" s="76"/>
      <c r="AE1076" s="76"/>
      <c r="AF1076" s="76"/>
      <c r="AG1076" s="76"/>
      <c r="AH1076" s="76"/>
      <c r="AI1076" s="76"/>
      <c r="AJ1076" s="76"/>
    </row>
    <row r="1077" spans="29:36" ht="20.85" customHeight="1" x14ac:dyDescent="0.15">
      <c r="AC1077" s="76"/>
      <c r="AD1077" s="76"/>
      <c r="AE1077" s="76"/>
      <c r="AF1077" s="76"/>
      <c r="AG1077" s="76"/>
      <c r="AH1077" s="76"/>
      <c r="AI1077" s="76"/>
      <c r="AJ1077" s="76"/>
    </row>
    <row r="1078" spans="29:36" ht="20.85" customHeight="1" x14ac:dyDescent="0.15">
      <c r="AC1078" s="76"/>
      <c r="AD1078" s="76"/>
      <c r="AE1078" s="76"/>
      <c r="AF1078" s="76"/>
      <c r="AG1078" s="76"/>
      <c r="AH1078" s="76"/>
      <c r="AI1078" s="76"/>
      <c r="AJ1078" s="76"/>
    </row>
    <row r="1079" spans="29:36" ht="20.85" customHeight="1" x14ac:dyDescent="0.15">
      <c r="AC1079" s="76"/>
      <c r="AD1079" s="76"/>
      <c r="AE1079" s="76"/>
      <c r="AF1079" s="76"/>
      <c r="AG1079" s="76"/>
      <c r="AH1079" s="76"/>
      <c r="AI1079" s="76"/>
      <c r="AJ1079" s="76"/>
    </row>
    <row r="1080" spans="29:36" ht="20.85" customHeight="1" x14ac:dyDescent="0.15">
      <c r="AC1080" s="75"/>
      <c r="AD1080" s="75"/>
      <c r="AE1080" s="75"/>
      <c r="AF1080" s="75"/>
      <c r="AG1080" s="75"/>
      <c r="AH1080" s="75"/>
      <c r="AI1080" s="75"/>
      <c r="AJ1080" s="75"/>
    </row>
    <row r="1081" spans="29:36" ht="20.85" customHeight="1" x14ac:dyDescent="0.15">
      <c r="AC1081" s="75"/>
      <c r="AD1081" s="75"/>
      <c r="AE1081" s="76"/>
      <c r="AF1081" s="76"/>
      <c r="AG1081" s="76"/>
      <c r="AH1081" s="76"/>
      <c r="AI1081" s="76"/>
      <c r="AJ1081" s="76"/>
    </row>
    <row r="1082" spans="29:36" ht="20.85" customHeight="1" x14ac:dyDescent="0.15">
      <c r="AC1082" s="76"/>
      <c r="AD1082" s="76"/>
      <c r="AE1082" s="76"/>
      <c r="AF1082" s="76"/>
      <c r="AG1082" s="76"/>
      <c r="AH1082" s="76"/>
      <c r="AI1082" s="76"/>
      <c r="AJ1082" s="76"/>
    </row>
    <row r="1083" spans="29:36" ht="20.85" customHeight="1" x14ac:dyDescent="0.15">
      <c r="AC1083" s="75"/>
      <c r="AD1083" s="75"/>
      <c r="AE1083" s="76"/>
      <c r="AF1083" s="76"/>
      <c r="AG1083" s="76"/>
      <c r="AH1083" s="76"/>
      <c r="AI1083" s="76"/>
      <c r="AJ1083" s="75"/>
    </row>
    <row r="1084" spans="29:36" ht="20.85" customHeight="1" x14ac:dyDescent="0.15">
      <c r="AC1084" s="76"/>
      <c r="AD1084" s="76"/>
      <c r="AE1084" s="76"/>
      <c r="AF1084" s="76"/>
      <c r="AG1084" s="76"/>
      <c r="AH1084" s="76"/>
      <c r="AI1084" s="76"/>
      <c r="AJ1084" s="76"/>
    </row>
    <row r="1085" spans="29:36" ht="20.85" customHeight="1" x14ac:dyDescent="0.15">
      <c r="AC1085" s="76"/>
      <c r="AD1085" s="76"/>
      <c r="AE1085" s="76"/>
      <c r="AF1085" s="76"/>
      <c r="AG1085" s="76"/>
      <c r="AH1085" s="76"/>
      <c r="AI1085" s="76"/>
      <c r="AJ1085" s="76"/>
    </row>
    <row r="1086" spans="29:36" ht="20.85" customHeight="1" x14ac:dyDescent="0.15">
      <c r="AC1086" s="76"/>
      <c r="AD1086" s="76"/>
      <c r="AE1086" s="76"/>
      <c r="AF1086" s="76"/>
      <c r="AG1086" s="76"/>
      <c r="AH1086" s="76"/>
      <c r="AI1086" s="76"/>
      <c r="AJ1086" s="76"/>
    </row>
    <row r="1087" spans="29:36" ht="20.85" customHeight="1" x14ac:dyDescent="0.15">
      <c r="AC1087" s="76"/>
      <c r="AD1087" s="76"/>
      <c r="AE1087" s="76"/>
      <c r="AF1087" s="76"/>
      <c r="AG1087" s="76"/>
      <c r="AH1087" s="76"/>
      <c r="AI1087" s="76"/>
      <c r="AJ1087" s="76"/>
    </row>
    <row r="1088" spans="29:36" ht="20.85" customHeight="1" x14ac:dyDescent="0.15">
      <c r="AC1088" s="76"/>
      <c r="AD1088" s="76"/>
      <c r="AE1088" s="76"/>
      <c r="AF1088" s="76"/>
      <c r="AG1088" s="76"/>
      <c r="AH1088" s="76"/>
      <c r="AI1088" s="76"/>
      <c r="AJ1088" s="76"/>
    </row>
    <row r="1089" spans="29:36" ht="20.85" customHeight="1" x14ac:dyDescent="0.15">
      <c r="AC1089" s="76"/>
      <c r="AD1089" s="76"/>
      <c r="AE1089" s="76"/>
      <c r="AF1089" s="76"/>
      <c r="AG1089" s="76"/>
      <c r="AH1089" s="76"/>
      <c r="AI1089" s="76"/>
      <c r="AJ1089" s="76"/>
    </row>
    <row r="1090" spans="29:36" ht="20.85" customHeight="1" x14ac:dyDescent="0.15">
      <c r="AC1090" s="76"/>
      <c r="AD1090" s="76"/>
      <c r="AE1090" s="76"/>
      <c r="AF1090" s="76"/>
      <c r="AG1090" s="76"/>
      <c r="AH1090" s="76"/>
      <c r="AI1090" s="76"/>
      <c r="AJ1090" s="76"/>
    </row>
    <row r="1091" spans="29:36" ht="20.85" customHeight="1" x14ac:dyDescent="0.15">
      <c r="AC1091" s="76"/>
      <c r="AD1091" s="76"/>
      <c r="AE1091" s="76"/>
      <c r="AF1091" s="76"/>
      <c r="AG1091" s="76"/>
      <c r="AH1091" s="76"/>
      <c r="AI1091" s="76"/>
      <c r="AJ1091" s="76"/>
    </row>
    <row r="1092" spans="29:36" ht="20.85" customHeight="1" x14ac:dyDescent="0.15">
      <c r="AC1092" s="76"/>
      <c r="AD1092" s="76"/>
      <c r="AE1092" s="76"/>
      <c r="AF1092" s="76"/>
      <c r="AG1092" s="76"/>
      <c r="AH1092" s="76"/>
      <c r="AI1092" s="76"/>
      <c r="AJ1092" s="76"/>
    </row>
    <row r="1093" spans="29:36" ht="20.85" customHeight="1" x14ac:dyDescent="0.15">
      <c r="AC1093" s="76"/>
      <c r="AD1093" s="76"/>
      <c r="AE1093" s="76"/>
      <c r="AF1093" s="76"/>
      <c r="AG1093" s="76"/>
      <c r="AH1093" s="76"/>
      <c r="AI1093" s="76"/>
      <c r="AJ1093" s="76"/>
    </row>
    <row r="1094" spans="29:36" ht="20.85" customHeight="1" x14ac:dyDescent="0.15">
      <c r="AC1094" s="76"/>
      <c r="AD1094" s="76"/>
      <c r="AE1094" s="76"/>
      <c r="AF1094" s="76"/>
      <c r="AG1094" s="76"/>
      <c r="AH1094" s="76"/>
      <c r="AI1094" s="76"/>
      <c r="AJ1094" s="76"/>
    </row>
    <row r="1095" spans="29:36" ht="20.85" customHeight="1" x14ac:dyDescent="0.15">
      <c r="AC1095" s="76"/>
      <c r="AD1095" s="76"/>
      <c r="AE1095" s="76"/>
      <c r="AF1095" s="76"/>
      <c r="AG1095" s="76"/>
      <c r="AH1095" s="76"/>
      <c r="AI1095" s="76"/>
      <c r="AJ1095" s="76"/>
    </row>
    <row r="1096" spans="29:36" ht="20.85" customHeight="1" x14ac:dyDescent="0.15">
      <c r="AC1096" s="76"/>
      <c r="AD1096" s="76"/>
      <c r="AE1096" s="76"/>
      <c r="AF1096" s="76"/>
      <c r="AG1096" s="76"/>
      <c r="AH1096" s="76"/>
      <c r="AI1096" s="76"/>
      <c r="AJ1096" s="76"/>
    </row>
    <row r="1097" spans="29:36" ht="20.85" customHeight="1" x14ac:dyDescent="0.15">
      <c r="AC1097" s="76"/>
      <c r="AD1097" s="76"/>
      <c r="AE1097" s="76"/>
      <c r="AF1097" s="76"/>
      <c r="AG1097" s="76"/>
      <c r="AH1097" s="76"/>
      <c r="AI1097" s="76"/>
      <c r="AJ1097" s="76"/>
    </row>
    <row r="1098" spans="29:36" ht="20.85" customHeight="1" x14ac:dyDescent="0.15">
      <c r="AC1098" s="76"/>
      <c r="AD1098" s="76"/>
      <c r="AE1098" s="76"/>
      <c r="AF1098" s="76"/>
      <c r="AG1098" s="76"/>
      <c r="AH1098" s="76"/>
      <c r="AI1098" s="76"/>
      <c r="AJ1098" s="76"/>
    </row>
    <row r="1099" spans="29:36" ht="20.85" customHeight="1" x14ac:dyDescent="0.15">
      <c r="AC1099" s="76"/>
      <c r="AD1099" s="76"/>
      <c r="AE1099" s="76"/>
      <c r="AF1099" s="76"/>
      <c r="AG1099" s="76"/>
      <c r="AH1099" s="76"/>
      <c r="AI1099" s="76"/>
      <c r="AJ1099" s="76"/>
    </row>
    <row r="1100" spans="29:36" ht="20.85" customHeight="1" x14ac:dyDescent="0.15">
      <c r="AC1100" s="76"/>
      <c r="AD1100" s="76"/>
      <c r="AE1100" s="76"/>
      <c r="AF1100" s="76"/>
      <c r="AG1100" s="76"/>
      <c r="AH1100" s="76"/>
      <c r="AI1100" s="76"/>
      <c r="AJ1100" s="76"/>
    </row>
    <row r="1101" spans="29:36" ht="20.85" customHeight="1" x14ac:dyDescent="0.15">
      <c r="AC1101" s="76"/>
      <c r="AD1101" s="76"/>
      <c r="AE1101" s="76"/>
      <c r="AF1101" s="76"/>
      <c r="AG1101" s="76"/>
      <c r="AH1101" s="76"/>
      <c r="AI1101" s="76"/>
      <c r="AJ1101" s="76"/>
    </row>
    <row r="1102" spans="29:36" ht="20.85" customHeight="1" x14ac:dyDescent="0.15">
      <c r="AC1102" s="76"/>
      <c r="AD1102" s="76"/>
      <c r="AE1102" s="76"/>
      <c r="AF1102" s="76"/>
      <c r="AG1102" s="76"/>
      <c r="AH1102" s="76"/>
      <c r="AI1102" s="76"/>
      <c r="AJ1102" s="76"/>
    </row>
    <row r="1103" spans="29:36" ht="20.85" customHeight="1" x14ac:dyDescent="0.15">
      <c r="AC1103" s="76"/>
      <c r="AD1103" s="76"/>
      <c r="AE1103" s="76"/>
      <c r="AF1103" s="76"/>
      <c r="AG1103" s="76"/>
      <c r="AH1103" s="76"/>
      <c r="AI1103" s="76"/>
      <c r="AJ1103" s="76"/>
    </row>
    <row r="1104" spans="29:36" ht="20.85" customHeight="1" x14ac:dyDescent="0.15">
      <c r="AC1104" s="76"/>
      <c r="AD1104" s="76"/>
      <c r="AE1104" s="76"/>
      <c r="AF1104" s="76"/>
      <c r="AG1104" s="76"/>
      <c r="AH1104" s="76"/>
      <c r="AI1104" s="76"/>
      <c r="AJ1104" s="76"/>
    </row>
    <row r="1105" spans="29:36" ht="20.85" customHeight="1" x14ac:dyDescent="0.15">
      <c r="AC1105" s="76"/>
      <c r="AD1105" s="76"/>
      <c r="AE1105" s="76"/>
      <c r="AF1105" s="76"/>
      <c r="AG1105" s="76"/>
      <c r="AH1105" s="76"/>
      <c r="AI1105" s="76"/>
      <c r="AJ1105" s="76"/>
    </row>
    <row r="1106" spans="29:36" ht="20.85" customHeight="1" x14ac:dyDescent="0.15">
      <c r="AC1106" s="76"/>
      <c r="AD1106" s="76"/>
      <c r="AE1106" s="76"/>
      <c r="AF1106" s="76"/>
      <c r="AG1106" s="76"/>
      <c r="AH1106" s="76"/>
      <c r="AI1106" s="76"/>
      <c r="AJ1106" s="76"/>
    </row>
    <row r="1107" spans="29:36" ht="20.85" customHeight="1" x14ac:dyDescent="0.15">
      <c r="AC1107" s="76"/>
      <c r="AD1107" s="76"/>
      <c r="AE1107" s="76"/>
      <c r="AF1107" s="76"/>
      <c r="AG1107" s="76"/>
      <c r="AH1107" s="76"/>
      <c r="AI1107" s="76"/>
      <c r="AJ1107" s="76"/>
    </row>
    <row r="1108" spans="29:36" ht="20.85" customHeight="1" x14ac:dyDescent="0.15">
      <c r="AC1108" s="76"/>
      <c r="AD1108" s="76"/>
      <c r="AE1108" s="76"/>
      <c r="AF1108" s="76"/>
      <c r="AG1108" s="76"/>
      <c r="AH1108" s="76"/>
      <c r="AI1108" s="76"/>
      <c r="AJ1108" s="76"/>
    </row>
    <row r="1109" spans="29:36" ht="20.85" customHeight="1" x14ac:dyDescent="0.15">
      <c r="AC1109" s="76"/>
      <c r="AD1109" s="76"/>
      <c r="AE1109" s="76"/>
      <c r="AF1109" s="76"/>
      <c r="AG1109" s="76"/>
      <c r="AH1109" s="76"/>
      <c r="AI1109" s="76"/>
      <c r="AJ1109" s="76"/>
    </row>
    <row r="1110" spans="29:36" ht="20.85" customHeight="1" x14ac:dyDescent="0.15">
      <c r="AC1110" s="76"/>
      <c r="AD1110" s="76"/>
      <c r="AE1110" s="76"/>
      <c r="AF1110" s="76"/>
      <c r="AG1110" s="76"/>
      <c r="AH1110" s="76"/>
      <c r="AI1110" s="76"/>
      <c r="AJ1110" s="76"/>
    </row>
    <row r="1111" spans="29:36" ht="20.85" customHeight="1" x14ac:dyDescent="0.15">
      <c r="AC1111" s="76"/>
      <c r="AD1111" s="76"/>
      <c r="AE1111" s="76"/>
      <c r="AF1111" s="76"/>
      <c r="AG1111" s="76"/>
      <c r="AH1111" s="76"/>
      <c r="AI1111" s="76"/>
      <c r="AJ1111" s="76"/>
    </row>
    <row r="1112" spans="29:36" ht="20.85" customHeight="1" x14ac:dyDescent="0.15">
      <c r="AC1112" s="76"/>
      <c r="AD1112" s="76"/>
      <c r="AE1112" s="76"/>
      <c r="AF1112" s="76"/>
      <c r="AG1112" s="76"/>
      <c r="AH1112" s="76"/>
      <c r="AI1112" s="76"/>
      <c r="AJ1112" s="76"/>
    </row>
    <row r="1113" spans="29:36" ht="20.85" customHeight="1" x14ac:dyDescent="0.15">
      <c r="AC1113" s="76"/>
      <c r="AD1113" s="76"/>
      <c r="AE1113" s="76"/>
      <c r="AF1113" s="76"/>
      <c r="AG1113" s="76"/>
      <c r="AH1113" s="76"/>
      <c r="AI1113" s="76"/>
      <c r="AJ1113" s="76"/>
    </row>
    <row r="1114" spans="29:36" ht="20.85" customHeight="1" x14ac:dyDescent="0.15">
      <c r="AC1114" s="76"/>
      <c r="AD1114" s="76"/>
      <c r="AE1114" s="76"/>
      <c r="AF1114" s="76"/>
      <c r="AG1114" s="76"/>
      <c r="AH1114" s="76"/>
      <c r="AI1114" s="76"/>
      <c r="AJ1114" s="76"/>
    </row>
    <row r="1115" spans="29:36" ht="20.85" customHeight="1" x14ac:dyDescent="0.15">
      <c r="AC1115" s="76"/>
      <c r="AD1115" s="76"/>
      <c r="AE1115" s="76"/>
      <c r="AF1115" s="76"/>
      <c r="AG1115" s="76"/>
      <c r="AH1115" s="76"/>
      <c r="AI1115" s="76"/>
      <c r="AJ1115" s="76"/>
    </row>
    <row r="1116" spans="29:36" ht="20.85" customHeight="1" x14ac:dyDescent="0.15">
      <c r="AC1116" s="76"/>
      <c r="AD1116" s="76"/>
      <c r="AE1116" s="76"/>
      <c r="AF1116" s="76"/>
      <c r="AG1116" s="76"/>
      <c r="AH1116" s="76"/>
      <c r="AI1116" s="76"/>
      <c r="AJ1116" s="76"/>
    </row>
    <row r="1117" spans="29:36" ht="20.85" customHeight="1" x14ac:dyDescent="0.15">
      <c r="AC1117" s="76"/>
      <c r="AD1117" s="76"/>
      <c r="AE1117" s="76"/>
      <c r="AF1117" s="76"/>
      <c r="AG1117" s="76"/>
      <c r="AH1117" s="76"/>
      <c r="AI1117" s="76"/>
      <c r="AJ1117" s="76"/>
    </row>
    <row r="1118" spans="29:36" ht="20.85" customHeight="1" x14ac:dyDescent="0.15">
      <c r="AC1118" s="76"/>
      <c r="AD1118" s="76"/>
      <c r="AE1118" s="76"/>
      <c r="AF1118" s="76"/>
      <c r="AG1118" s="76"/>
      <c r="AH1118" s="76"/>
      <c r="AI1118" s="76"/>
      <c r="AJ1118" s="76"/>
    </row>
    <row r="1119" spans="29:36" ht="20.85" customHeight="1" x14ac:dyDescent="0.15">
      <c r="AC1119" s="76"/>
      <c r="AD1119" s="76"/>
      <c r="AE1119" s="76"/>
      <c r="AF1119" s="76"/>
      <c r="AG1119" s="76"/>
      <c r="AH1119" s="76"/>
      <c r="AI1119" s="76"/>
      <c r="AJ1119" s="76"/>
    </row>
    <row r="1120" spans="29:36" ht="20.85" customHeight="1" x14ac:dyDescent="0.15">
      <c r="AC1120" s="76"/>
      <c r="AD1120" s="76"/>
      <c r="AE1120" s="76"/>
      <c r="AF1120" s="76"/>
      <c r="AG1120" s="76"/>
      <c r="AH1120" s="76"/>
      <c r="AI1120" s="76"/>
      <c r="AJ1120" s="76"/>
    </row>
    <row r="1121" spans="29:36" ht="20.85" customHeight="1" x14ac:dyDescent="0.15">
      <c r="AC1121" s="76"/>
      <c r="AD1121" s="76"/>
      <c r="AE1121" s="76"/>
      <c r="AF1121" s="76"/>
      <c r="AG1121" s="76"/>
      <c r="AH1121" s="76"/>
      <c r="AI1121" s="76"/>
      <c r="AJ1121" s="76"/>
    </row>
    <row r="1122" spans="29:36" ht="20.85" customHeight="1" x14ac:dyDescent="0.15">
      <c r="AC1122" s="76"/>
      <c r="AD1122" s="76"/>
      <c r="AE1122" s="76"/>
      <c r="AF1122" s="76"/>
      <c r="AG1122" s="76"/>
      <c r="AH1122" s="76"/>
      <c r="AI1122" s="76"/>
      <c r="AJ1122" s="76"/>
    </row>
    <row r="1123" spans="29:36" ht="20.85" customHeight="1" x14ac:dyDescent="0.15">
      <c r="AC1123" s="76"/>
      <c r="AD1123" s="76"/>
      <c r="AE1123" s="76"/>
      <c r="AF1123" s="76"/>
      <c r="AG1123" s="76"/>
      <c r="AH1123" s="76"/>
      <c r="AI1123" s="76"/>
      <c r="AJ1123" s="76"/>
    </row>
    <row r="1124" spans="29:36" ht="20.85" customHeight="1" x14ac:dyDescent="0.15">
      <c r="AC1124" s="76"/>
      <c r="AD1124" s="76"/>
      <c r="AE1124" s="76"/>
      <c r="AF1124" s="76"/>
      <c r="AG1124" s="76"/>
      <c r="AH1124" s="76"/>
      <c r="AI1124" s="76"/>
      <c r="AJ1124" s="76"/>
    </row>
    <row r="1125" spans="29:36" ht="20.85" customHeight="1" x14ac:dyDescent="0.15">
      <c r="AC1125" s="75"/>
      <c r="AD1125" s="75"/>
      <c r="AE1125" s="75"/>
      <c r="AF1125" s="75"/>
      <c r="AG1125" s="75"/>
      <c r="AH1125" s="75"/>
      <c r="AI1125" s="75"/>
      <c r="AJ1125" s="75"/>
    </row>
    <row r="1126" spans="29:36" ht="20.85" customHeight="1" x14ac:dyDescent="0.15">
      <c r="AC1126" s="75"/>
      <c r="AD1126" s="75"/>
      <c r="AE1126" s="76"/>
      <c r="AF1126" s="76"/>
      <c r="AG1126" s="76"/>
      <c r="AH1126" s="76"/>
      <c r="AI1126" s="76"/>
      <c r="AJ1126" s="76"/>
    </row>
    <row r="1127" spans="29:36" ht="20.85" customHeight="1" x14ac:dyDescent="0.15">
      <c r="AC1127" s="76"/>
      <c r="AD1127" s="76"/>
      <c r="AE1127" s="76"/>
      <c r="AF1127" s="76"/>
      <c r="AG1127" s="76"/>
      <c r="AH1127" s="76"/>
      <c r="AI1127" s="76"/>
      <c r="AJ1127" s="76"/>
    </row>
    <row r="1128" spans="29:36" ht="20.85" customHeight="1" x14ac:dyDescent="0.15">
      <c r="AC1128" s="75"/>
      <c r="AD1128" s="75"/>
      <c r="AE1128" s="76"/>
      <c r="AF1128" s="76"/>
      <c r="AG1128" s="76"/>
      <c r="AH1128" s="76"/>
      <c r="AI1128" s="76"/>
      <c r="AJ1128" s="75"/>
    </row>
    <row r="1129" spans="29:36" ht="20.85" customHeight="1" x14ac:dyDescent="0.15">
      <c r="AC1129" s="76"/>
      <c r="AD1129" s="76"/>
      <c r="AE1129" s="76"/>
      <c r="AF1129" s="76"/>
      <c r="AG1129" s="76"/>
      <c r="AH1129" s="76"/>
      <c r="AI1129" s="76"/>
      <c r="AJ1129" s="76"/>
    </row>
    <row r="1130" spans="29:36" ht="20.85" customHeight="1" x14ac:dyDescent="0.15">
      <c r="AC1130" s="76"/>
      <c r="AD1130" s="76"/>
      <c r="AE1130" s="76"/>
      <c r="AF1130" s="76"/>
      <c r="AG1130" s="76"/>
      <c r="AH1130" s="76"/>
      <c r="AI1130" s="76"/>
      <c r="AJ1130" s="76"/>
    </row>
    <row r="1131" spans="29:36" ht="20.85" customHeight="1" x14ac:dyDescent="0.15">
      <c r="AC1131" s="76"/>
      <c r="AD1131" s="76"/>
      <c r="AE1131" s="76"/>
      <c r="AF1131" s="76"/>
      <c r="AG1131" s="76"/>
      <c r="AH1131" s="76"/>
      <c r="AI1131" s="76"/>
      <c r="AJ1131" s="76"/>
    </row>
    <row r="1132" spans="29:36" ht="20.85" customHeight="1" x14ac:dyDescent="0.15">
      <c r="AC1132" s="76"/>
      <c r="AD1132" s="76"/>
      <c r="AE1132" s="76"/>
      <c r="AF1132" s="76"/>
      <c r="AG1132" s="76"/>
      <c r="AH1132" s="76"/>
      <c r="AI1132" s="76"/>
      <c r="AJ1132" s="76"/>
    </row>
    <row r="1133" spans="29:36" ht="20.85" customHeight="1" x14ac:dyDescent="0.15">
      <c r="AC1133" s="76"/>
      <c r="AD1133" s="76"/>
      <c r="AE1133" s="76"/>
      <c r="AF1133" s="76"/>
      <c r="AG1133" s="76"/>
      <c r="AH1133" s="76"/>
      <c r="AI1133" s="76"/>
      <c r="AJ1133" s="76"/>
    </row>
    <row r="1134" spans="29:36" ht="20.85" customHeight="1" x14ac:dyDescent="0.15">
      <c r="AC1134" s="76"/>
      <c r="AD1134" s="76"/>
      <c r="AE1134" s="76"/>
      <c r="AF1134" s="76"/>
      <c r="AG1134" s="76"/>
      <c r="AH1134" s="76"/>
      <c r="AI1134" s="76"/>
      <c r="AJ1134" s="76"/>
    </row>
    <row r="1135" spans="29:36" ht="20.85" customHeight="1" x14ac:dyDescent="0.15">
      <c r="AC1135" s="76"/>
      <c r="AD1135" s="76"/>
      <c r="AE1135" s="76"/>
      <c r="AF1135" s="76"/>
      <c r="AG1135" s="76"/>
      <c r="AH1135" s="76"/>
      <c r="AI1135" s="76"/>
      <c r="AJ1135" s="76"/>
    </row>
    <row r="1136" spans="29:36" ht="20.85" customHeight="1" x14ac:dyDescent="0.15">
      <c r="AC1136" s="76"/>
      <c r="AD1136" s="76"/>
      <c r="AE1136" s="76"/>
      <c r="AF1136" s="76"/>
      <c r="AG1136" s="76"/>
      <c r="AH1136" s="76"/>
      <c r="AI1136" s="76"/>
      <c r="AJ1136" s="76"/>
    </row>
    <row r="1137" spans="29:36" ht="20.85" customHeight="1" x14ac:dyDescent="0.15">
      <c r="AC1137" s="76"/>
      <c r="AD1137" s="76"/>
      <c r="AE1137" s="76"/>
      <c r="AF1137" s="76"/>
      <c r="AG1137" s="76"/>
      <c r="AH1137" s="76"/>
      <c r="AI1137" s="76"/>
      <c r="AJ1137" s="76"/>
    </row>
    <row r="1138" spans="29:36" ht="20.85" customHeight="1" x14ac:dyDescent="0.15">
      <c r="AC1138" s="76"/>
      <c r="AD1138" s="76"/>
      <c r="AE1138" s="76"/>
      <c r="AF1138" s="76"/>
      <c r="AG1138" s="76"/>
      <c r="AH1138" s="76"/>
      <c r="AI1138" s="76"/>
      <c r="AJ1138" s="76"/>
    </row>
    <row r="1139" spans="29:36" ht="20.85" customHeight="1" x14ac:dyDescent="0.15">
      <c r="AC1139" s="76"/>
      <c r="AD1139" s="76"/>
      <c r="AE1139" s="76"/>
      <c r="AF1139" s="76"/>
      <c r="AG1139" s="76"/>
      <c r="AH1139" s="76"/>
      <c r="AI1139" s="76"/>
      <c r="AJ1139" s="76"/>
    </row>
    <row r="1140" spans="29:36" ht="20.85" customHeight="1" x14ac:dyDescent="0.15">
      <c r="AC1140" s="76"/>
      <c r="AD1140" s="76"/>
      <c r="AE1140" s="76"/>
      <c r="AF1140" s="76"/>
      <c r="AG1140" s="76"/>
      <c r="AH1140" s="76"/>
      <c r="AI1140" s="76"/>
      <c r="AJ1140" s="76"/>
    </row>
    <row r="1141" spans="29:36" ht="20.85" customHeight="1" x14ac:dyDescent="0.15">
      <c r="AC1141" s="76"/>
      <c r="AD1141" s="76"/>
      <c r="AE1141" s="76"/>
      <c r="AF1141" s="76"/>
      <c r="AG1141" s="76"/>
      <c r="AH1141" s="76"/>
      <c r="AI1141" s="76"/>
      <c r="AJ1141" s="76"/>
    </row>
    <row r="1142" spans="29:36" ht="20.85" customHeight="1" x14ac:dyDescent="0.15">
      <c r="AC1142" s="76"/>
      <c r="AD1142" s="76"/>
      <c r="AE1142" s="76"/>
      <c r="AF1142" s="76"/>
      <c r="AG1142" s="76"/>
      <c r="AH1142" s="76"/>
      <c r="AI1142" s="76"/>
      <c r="AJ1142" s="76"/>
    </row>
    <row r="1143" spans="29:36" ht="20.85" customHeight="1" x14ac:dyDescent="0.15">
      <c r="AC1143" s="76"/>
      <c r="AD1143" s="76"/>
      <c r="AE1143" s="76"/>
      <c r="AF1143" s="76"/>
      <c r="AG1143" s="76"/>
      <c r="AH1143" s="76"/>
      <c r="AI1143" s="76"/>
      <c r="AJ1143" s="76"/>
    </row>
    <row r="1144" spans="29:36" ht="20.85" customHeight="1" x14ac:dyDescent="0.15">
      <c r="AC1144" s="76"/>
      <c r="AD1144" s="76"/>
      <c r="AE1144" s="76"/>
      <c r="AF1144" s="76"/>
      <c r="AG1144" s="76"/>
      <c r="AH1144" s="76"/>
      <c r="AI1144" s="76"/>
      <c r="AJ1144" s="76"/>
    </row>
    <row r="1145" spans="29:36" ht="20.85" customHeight="1" x14ac:dyDescent="0.15">
      <c r="AC1145" s="76"/>
      <c r="AD1145" s="76"/>
      <c r="AE1145" s="76"/>
      <c r="AF1145" s="76"/>
      <c r="AG1145" s="76"/>
      <c r="AH1145" s="76"/>
      <c r="AI1145" s="76"/>
      <c r="AJ1145" s="76"/>
    </row>
    <row r="1146" spans="29:36" ht="20.85" customHeight="1" x14ac:dyDescent="0.15">
      <c r="AC1146" s="76"/>
      <c r="AD1146" s="76"/>
      <c r="AE1146" s="76"/>
      <c r="AF1146" s="76"/>
      <c r="AG1146" s="76"/>
      <c r="AH1146" s="76"/>
      <c r="AI1146" s="76"/>
      <c r="AJ1146" s="76"/>
    </row>
    <row r="1147" spans="29:36" ht="20.85" customHeight="1" x14ac:dyDescent="0.15">
      <c r="AC1147" s="76"/>
      <c r="AD1147" s="76"/>
      <c r="AE1147" s="76"/>
      <c r="AF1147" s="76"/>
      <c r="AG1147" s="76"/>
      <c r="AH1147" s="76"/>
      <c r="AI1147" s="76"/>
      <c r="AJ1147" s="76"/>
    </row>
    <row r="1148" spans="29:36" ht="20.85" customHeight="1" x14ac:dyDescent="0.15">
      <c r="AC1148" s="76"/>
      <c r="AD1148" s="76"/>
      <c r="AE1148" s="76"/>
      <c r="AF1148" s="76"/>
      <c r="AG1148" s="76"/>
      <c r="AH1148" s="76"/>
      <c r="AI1148" s="76"/>
      <c r="AJ1148" s="76"/>
    </row>
    <row r="1149" spans="29:36" ht="20.85" customHeight="1" x14ac:dyDescent="0.15">
      <c r="AC1149" s="76"/>
      <c r="AD1149" s="76"/>
      <c r="AE1149" s="76"/>
      <c r="AF1149" s="76"/>
      <c r="AG1149" s="76"/>
      <c r="AH1149" s="76"/>
      <c r="AI1149" s="76"/>
      <c r="AJ1149" s="76"/>
    </row>
    <row r="1150" spans="29:36" ht="20.85" customHeight="1" x14ac:dyDescent="0.15">
      <c r="AC1150" s="76"/>
      <c r="AD1150" s="76"/>
      <c r="AE1150" s="76"/>
      <c r="AF1150" s="76"/>
      <c r="AG1150" s="76"/>
      <c r="AH1150" s="76"/>
      <c r="AI1150" s="76"/>
      <c r="AJ1150" s="76"/>
    </row>
    <row r="1151" spans="29:36" ht="20.85" customHeight="1" x14ac:dyDescent="0.15">
      <c r="AC1151" s="76"/>
      <c r="AD1151" s="76"/>
      <c r="AE1151" s="76"/>
      <c r="AF1151" s="76"/>
      <c r="AG1151" s="76"/>
      <c r="AH1151" s="76"/>
      <c r="AI1151" s="76"/>
      <c r="AJ1151" s="76"/>
    </row>
    <row r="1152" spans="29:36" ht="20.85" customHeight="1" x14ac:dyDescent="0.15">
      <c r="AC1152" s="76"/>
      <c r="AD1152" s="76"/>
      <c r="AE1152" s="76"/>
      <c r="AF1152" s="76"/>
      <c r="AG1152" s="76"/>
      <c r="AH1152" s="76"/>
      <c r="AI1152" s="76"/>
      <c r="AJ1152" s="76"/>
    </row>
    <row r="1153" spans="29:36" ht="20.85" customHeight="1" x14ac:dyDescent="0.15">
      <c r="AC1153" s="76"/>
      <c r="AD1153" s="76"/>
      <c r="AE1153" s="76"/>
      <c r="AF1153" s="76"/>
      <c r="AG1153" s="76"/>
      <c r="AH1153" s="76"/>
      <c r="AI1153" s="76"/>
      <c r="AJ1153" s="76"/>
    </row>
    <row r="1154" spans="29:36" ht="20.85" customHeight="1" x14ac:dyDescent="0.15">
      <c r="AC1154" s="76"/>
      <c r="AD1154" s="76"/>
      <c r="AE1154" s="76"/>
      <c r="AF1154" s="76"/>
      <c r="AG1154" s="76"/>
      <c r="AH1154" s="76"/>
      <c r="AI1154" s="76"/>
      <c r="AJ1154" s="76"/>
    </row>
    <row r="1155" spans="29:36" ht="20.85" customHeight="1" x14ac:dyDescent="0.15">
      <c r="AC1155" s="76"/>
      <c r="AD1155" s="76"/>
      <c r="AE1155" s="76"/>
      <c r="AF1155" s="76"/>
      <c r="AG1155" s="76"/>
      <c r="AH1155" s="76"/>
      <c r="AI1155" s="76"/>
      <c r="AJ1155" s="76"/>
    </row>
    <row r="1156" spans="29:36" ht="20.85" customHeight="1" x14ac:dyDescent="0.15">
      <c r="AC1156" s="76"/>
      <c r="AD1156" s="76"/>
      <c r="AE1156" s="76"/>
      <c r="AF1156" s="76"/>
      <c r="AG1156" s="76"/>
      <c r="AH1156" s="76"/>
      <c r="AI1156" s="76"/>
      <c r="AJ1156" s="76"/>
    </row>
    <row r="1157" spans="29:36" ht="20.85" customHeight="1" x14ac:dyDescent="0.15">
      <c r="AC1157" s="76"/>
      <c r="AD1157" s="76"/>
      <c r="AE1157" s="76"/>
      <c r="AF1157" s="76"/>
      <c r="AG1157" s="76"/>
      <c r="AH1157" s="76"/>
      <c r="AI1157" s="76"/>
      <c r="AJ1157" s="76"/>
    </row>
    <row r="1158" spans="29:36" ht="20.85" customHeight="1" x14ac:dyDescent="0.15">
      <c r="AC1158" s="76"/>
      <c r="AD1158" s="76"/>
      <c r="AE1158" s="76"/>
      <c r="AF1158" s="76"/>
      <c r="AG1158" s="76"/>
      <c r="AH1158" s="76"/>
      <c r="AI1158" s="76"/>
      <c r="AJ1158" s="76"/>
    </row>
    <row r="1159" spans="29:36" ht="20.85" customHeight="1" x14ac:dyDescent="0.15">
      <c r="AC1159" s="76"/>
      <c r="AD1159" s="76"/>
      <c r="AE1159" s="76"/>
      <c r="AF1159" s="76"/>
      <c r="AG1159" s="76"/>
      <c r="AH1159" s="76"/>
      <c r="AI1159" s="76"/>
      <c r="AJ1159" s="76"/>
    </row>
    <row r="1160" spans="29:36" ht="20.85" customHeight="1" x14ac:dyDescent="0.15">
      <c r="AC1160" s="76"/>
      <c r="AD1160" s="76"/>
      <c r="AE1160" s="76"/>
      <c r="AF1160" s="76"/>
      <c r="AG1160" s="76"/>
      <c r="AH1160" s="76"/>
      <c r="AI1160" s="76"/>
      <c r="AJ1160" s="76"/>
    </row>
    <row r="1161" spans="29:36" ht="20.85" customHeight="1" x14ac:dyDescent="0.15">
      <c r="AC1161" s="76"/>
      <c r="AD1161" s="76"/>
      <c r="AE1161" s="76"/>
      <c r="AF1161" s="76"/>
      <c r="AG1161" s="76"/>
      <c r="AH1161" s="76"/>
      <c r="AI1161" s="76"/>
      <c r="AJ1161" s="76"/>
    </row>
    <row r="1162" spans="29:36" ht="20.85" customHeight="1" x14ac:dyDescent="0.15">
      <c r="AC1162" s="76"/>
      <c r="AD1162" s="76"/>
      <c r="AE1162" s="76"/>
      <c r="AF1162" s="76"/>
      <c r="AG1162" s="76"/>
      <c r="AH1162" s="76"/>
      <c r="AI1162" s="76"/>
      <c r="AJ1162" s="76"/>
    </row>
    <row r="1163" spans="29:36" ht="20.85" customHeight="1" x14ac:dyDescent="0.15">
      <c r="AC1163" s="76"/>
      <c r="AD1163" s="76"/>
      <c r="AE1163" s="76"/>
      <c r="AF1163" s="76"/>
      <c r="AG1163" s="76"/>
      <c r="AH1163" s="76"/>
      <c r="AI1163" s="76"/>
      <c r="AJ1163" s="76"/>
    </row>
    <row r="1164" spans="29:36" ht="20.85" customHeight="1" x14ac:dyDescent="0.15">
      <c r="AC1164" s="76"/>
      <c r="AD1164" s="76"/>
      <c r="AE1164" s="76"/>
      <c r="AF1164" s="76"/>
      <c r="AG1164" s="76"/>
      <c r="AH1164" s="76"/>
      <c r="AI1164" s="76"/>
      <c r="AJ1164" s="76"/>
    </row>
    <row r="1165" spans="29:36" ht="20.85" customHeight="1" x14ac:dyDescent="0.15">
      <c r="AC1165" s="76"/>
      <c r="AD1165" s="76"/>
      <c r="AE1165" s="76"/>
      <c r="AF1165" s="76"/>
      <c r="AG1165" s="76"/>
      <c r="AH1165" s="76"/>
      <c r="AI1165" s="76"/>
      <c r="AJ1165" s="76"/>
    </row>
    <row r="1166" spans="29:36" ht="20.85" customHeight="1" x14ac:dyDescent="0.15">
      <c r="AC1166" s="76"/>
      <c r="AD1166" s="76"/>
      <c r="AE1166" s="76"/>
      <c r="AF1166" s="76"/>
      <c r="AG1166" s="76"/>
      <c r="AH1166" s="76"/>
      <c r="AI1166" s="76"/>
      <c r="AJ1166" s="76"/>
    </row>
    <row r="1167" spans="29:36" ht="20.85" customHeight="1" x14ac:dyDescent="0.15">
      <c r="AC1167" s="76"/>
      <c r="AD1167" s="76"/>
      <c r="AE1167" s="76"/>
      <c r="AF1167" s="76"/>
      <c r="AG1167" s="76"/>
      <c r="AH1167" s="76"/>
      <c r="AI1167" s="76"/>
      <c r="AJ1167" s="76"/>
    </row>
    <row r="1168" spans="29:36" ht="20.85" customHeight="1" x14ac:dyDescent="0.15">
      <c r="AC1168" s="76"/>
      <c r="AD1168" s="76"/>
      <c r="AE1168" s="76"/>
      <c r="AF1168" s="76"/>
      <c r="AG1168" s="76"/>
      <c r="AH1168" s="76"/>
      <c r="AI1168" s="76"/>
      <c r="AJ1168" s="76"/>
    </row>
    <row r="1169" spans="29:36" ht="20.85" customHeight="1" x14ac:dyDescent="0.15">
      <c r="AC1169" s="76"/>
      <c r="AD1169" s="76"/>
      <c r="AE1169" s="76"/>
      <c r="AF1169" s="76"/>
      <c r="AG1169" s="76"/>
      <c r="AH1169" s="76"/>
      <c r="AI1169" s="76"/>
      <c r="AJ1169" s="76"/>
    </row>
    <row r="1170" spans="29:36" ht="20.85" customHeight="1" x14ac:dyDescent="0.15">
      <c r="AC1170" s="75"/>
      <c r="AD1170" s="75"/>
      <c r="AE1170" s="75"/>
      <c r="AF1170" s="75"/>
      <c r="AG1170" s="75"/>
      <c r="AH1170" s="75"/>
      <c r="AI1170" s="75"/>
      <c r="AJ1170" s="75"/>
    </row>
    <row r="1171" spans="29:36" ht="20.85" customHeight="1" x14ac:dyDescent="0.15">
      <c r="AC1171" s="75"/>
      <c r="AD1171" s="75"/>
      <c r="AE1171" s="76"/>
      <c r="AF1171" s="76"/>
      <c r="AG1171" s="76"/>
      <c r="AH1171" s="76"/>
      <c r="AI1171" s="76"/>
      <c r="AJ1171" s="76"/>
    </row>
    <row r="1172" spans="29:36" ht="20.85" customHeight="1" x14ac:dyDescent="0.15">
      <c r="AC1172" s="76"/>
      <c r="AD1172" s="76"/>
      <c r="AE1172" s="76"/>
      <c r="AF1172" s="76"/>
      <c r="AG1172" s="76"/>
      <c r="AH1172" s="76"/>
      <c r="AI1172" s="76"/>
      <c r="AJ1172" s="76"/>
    </row>
    <row r="1173" spans="29:36" ht="20.85" customHeight="1" x14ac:dyDescent="0.15">
      <c r="AC1173" s="75"/>
      <c r="AD1173" s="75"/>
      <c r="AE1173" s="76"/>
      <c r="AF1173" s="76"/>
      <c r="AG1173" s="76"/>
      <c r="AH1173" s="76"/>
      <c r="AI1173" s="76"/>
      <c r="AJ1173" s="75"/>
    </row>
    <row r="1174" spans="29:36" ht="20.85" customHeight="1" x14ac:dyDescent="0.15">
      <c r="AC1174" s="76"/>
      <c r="AD1174" s="76"/>
      <c r="AE1174" s="76"/>
      <c r="AF1174" s="76"/>
      <c r="AG1174" s="76"/>
      <c r="AH1174" s="76"/>
      <c r="AI1174" s="76"/>
      <c r="AJ1174" s="76"/>
    </row>
    <row r="1175" spans="29:36" ht="20.85" customHeight="1" x14ac:dyDescent="0.15">
      <c r="AC1175" s="76"/>
      <c r="AD1175" s="76"/>
      <c r="AE1175" s="76"/>
      <c r="AF1175" s="76"/>
      <c r="AG1175" s="76"/>
      <c r="AH1175" s="76"/>
      <c r="AI1175" s="76"/>
      <c r="AJ1175" s="76"/>
    </row>
    <row r="1176" spans="29:36" ht="20.85" customHeight="1" x14ac:dyDescent="0.15">
      <c r="AC1176" s="76"/>
      <c r="AD1176" s="76"/>
      <c r="AE1176" s="76"/>
      <c r="AF1176" s="76"/>
      <c r="AG1176" s="76"/>
      <c r="AH1176" s="76"/>
      <c r="AI1176" s="76"/>
      <c r="AJ1176" s="76"/>
    </row>
    <row r="1177" spans="29:36" ht="20.85" customHeight="1" x14ac:dyDescent="0.15">
      <c r="AC1177" s="76"/>
      <c r="AD1177" s="76"/>
      <c r="AE1177" s="76"/>
      <c r="AF1177" s="76"/>
      <c r="AG1177" s="76"/>
      <c r="AH1177" s="76"/>
      <c r="AI1177" s="76"/>
      <c r="AJ1177" s="76"/>
    </row>
    <row r="1178" spans="29:36" ht="20.85" customHeight="1" x14ac:dyDescent="0.15">
      <c r="AC1178" s="76"/>
      <c r="AD1178" s="76"/>
      <c r="AE1178" s="76"/>
      <c r="AF1178" s="76"/>
      <c r="AG1178" s="76"/>
      <c r="AH1178" s="76"/>
      <c r="AI1178" s="76"/>
      <c r="AJ1178" s="76"/>
    </row>
    <row r="1179" spans="29:36" ht="20.85" customHeight="1" x14ac:dyDescent="0.15">
      <c r="AC1179" s="76"/>
      <c r="AD1179" s="76"/>
      <c r="AE1179" s="76"/>
      <c r="AF1179" s="76"/>
      <c r="AG1179" s="76"/>
      <c r="AH1179" s="76"/>
      <c r="AI1179" s="76"/>
      <c r="AJ1179" s="76"/>
    </row>
    <row r="1180" spans="29:36" ht="20.85" customHeight="1" x14ac:dyDescent="0.15">
      <c r="AC1180" s="76"/>
      <c r="AD1180" s="76"/>
      <c r="AE1180" s="76"/>
      <c r="AF1180" s="76"/>
      <c r="AG1180" s="76"/>
      <c r="AH1180" s="76"/>
      <c r="AI1180" s="76"/>
      <c r="AJ1180" s="76"/>
    </row>
    <row r="1181" spans="29:36" ht="20.85" customHeight="1" x14ac:dyDescent="0.15">
      <c r="AC1181" s="76"/>
      <c r="AD1181" s="76"/>
      <c r="AE1181" s="76"/>
      <c r="AF1181" s="76"/>
      <c r="AG1181" s="76"/>
      <c r="AH1181" s="76"/>
      <c r="AI1181" s="76"/>
      <c r="AJ1181" s="76"/>
    </row>
    <row r="1182" spans="29:36" ht="20.85" customHeight="1" x14ac:dyDescent="0.15">
      <c r="AC1182" s="76"/>
      <c r="AD1182" s="76"/>
      <c r="AE1182" s="76"/>
      <c r="AF1182" s="76"/>
      <c r="AG1182" s="76"/>
      <c r="AH1182" s="76"/>
      <c r="AI1182" s="76"/>
      <c r="AJ1182" s="76"/>
    </row>
    <row r="1183" spans="29:36" ht="20.85" customHeight="1" x14ac:dyDescent="0.15">
      <c r="AC1183" s="76"/>
      <c r="AD1183" s="76"/>
      <c r="AE1183" s="76"/>
      <c r="AF1183" s="76"/>
      <c r="AG1183" s="76"/>
      <c r="AH1183" s="76"/>
      <c r="AI1183" s="76"/>
      <c r="AJ1183" s="76"/>
    </row>
    <row r="1184" spans="29:36" ht="20.85" customHeight="1" x14ac:dyDescent="0.15">
      <c r="AC1184" s="76"/>
      <c r="AD1184" s="76"/>
      <c r="AE1184" s="76"/>
      <c r="AF1184" s="76"/>
      <c r="AG1184" s="76"/>
      <c r="AH1184" s="76"/>
      <c r="AI1184" s="76"/>
      <c r="AJ1184" s="76"/>
    </row>
    <row r="1185" spans="29:36" ht="20.85" customHeight="1" x14ac:dyDescent="0.15">
      <c r="AC1185" s="76"/>
      <c r="AD1185" s="76"/>
      <c r="AE1185" s="76"/>
      <c r="AF1185" s="76"/>
      <c r="AG1185" s="76"/>
      <c r="AH1185" s="76"/>
      <c r="AI1185" s="76"/>
      <c r="AJ1185" s="76"/>
    </row>
    <row r="1186" spans="29:36" ht="20.85" customHeight="1" x14ac:dyDescent="0.15">
      <c r="AC1186" s="76"/>
      <c r="AD1186" s="76"/>
      <c r="AE1186" s="76"/>
      <c r="AF1186" s="76"/>
      <c r="AG1186" s="76"/>
      <c r="AH1186" s="76"/>
      <c r="AI1186" s="76"/>
      <c r="AJ1186" s="76"/>
    </row>
    <row r="1187" spans="29:36" ht="20.85" customHeight="1" x14ac:dyDescent="0.15">
      <c r="AC1187" s="76"/>
      <c r="AD1187" s="76"/>
      <c r="AE1187" s="76"/>
      <c r="AF1187" s="76"/>
      <c r="AG1187" s="76"/>
      <c r="AH1187" s="76"/>
      <c r="AI1187" s="76"/>
      <c r="AJ1187" s="76"/>
    </row>
    <row r="1188" spans="29:36" ht="20.85" customHeight="1" x14ac:dyDescent="0.15">
      <c r="AC1188" s="76"/>
      <c r="AD1188" s="76"/>
      <c r="AE1188" s="76"/>
      <c r="AF1188" s="76"/>
      <c r="AG1188" s="76"/>
      <c r="AH1188" s="76"/>
      <c r="AI1188" s="76"/>
      <c r="AJ1188" s="76"/>
    </row>
    <row r="1189" spans="29:36" ht="20.85" customHeight="1" x14ac:dyDescent="0.15">
      <c r="AC1189" s="76"/>
      <c r="AD1189" s="76"/>
      <c r="AE1189" s="76"/>
      <c r="AF1189" s="76"/>
      <c r="AG1189" s="76"/>
      <c r="AH1189" s="76"/>
      <c r="AI1189" s="76"/>
      <c r="AJ1189" s="76"/>
    </row>
    <row r="1190" spans="29:36" ht="20.85" customHeight="1" x14ac:dyDescent="0.15">
      <c r="AC1190" s="76"/>
      <c r="AD1190" s="76"/>
      <c r="AE1190" s="76"/>
      <c r="AF1190" s="76"/>
      <c r="AG1190" s="76"/>
      <c r="AH1190" s="76"/>
      <c r="AI1190" s="76"/>
      <c r="AJ1190" s="76"/>
    </row>
    <row r="1191" spans="29:36" ht="20.85" customHeight="1" x14ac:dyDescent="0.15">
      <c r="AC1191" s="76"/>
      <c r="AD1191" s="76"/>
      <c r="AE1191" s="76"/>
      <c r="AF1191" s="76"/>
      <c r="AG1191" s="76"/>
      <c r="AH1191" s="76"/>
      <c r="AI1191" s="76"/>
      <c r="AJ1191" s="76"/>
    </row>
    <row r="1192" spans="29:36" ht="20.85" customHeight="1" x14ac:dyDescent="0.15">
      <c r="AC1192" s="76"/>
      <c r="AD1192" s="76"/>
      <c r="AE1192" s="76"/>
      <c r="AF1192" s="76"/>
      <c r="AG1192" s="76"/>
      <c r="AH1192" s="76"/>
      <c r="AI1192" s="76"/>
      <c r="AJ1192" s="76"/>
    </row>
    <row r="1193" spans="29:36" ht="20.85" customHeight="1" x14ac:dyDescent="0.15">
      <c r="AC1193" s="76"/>
      <c r="AD1193" s="76"/>
      <c r="AE1193" s="76"/>
      <c r="AF1193" s="76"/>
      <c r="AG1193" s="76"/>
      <c r="AH1193" s="76"/>
      <c r="AI1193" s="76"/>
      <c r="AJ1193" s="76"/>
    </row>
    <row r="1194" spans="29:36" ht="20.85" customHeight="1" x14ac:dyDescent="0.15">
      <c r="AC1194" s="76"/>
      <c r="AD1194" s="76"/>
      <c r="AE1194" s="76"/>
      <c r="AF1194" s="76"/>
      <c r="AG1194" s="76"/>
      <c r="AH1194" s="76"/>
      <c r="AI1194" s="76"/>
      <c r="AJ1194" s="76"/>
    </row>
    <row r="1195" spans="29:36" ht="20.85" customHeight="1" x14ac:dyDescent="0.15">
      <c r="AC1195" s="76"/>
      <c r="AD1195" s="76"/>
      <c r="AE1195" s="76"/>
      <c r="AF1195" s="76"/>
      <c r="AG1195" s="76"/>
      <c r="AH1195" s="76"/>
      <c r="AI1195" s="76"/>
      <c r="AJ1195" s="76"/>
    </row>
    <row r="1196" spans="29:36" ht="20.85" customHeight="1" x14ac:dyDescent="0.15">
      <c r="AC1196" s="76"/>
      <c r="AD1196" s="76"/>
      <c r="AE1196" s="76"/>
      <c r="AF1196" s="76"/>
      <c r="AG1196" s="76"/>
      <c r="AH1196" s="76"/>
      <c r="AI1196" s="76"/>
      <c r="AJ1196" s="76"/>
    </row>
    <row r="1197" spans="29:36" ht="20.85" customHeight="1" x14ac:dyDescent="0.15">
      <c r="AC1197" s="76"/>
      <c r="AD1197" s="76"/>
      <c r="AE1197" s="76"/>
      <c r="AF1197" s="76"/>
      <c r="AG1197" s="76"/>
      <c r="AH1197" s="76"/>
      <c r="AI1197" s="76"/>
      <c r="AJ1197" s="76"/>
    </row>
    <row r="1198" spans="29:36" ht="20.85" customHeight="1" x14ac:dyDescent="0.15">
      <c r="AC1198" s="76"/>
      <c r="AD1198" s="76"/>
      <c r="AE1198" s="76"/>
      <c r="AF1198" s="76"/>
      <c r="AG1198" s="76"/>
      <c r="AH1198" s="76"/>
      <c r="AI1198" s="76"/>
      <c r="AJ1198" s="76"/>
    </row>
    <row r="1199" spans="29:36" ht="20.85" customHeight="1" x14ac:dyDescent="0.15">
      <c r="AC1199" s="76"/>
      <c r="AD1199" s="76"/>
      <c r="AE1199" s="76"/>
      <c r="AF1199" s="76"/>
      <c r="AG1199" s="76"/>
      <c r="AH1199" s="76"/>
      <c r="AI1199" s="76"/>
      <c r="AJ1199" s="76"/>
    </row>
    <row r="1200" spans="29:36" ht="20.85" customHeight="1" x14ac:dyDescent="0.15">
      <c r="AC1200" s="76"/>
      <c r="AD1200" s="76"/>
      <c r="AE1200" s="76"/>
      <c r="AF1200" s="76"/>
      <c r="AG1200" s="76"/>
      <c r="AH1200" s="76"/>
      <c r="AI1200" s="76"/>
      <c r="AJ1200" s="76"/>
    </row>
    <row r="1201" spans="29:36" ht="20.85" customHeight="1" x14ac:dyDescent="0.15">
      <c r="AC1201" s="76"/>
      <c r="AD1201" s="76"/>
      <c r="AE1201" s="76"/>
      <c r="AF1201" s="76"/>
      <c r="AG1201" s="76"/>
      <c r="AH1201" s="76"/>
      <c r="AI1201" s="76"/>
      <c r="AJ1201" s="76"/>
    </row>
    <row r="1202" spans="29:36" ht="20.85" customHeight="1" x14ac:dyDescent="0.15">
      <c r="AC1202" s="76"/>
      <c r="AD1202" s="76"/>
      <c r="AE1202" s="76"/>
      <c r="AF1202" s="76"/>
      <c r="AG1202" s="76"/>
      <c r="AH1202" s="76"/>
      <c r="AI1202" s="76"/>
      <c r="AJ1202" s="76"/>
    </row>
    <row r="1203" spans="29:36" ht="20.85" customHeight="1" x14ac:dyDescent="0.15">
      <c r="AC1203" s="76"/>
      <c r="AD1203" s="76"/>
      <c r="AE1203" s="76"/>
      <c r="AF1203" s="76"/>
      <c r="AG1203" s="76"/>
      <c r="AH1203" s="76"/>
      <c r="AI1203" s="76"/>
      <c r="AJ1203" s="76"/>
    </row>
    <row r="1204" spans="29:36" ht="20.85" customHeight="1" x14ac:dyDescent="0.15">
      <c r="AC1204" s="76"/>
      <c r="AD1204" s="76"/>
      <c r="AE1204" s="76"/>
      <c r="AF1204" s="76"/>
      <c r="AG1204" s="76"/>
      <c r="AH1204" s="76"/>
      <c r="AI1204" s="76"/>
      <c r="AJ1204" s="76"/>
    </row>
    <row r="1205" spans="29:36" ht="20.85" customHeight="1" x14ac:dyDescent="0.15">
      <c r="AC1205" s="76"/>
      <c r="AD1205" s="76"/>
      <c r="AE1205" s="76"/>
      <c r="AF1205" s="76"/>
      <c r="AG1205" s="76"/>
      <c r="AH1205" s="76"/>
      <c r="AI1205" s="76"/>
      <c r="AJ1205" s="76"/>
    </row>
    <row r="1206" spans="29:36" ht="20.85" customHeight="1" x14ac:dyDescent="0.15">
      <c r="AC1206" s="76"/>
      <c r="AD1206" s="76"/>
      <c r="AE1206" s="76"/>
      <c r="AF1206" s="76"/>
      <c r="AG1206" s="76"/>
      <c r="AH1206" s="76"/>
      <c r="AI1206" s="76"/>
      <c r="AJ1206" s="76"/>
    </row>
    <row r="1207" spans="29:36" ht="20.85" customHeight="1" x14ac:dyDescent="0.15">
      <c r="AC1207" s="76"/>
      <c r="AD1207" s="76"/>
      <c r="AE1207" s="76"/>
      <c r="AF1207" s="76"/>
      <c r="AG1207" s="76"/>
      <c r="AH1207" s="76"/>
      <c r="AI1207" s="76"/>
      <c r="AJ1207" s="76"/>
    </row>
    <row r="1208" spans="29:36" ht="20.85" customHeight="1" x14ac:dyDescent="0.15">
      <c r="AC1208" s="76"/>
      <c r="AD1208" s="76"/>
      <c r="AE1208" s="76"/>
      <c r="AF1208" s="76"/>
      <c r="AG1208" s="76"/>
      <c r="AH1208" s="76"/>
      <c r="AI1208" s="76"/>
      <c r="AJ1208" s="76"/>
    </row>
    <row r="1209" spans="29:36" ht="20.85" customHeight="1" x14ac:dyDescent="0.15">
      <c r="AC1209" s="76"/>
      <c r="AD1209" s="76"/>
      <c r="AE1209" s="76"/>
      <c r="AF1209" s="76"/>
      <c r="AG1209" s="76"/>
      <c r="AH1209" s="76"/>
      <c r="AI1209" s="76"/>
      <c r="AJ1209" s="76"/>
    </row>
    <row r="1210" spans="29:36" ht="20.85" customHeight="1" x14ac:dyDescent="0.15">
      <c r="AC1210" s="76"/>
      <c r="AD1210" s="76"/>
      <c r="AE1210" s="76"/>
      <c r="AF1210" s="76"/>
      <c r="AG1210" s="76"/>
      <c r="AH1210" s="76"/>
      <c r="AI1210" s="76"/>
      <c r="AJ1210" s="76"/>
    </row>
    <row r="1211" spans="29:36" ht="20.85" customHeight="1" x14ac:dyDescent="0.15">
      <c r="AC1211" s="76"/>
      <c r="AD1211" s="76"/>
      <c r="AE1211" s="76"/>
      <c r="AF1211" s="76"/>
      <c r="AG1211" s="76"/>
      <c r="AH1211" s="76"/>
      <c r="AI1211" s="76"/>
      <c r="AJ1211" s="76"/>
    </row>
    <row r="1212" spans="29:36" ht="20.85" customHeight="1" x14ac:dyDescent="0.15">
      <c r="AC1212" s="76"/>
      <c r="AD1212" s="76"/>
      <c r="AE1212" s="76"/>
      <c r="AF1212" s="76"/>
      <c r="AG1212" s="76"/>
      <c r="AH1212" s="76"/>
      <c r="AI1212" s="76"/>
      <c r="AJ1212" s="76"/>
    </row>
    <row r="1213" spans="29:36" ht="20.85" customHeight="1" x14ac:dyDescent="0.15">
      <c r="AC1213" s="76"/>
      <c r="AD1213" s="76"/>
      <c r="AE1213" s="76"/>
      <c r="AF1213" s="76"/>
      <c r="AG1213" s="76"/>
      <c r="AH1213" s="76"/>
      <c r="AI1213" s="76"/>
      <c r="AJ1213" s="76"/>
    </row>
    <row r="1214" spans="29:36" ht="20.85" customHeight="1" x14ac:dyDescent="0.15">
      <c r="AC1214" s="76"/>
      <c r="AD1214" s="76"/>
      <c r="AE1214" s="76"/>
      <c r="AF1214" s="76"/>
      <c r="AG1214" s="76"/>
      <c r="AH1214" s="76"/>
      <c r="AI1214" s="76"/>
      <c r="AJ1214" s="76"/>
    </row>
    <row r="1215" spans="29:36" ht="20.85" customHeight="1" x14ac:dyDescent="0.15">
      <c r="AC1215" s="75"/>
      <c r="AD1215" s="75"/>
      <c r="AE1215" s="75"/>
      <c r="AF1215" s="75"/>
      <c r="AG1215" s="75"/>
      <c r="AH1215" s="75"/>
      <c r="AI1215" s="75"/>
      <c r="AJ1215" s="75"/>
    </row>
    <row r="1216" spans="29:36" ht="20.85" customHeight="1" x14ac:dyDescent="0.15">
      <c r="AC1216" s="75"/>
      <c r="AD1216" s="75"/>
      <c r="AE1216" s="76"/>
      <c r="AF1216" s="76"/>
      <c r="AG1216" s="76"/>
      <c r="AH1216" s="76"/>
      <c r="AI1216" s="76"/>
      <c r="AJ1216" s="76"/>
    </row>
    <row r="1217" spans="29:36" ht="20.85" customHeight="1" x14ac:dyDescent="0.15">
      <c r="AC1217" s="76"/>
      <c r="AD1217" s="76"/>
      <c r="AE1217" s="76"/>
      <c r="AF1217" s="76"/>
      <c r="AG1217" s="76"/>
      <c r="AH1217" s="76"/>
      <c r="AI1217" s="76"/>
      <c r="AJ1217" s="76"/>
    </row>
    <row r="1218" spans="29:36" ht="20.85" customHeight="1" x14ac:dyDescent="0.15">
      <c r="AC1218" s="75"/>
      <c r="AD1218" s="75"/>
      <c r="AE1218" s="76"/>
      <c r="AF1218" s="76"/>
      <c r="AG1218" s="76"/>
      <c r="AH1218" s="76"/>
      <c r="AI1218" s="76"/>
      <c r="AJ1218" s="75"/>
    </row>
    <row r="1219" spans="29:36" ht="20.85" customHeight="1" x14ac:dyDescent="0.15">
      <c r="AC1219" s="76"/>
      <c r="AD1219" s="76"/>
      <c r="AE1219" s="76"/>
      <c r="AF1219" s="76"/>
      <c r="AG1219" s="76"/>
      <c r="AH1219" s="76"/>
      <c r="AI1219" s="76"/>
      <c r="AJ1219" s="76"/>
    </row>
    <row r="1220" spans="29:36" ht="20.85" customHeight="1" x14ac:dyDescent="0.15">
      <c r="AC1220" s="76"/>
      <c r="AD1220" s="76"/>
      <c r="AE1220" s="76"/>
      <c r="AF1220" s="76"/>
      <c r="AG1220" s="76"/>
      <c r="AH1220" s="76"/>
      <c r="AI1220" s="76"/>
      <c r="AJ1220" s="76"/>
    </row>
    <row r="1221" spans="29:36" ht="20.85" customHeight="1" x14ac:dyDescent="0.15">
      <c r="AC1221" s="76"/>
      <c r="AD1221" s="76"/>
      <c r="AE1221" s="76"/>
      <c r="AF1221" s="76"/>
      <c r="AG1221" s="76"/>
      <c r="AH1221" s="76"/>
      <c r="AI1221" s="76"/>
      <c r="AJ1221" s="76"/>
    </row>
    <row r="1222" spans="29:36" ht="20.85" customHeight="1" x14ac:dyDescent="0.15">
      <c r="AC1222" s="76"/>
      <c r="AD1222" s="76"/>
      <c r="AE1222" s="76"/>
      <c r="AF1222" s="76"/>
      <c r="AG1222" s="76"/>
      <c r="AH1222" s="76"/>
      <c r="AI1222" s="76"/>
      <c r="AJ1222" s="76"/>
    </row>
    <row r="1223" spans="29:36" ht="20.85" customHeight="1" x14ac:dyDescent="0.15">
      <c r="AC1223" s="76"/>
      <c r="AD1223" s="76"/>
      <c r="AE1223" s="76"/>
      <c r="AF1223" s="76"/>
      <c r="AG1223" s="76"/>
      <c r="AH1223" s="76"/>
      <c r="AI1223" s="76"/>
      <c r="AJ1223" s="76"/>
    </row>
    <row r="1224" spans="29:36" ht="20.85" customHeight="1" x14ac:dyDescent="0.15">
      <c r="AC1224" s="76"/>
      <c r="AD1224" s="76"/>
      <c r="AE1224" s="76"/>
      <c r="AF1224" s="76"/>
      <c r="AG1224" s="76"/>
      <c r="AH1224" s="76"/>
      <c r="AI1224" s="76"/>
      <c r="AJ1224" s="76"/>
    </row>
    <row r="1225" spans="29:36" ht="20.85" customHeight="1" x14ac:dyDescent="0.15">
      <c r="AC1225" s="76"/>
      <c r="AD1225" s="76"/>
      <c r="AE1225" s="76"/>
      <c r="AF1225" s="76"/>
      <c r="AG1225" s="76"/>
      <c r="AH1225" s="76"/>
      <c r="AI1225" s="76"/>
      <c r="AJ1225" s="76"/>
    </row>
    <row r="1226" spans="29:36" ht="20.85" customHeight="1" x14ac:dyDescent="0.15">
      <c r="AC1226" s="76"/>
      <c r="AD1226" s="76"/>
      <c r="AE1226" s="76"/>
      <c r="AF1226" s="76"/>
      <c r="AG1226" s="76"/>
      <c r="AH1226" s="76"/>
      <c r="AI1226" s="76"/>
      <c r="AJ1226" s="76"/>
    </row>
    <row r="1227" spans="29:36" ht="20.85" customHeight="1" x14ac:dyDescent="0.15">
      <c r="AC1227" s="76"/>
      <c r="AD1227" s="76"/>
      <c r="AE1227" s="76"/>
      <c r="AF1227" s="76"/>
      <c r="AG1227" s="76"/>
      <c r="AH1227" s="76"/>
      <c r="AI1227" s="76"/>
      <c r="AJ1227" s="76"/>
    </row>
    <row r="1228" spans="29:36" ht="20.85" customHeight="1" x14ac:dyDescent="0.15">
      <c r="AC1228" s="76"/>
      <c r="AD1228" s="76"/>
      <c r="AE1228" s="76"/>
      <c r="AF1228" s="76"/>
      <c r="AG1228" s="76"/>
      <c r="AH1228" s="76"/>
      <c r="AI1228" s="76"/>
      <c r="AJ1228" s="76"/>
    </row>
    <row r="1229" spans="29:36" ht="20.85" customHeight="1" x14ac:dyDescent="0.15">
      <c r="AC1229" s="76"/>
      <c r="AD1229" s="76"/>
      <c r="AE1229" s="76"/>
      <c r="AF1229" s="76"/>
      <c r="AG1229" s="76"/>
      <c r="AH1229" s="76"/>
      <c r="AI1229" s="76"/>
      <c r="AJ1229" s="76"/>
    </row>
    <row r="1230" spans="29:36" ht="20.85" customHeight="1" x14ac:dyDescent="0.15">
      <c r="AC1230" s="76"/>
      <c r="AD1230" s="76"/>
      <c r="AE1230" s="76"/>
      <c r="AF1230" s="76"/>
      <c r="AG1230" s="76"/>
      <c r="AH1230" s="76"/>
      <c r="AI1230" s="76"/>
      <c r="AJ1230" s="76"/>
    </row>
    <row r="1231" spans="29:36" ht="20.85" customHeight="1" x14ac:dyDescent="0.15">
      <c r="AC1231" s="76"/>
      <c r="AD1231" s="76"/>
      <c r="AE1231" s="76"/>
      <c r="AF1231" s="76"/>
      <c r="AG1231" s="76"/>
      <c r="AH1231" s="76"/>
      <c r="AI1231" s="76"/>
      <c r="AJ1231" s="76"/>
    </row>
    <row r="1232" spans="29:36" ht="20.85" customHeight="1" x14ac:dyDescent="0.15">
      <c r="AC1232" s="76"/>
      <c r="AD1232" s="76"/>
      <c r="AE1232" s="76"/>
      <c r="AF1232" s="76"/>
      <c r="AG1232" s="76"/>
      <c r="AH1232" s="76"/>
      <c r="AI1232" s="76"/>
      <c r="AJ1232" s="76"/>
    </row>
    <row r="1233" spans="29:36" ht="20.85" customHeight="1" x14ac:dyDescent="0.15">
      <c r="AC1233" s="76"/>
      <c r="AD1233" s="76"/>
      <c r="AE1233" s="76"/>
      <c r="AF1233" s="76"/>
      <c r="AG1233" s="76"/>
      <c r="AH1233" s="76"/>
      <c r="AI1233" s="76"/>
      <c r="AJ1233" s="76"/>
    </row>
    <row r="1234" spans="29:36" ht="20.85" customHeight="1" x14ac:dyDescent="0.15">
      <c r="AC1234" s="76"/>
      <c r="AD1234" s="76"/>
      <c r="AE1234" s="76"/>
      <c r="AF1234" s="76"/>
      <c r="AG1234" s="76"/>
      <c r="AH1234" s="76"/>
      <c r="AI1234" s="76"/>
      <c r="AJ1234" s="76"/>
    </row>
    <row r="1235" spans="29:36" ht="20.85" customHeight="1" x14ac:dyDescent="0.15">
      <c r="AC1235" s="76"/>
      <c r="AD1235" s="76"/>
      <c r="AE1235" s="76"/>
      <c r="AF1235" s="76"/>
      <c r="AG1235" s="76"/>
      <c r="AH1235" s="76"/>
      <c r="AI1235" s="76"/>
      <c r="AJ1235" s="76"/>
    </row>
    <row r="1236" spans="29:36" ht="20.85" customHeight="1" x14ac:dyDescent="0.15">
      <c r="AC1236" s="76"/>
      <c r="AD1236" s="76"/>
      <c r="AE1236" s="76"/>
      <c r="AF1236" s="76"/>
      <c r="AG1236" s="76"/>
      <c r="AH1236" s="76"/>
      <c r="AI1236" s="76"/>
      <c r="AJ1236" s="76"/>
    </row>
    <row r="1237" spans="29:36" ht="20.85" customHeight="1" x14ac:dyDescent="0.15">
      <c r="AC1237" s="76"/>
      <c r="AD1237" s="76"/>
      <c r="AE1237" s="76"/>
      <c r="AF1237" s="76"/>
      <c r="AG1237" s="76"/>
      <c r="AH1237" s="76"/>
      <c r="AI1237" s="76"/>
      <c r="AJ1237" s="76"/>
    </row>
    <row r="1238" spans="29:36" ht="20.85" customHeight="1" x14ac:dyDescent="0.15">
      <c r="AC1238" s="76"/>
      <c r="AD1238" s="76"/>
      <c r="AE1238" s="76"/>
      <c r="AF1238" s="76"/>
      <c r="AG1238" s="76"/>
      <c r="AH1238" s="76"/>
      <c r="AI1238" s="76"/>
      <c r="AJ1238" s="76"/>
    </row>
    <row r="1239" spans="29:36" ht="20.85" customHeight="1" x14ac:dyDescent="0.15">
      <c r="AC1239" s="76"/>
      <c r="AD1239" s="76"/>
      <c r="AE1239" s="76"/>
      <c r="AF1239" s="76"/>
      <c r="AG1239" s="76"/>
      <c r="AH1239" s="76"/>
      <c r="AI1239" s="76"/>
      <c r="AJ1239" s="76"/>
    </row>
    <row r="1240" spans="29:36" ht="20.85" customHeight="1" x14ac:dyDescent="0.15">
      <c r="AC1240" s="76"/>
      <c r="AD1240" s="76"/>
      <c r="AE1240" s="76"/>
      <c r="AF1240" s="76"/>
      <c r="AG1240" s="76"/>
      <c r="AH1240" s="76"/>
      <c r="AI1240" s="76"/>
      <c r="AJ1240" s="76"/>
    </row>
    <row r="1241" spans="29:36" ht="20.85" customHeight="1" x14ac:dyDescent="0.15">
      <c r="AC1241" s="76"/>
      <c r="AD1241" s="76"/>
      <c r="AE1241" s="76"/>
      <c r="AF1241" s="76"/>
      <c r="AG1241" s="76"/>
      <c r="AH1241" s="76"/>
      <c r="AI1241" s="76"/>
      <c r="AJ1241" s="76"/>
    </row>
    <row r="1242" spans="29:36" ht="20.85" customHeight="1" x14ac:dyDescent="0.15">
      <c r="AC1242" s="76"/>
      <c r="AD1242" s="76"/>
      <c r="AE1242" s="76"/>
      <c r="AF1242" s="76"/>
      <c r="AG1242" s="76"/>
      <c r="AH1242" s="76"/>
      <c r="AI1242" s="76"/>
      <c r="AJ1242" s="76"/>
    </row>
    <row r="1243" spans="29:36" ht="20.85" customHeight="1" x14ac:dyDescent="0.15">
      <c r="AC1243" s="76"/>
      <c r="AD1243" s="76"/>
      <c r="AE1243" s="76"/>
      <c r="AF1243" s="76"/>
      <c r="AG1243" s="76"/>
      <c r="AH1243" s="76"/>
      <c r="AI1243" s="76"/>
      <c r="AJ1243" s="76"/>
    </row>
    <row r="1244" spans="29:36" ht="20.85" customHeight="1" x14ac:dyDescent="0.15">
      <c r="AC1244" s="76"/>
      <c r="AD1244" s="76"/>
      <c r="AE1244" s="76"/>
      <c r="AF1244" s="76"/>
      <c r="AG1244" s="76"/>
      <c r="AH1244" s="76"/>
      <c r="AI1244" s="76"/>
      <c r="AJ1244" s="76"/>
    </row>
    <row r="1245" spans="29:36" ht="20.85" customHeight="1" x14ac:dyDescent="0.15">
      <c r="AC1245" s="76"/>
      <c r="AD1245" s="76"/>
      <c r="AE1245" s="76"/>
      <c r="AF1245" s="76"/>
      <c r="AG1245" s="76"/>
      <c r="AH1245" s="76"/>
      <c r="AI1245" s="76"/>
      <c r="AJ1245" s="76"/>
    </row>
    <row r="1246" spans="29:36" ht="20.85" customHeight="1" x14ac:dyDescent="0.15">
      <c r="AC1246" s="76"/>
      <c r="AD1246" s="76"/>
      <c r="AE1246" s="76"/>
      <c r="AF1246" s="76"/>
      <c r="AG1246" s="76"/>
      <c r="AH1246" s="76"/>
      <c r="AI1246" s="76"/>
      <c r="AJ1246" s="76"/>
    </row>
    <row r="1247" spans="29:36" ht="20.85" customHeight="1" x14ac:dyDescent="0.15">
      <c r="AC1247" s="76"/>
      <c r="AD1247" s="76"/>
      <c r="AE1247" s="76"/>
      <c r="AF1247" s="76"/>
      <c r="AG1247" s="76"/>
      <c r="AH1247" s="76"/>
      <c r="AI1247" s="76"/>
      <c r="AJ1247" s="76"/>
    </row>
    <row r="1248" spans="29:36" ht="20.85" customHeight="1" x14ac:dyDescent="0.15">
      <c r="AC1248" s="76"/>
      <c r="AD1248" s="76"/>
      <c r="AE1248" s="76"/>
      <c r="AF1248" s="76"/>
      <c r="AG1248" s="76"/>
      <c r="AH1248" s="76"/>
      <c r="AI1248" s="76"/>
      <c r="AJ1248" s="76"/>
    </row>
    <row r="1249" spans="29:36" ht="20.85" customHeight="1" x14ac:dyDescent="0.15">
      <c r="AC1249" s="76"/>
      <c r="AD1249" s="76"/>
      <c r="AE1249" s="76"/>
      <c r="AF1249" s="76"/>
      <c r="AG1249" s="76"/>
      <c r="AH1249" s="76"/>
      <c r="AI1249" s="76"/>
      <c r="AJ1249" s="76"/>
    </row>
    <row r="1250" spans="29:36" ht="20.85" customHeight="1" x14ac:dyDescent="0.15">
      <c r="AC1250" s="76"/>
      <c r="AD1250" s="76"/>
      <c r="AE1250" s="76"/>
      <c r="AF1250" s="76"/>
      <c r="AG1250" s="76"/>
      <c r="AH1250" s="76"/>
      <c r="AI1250" s="76"/>
      <c r="AJ1250" s="76"/>
    </row>
    <row r="1251" spans="29:36" ht="20.85" customHeight="1" x14ac:dyDescent="0.15">
      <c r="AC1251" s="76"/>
      <c r="AD1251" s="76"/>
      <c r="AE1251" s="76"/>
      <c r="AF1251" s="76"/>
      <c r="AG1251" s="76"/>
      <c r="AH1251" s="76"/>
      <c r="AI1251" s="76"/>
      <c r="AJ1251" s="76"/>
    </row>
    <row r="1252" spans="29:36" ht="20.85" customHeight="1" x14ac:dyDescent="0.15">
      <c r="AC1252" s="76"/>
      <c r="AD1252" s="76"/>
      <c r="AE1252" s="76"/>
      <c r="AF1252" s="76"/>
      <c r="AG1252" s="76"/>
      <c r="AH1252" s="76"/>
      <c r="AI1252" s="76"/>
      <c r="AJ1252" s="76"/>
    </row>
    <row r="1253" spans="29:36" ht="20.85" customHeight="1" x14ac:dyDescent="0.15">
      <c r="AC1253" s="76"/>
      <c r="AD1253" s="76"/>
      <c r="AE1253" s="76"/>
      <c r="AF1253" s="76"/>
      <c r="AG1253" s="76"/>
      <c r="AH1253" s="76"/>
      <c r="AI1253" s="76"/>
      <c r="AJ1253" s="76"/>
    </row>
    <row r="1254" spans="29:36" ht="20.85" customHeight="1" x14ac:dyDescent="0.15">
      <c r="AC1254" s="76"/>
      <c r="AD1254" s="76"/>
      <c r="AE1254" s="76"/>
      <c r="AF1254" s="76"/>
      <c r="AG1254" s="76"/>
      <c r="AH1254" s="76"/>
      <c r="AI1254" s="76"/>
      <c r="AJ1254" s="76"/>
    </row>
    <row r="1255" spans="29:36" ht="20.85" customHeight="1" x14ac:dyDescent="0.15">
      <c r="AC1255" s="76"/>
      <c r="AD1255" s="76"/>
      <c r="AE1255" s="76"/>
      <c r="AF1255" s="76"/>
      <c r="AG1255" s="76"/>
      <c r="AH1255" s="76"/>
      <c r="AI1255" s="76"/>
      <c r="AJ1255" s="76"/>
    </row>
    <row r="1256" spans="29:36" ht="20.85" customHeight="1" x14ac:dyDescent="0.15">
      <c r="AC1256" s="76"/>
      <c r="AD1256" s="76"/>
      <c r="AE1256" s="76"/>
      <c r="AF1256" s="76"/>
      <c r="AG1256" s="76"/>
      <c r="AH1256" s="76"/>
      <c r="AI1256" s="76"/>
      <c r="AJ1256" s="76"/>
    </row>
    <row r="1257" spans="29:36" ht="20.85" customHeight="1" x14ac:dyDescent="0.15">
      <c r="AC1257" s="76"/>
      <c r="AD1257" s="76"/>
      <c r="AE1257" s="76"/>
      <c r="AF1257" s="76"/>
      <c r="AG1257" s="76"/>
      <c r="AH1257" s="76"/>
      <c r="AI1257" s="76"/>
      <c r="AJ1257" s="76"/>
    </row>
    <row r="1258" spans="29:36" ht="20.85" customHeight="1" x14ac:dyDescent="0.15">
      <c r="AC1258" s="76"/>
      <c r="AD1258" s="76"/>
      <c r="AE1258" s="76"/>
      <c r="AF1258" s="76"/>
      <c r="AG1258" s="76"/>
      <c r="AH1258" s="76"/>
      <c r="AI1258" s="76"/>
      <c r="AJ1258" s="76"/>
    </row>
    <row r="1259" spans="29:36" ht="20.85" customHeight="1" x14ac:dyDescent="0.15">
      <c r="AC1259" s="76"/>
      <c r="AD1259" s="76"/>
      <c r="AE1259" s="76"/>
      <c r="AF1259" s="76"/>
      <c r="AG1259" s="76"/>
      <c r="AH1259" s="76"/>
      <c r="AI1259" s="76"/>
      <c r="AJ1259" s="76"/>
    </row>
    <row r="1260" spans="29:36" ht="20.85" customHeight="1" x14ac:dyDescent="0.15">
      <c r="AC1260" s="75"/>
      <c r="AD1260" s="75"/>
      <c r="AE1260" s="75"/>
      <c r="AF1260" s="75"/>
      <c r="AG1260" s="75"/>
      <c r="AH1260" s="75"/>
      <c r="AI1260" s="75"/>
      <c r="AJ1260" s="75"/>
    </row>
    <row r="1261" spans="29:36" ht="20.85" customHeight="1" x14ac:dyDescent="0.15">
      <c r="AC1261" s="75"/>
      <c r="AD1261" s="75"/>
      <c r="AE1261" s="76"/>
      <c r="AF1261" s="76"/>
      <c r="AG1261" s="76"/>
      <c r="AH1261" s="76"/>
      <c r="AI1261" s="76"/>
      <c r="AJ1261" s="76"/>
    </row>
    <row r="1262" spans="29:36" ht="20.85" customHeight="1" x14ac:dyDescent="0.15">
      <c r="AC1262" s="76"/>
      <c r="AD1262" s="76"/>
      <c r="AE1262" s="76"/>
      <c r="AF1262" s="76"/>
      <c r="AG1262" s="76"/>
      <c r="AH1262" s="76"/>
      <c r="AI1262" s="76"/>
      <c r="AJ1262" s="76"/>
    </row>
    <row r="1263" spans="29:36" ht="20.85" customHeight="1" x14ac:dyDescent="0.15">
      <c r="AC1263" s="75"/>
      <c r="AD1263" s="75"/>
      <c r="AE1263" s="76"/>
      <c r="AF1263" s="76"/>
      <c r="AG1263" s="76"/>
      <c r="AH1263" s="76"/>
      <c r="AI1263" s="76"/>
      <c r="AJ1263" s="75"/>
    </row>
    <row r="1264" spans="29:36" ht="20.85" customHeight="1" x14ac:dyDescent="0.15">
      <c r="AC1264" s="76"/>
      <c r="AD1264" s="76"/>
      <c r="AE1264" s="76"/>
      <c r="AF1264" s="76"/>
      <c r="AG1264" s="76"/>
      <c r="AH1264" s="76"/>
      <c r="AI1264" s="76"/>
      <c r="AJ1264" s="76"/>
    </row>
    <row r="1265" spans="29:36" ht="20.85" customHeight="1" x14ac:dyDescent="0.15">
      <c r="AC1265" s="76"/>
      <c r="AD1265" s="76"/>
      <c r="AE1265" s="76"/>
      <c r="AF1265" s="76"/>
      <c r="AG1265" s="76"/>
      <c r="AH1265" s="76"/>
      <c r="AI1265" s="76"/>
      <c r="AJ1265" s="76"/>
    </row>
    <row r="1266" spans="29:36" ht="20.85" customHeight="1" x14ac:dyDescent="0.15">
      <c r="AC1266" s="76"/>
      <c r="AD1266" s="76"/>
      <c r="AE1266" s="76"/>
      <c r="AF1266" s="76"/>
      <c r="AG1266" s="76"/>
      <c r="AH1266" s="76"/>
      <c r="AI1266" s="76"/>
      <c r="AJ1266" s="76"/>
    </row>
    <row r="1267" spans="29:36" ht="20.85" customHeight="1" x14ac:dyDescent="0.15">
      <c r="AC1267" s="76"/>
      <c r="AD1267" s="76"/>
      <c r="AE1267" s="76"/>
      <c r="AF1267" s="76"/>
      <c r="AG1267" s="76"/>
      <c r="AH1267" s="76"/>
      <c r="AI1267" s="76"/>
      <c r="AJ1267" s="76"/>
    </row>
    <row r="1268" spans="29:36" ht="20.85" customHeight="1" x14ac:dyDescent="0.15">
      <c r="AC1268" s="76"/>
      <c r="AD1268" s="76"/>
      <c r="AE1268" s="76"/>
      <c r="AF1268" s="76"/>
      <c r="AG1268" s="76"/>
      <c r="AH1268" s="76"/>
      <c r="AI1268" s="76"/>
      <c r="AJ1268" s="76"/>
    </row>
    <row r="1269" spans="29:36" ht="20.85" customHeight="1" x14ac:dyDescent="0.15">
      <c r="AC1269" s="76"/>
      <c r="AD1269" s="76"/>
      <c r="AE1269" s="76"/>
      <c r="AF1269" s="76"/>
      <c r="AG1269" s="76"/>
      <c r="AH1269" s="76"/>
      <c r="AI1269" s="76"/>
      <c r="AJ1269" s="76"/>
    </row>
    <row r="1270" spans="29:36" ht="20.85" customHeight="1" x14ac:dyDescent="0.15">
      <c r="AC1270" s="76"/>
      <c r="AD1270" s="76"/>
      <c r="AE1270" s="76"/>
      <c r="AF1270" s="76"/>
      <c r="AG1270" s="76"/>
      <c r="AH1270" s="76"/>
      <c r="AI1270" s="76"/>
      <c r="AJ1270" s="76"/>
    </row>
    <row r="1271" spans="29:36" ht="20.85" customHeight="1" x14ac:dyDescent="0.15">
      <c r="AC1271" s="76"/>
      <c r="AD1271" s="76"/>
      <c r="AE1271" s="76"/>
      <c r="AF1271" s="76"/>
      <c r="AG1271" s="76"/>
      <c r="AH1271" s="76"/>
      <c r="AI1271" s="76"/>
      <c r="AJ1271" s="76"/>
    </row>
    <row r="1272" spans="29:36" ht="20.85" customHeight="1" x14ac:dyDescent="0.15">
      <c r="AC1272" s="76"/>
      <c r="AD1272" s="76"/>
      <c r="AE1272" s="76"/>
      <c r="AF1272" s="76"/>
      <c r="AG1272" s="76"/>
      <c r="AH1272" s="76"/>
      <c r="AI1272" s="76"/>
      <c r="AJ1272" s="76"/>
    </row>
    <row r="1273" spans="29:36" ht="20.85" customHeight="1" x14ac:dyDescent="0.15">
      <c r="AC1273" s="76"/>
      <c r="AD1273" s="76"/>
      <c r="AE1273" s="76"/>
      <c r="AF1273" s="76"/>
      <c r="AG1273" s="76"/>
      <c r="AH1273" s="76"/>
      <c r="AI1273" s="76"/>
      <c r="AJ1273" s="76"/>
    </row>
    <row r="1274" spans="29:36" ht="20.85" customHeight="1" x14ac:dyDescent="0.15">
      <c r="AC1274" s="76"/>
      <c r="AD1274" s="76"/>
      <c r="AE1274" s="76"/>
      <c r="AF1274" s="76"/>
      <c r="AG1274" s="76"/>
      <c r="AH1274" s="76"/>
      <c r="AI1274" s="76"/>
      <c r="AJ1274" s="76"/>
    </row>
    <row r="1275" spans="29:36" ht="20.85" customHeight="1" x14ac:dyDescent="0.15">
      <c r="AC1275" s="76"/>
      <c r="AD1275" s="76"/>
      <c r="AE1275" s="76"/>
      <c r="AF1275" s="76"/>
      <c r="AG1275" s="76"/>
      <c r="AH1275" s="76"/>
      <c r="AI1275" s="76"/>
      <c r="AJ1275" s="76"/>
    </row>
    <row r="1276" spans="29:36" ht="20.85" customHeight="1" x14ac:dyDescent="0.15">
      <c r="AC1276" s="76"/>
      <c r="AD1276" s="76"/>
      <c r="AE1276" s="76"/>
      <c r="AF1276" s="76"/>
      <c r="AG1276" s="76"/>
      <c r="AH1276" s="76"/>
      <c r="AI1276" s="76"/>
      <c r="AJ1276" s="76"/>
    </row>
    <row r="1277" spans="29:36" ht="20.85" customHeight="1" x14ac:dyDescent="0.15">
      <c r="AC1277" s="76"/>
      <c r="AD1277" s="76"/>
      <c r="AE1277" s="76"/>
      <c r="AF1277" s="76"/>
      <c r="AG1277" s="76"/>
      <c r="AH1277" s="76"/>
      <c r="AI1277" s="76"/>
      <c r="AJ1277" s="76"/>
    </row>
    <row r="1278" spans="29:36" ht="20.85" customHeight="1" x14ac:dyDescent="0.15">
      <c r="AC1278" s="76"/>
      <c r="AD1278" s="76"/>
      <c r="AE1278" s="76"/>
      <c r="AF1278" s="76"/>
      <c r="AG1278" s="76"/>
      <c r="AH1278" s="76"/>
      <c r="AI1278" s="76"/>
      <c r="AJ1278" s="76"/>
    </row>
    <row r="1279" spans="29:36" ht="20.85" customHeight="1" x14ac:dyDescent="0.15">
      <c r="AC1279" s="76"/>
      <c r="AD1279" s="76"/>
      <c r="AE1279" s="76"/>
      <c r="AF1279" s="76"/>
      <c r="AG1279" s="76"/>
      <c r="AH1279" s="76"/>
      <c r="AI1279" s="76"/>
      <c r="AJ1279" s="76"/>
    </row>
    <row r="1280" spans="29:36" ht="20.85" customHeight="1" x14ac:dyDescent="0.15">
      <c r="AC1280" s="76"/>
      <c r="AD1280" s="76"/>
      <c r="AE1280" s="76"/>
      <c r="AF1280" s="76"/>
      <c r="AG1280" s="76"/>
      <c r="AH1280" s="76"/>
      <c r="AI1280" s="76"/>
      <c r="AJ1280" s="76"/>
    </row>
    <row r="1281" spans="29:36" ht="20.85" customHeight="1" x14ac:dyDescent="0.15">
      <c r="AC1281" s="76"/>
      <c r="AD1281" s="76"/>
      <c r="AE1281" s="76"/>
      <c r="AF1281" s="76"/>
      <c r="AG1281" s="76"/>
      <c r="AH1281" s="76"/>
      <c r="AI1281" s="76"/>
      <c r="AJ1281" s="76"/>
    </row>
    <row r="1282" spans="29:36" ht="20.85" customHeight="1" x14ac:dyDescent="0.15">
      <c r="AC1282" s="76"/>
      <c r="AD1282" s="76"/>
      <c r="AE1282" s="76"/>
      <c r="AF1282" s="76"/>
      <c r="AG1282" s="76"/>
      <c r="AH1282" s="76"/>
      <c r="AI1282" s="76"/>
      <c r="AJ1282" s="76"/>
    </row>
    <row r="1283" spans="29:36" ht="20.85" customHeight="1" x14ac:dyDescent="0.15">
      <c r="AC1283" s="76"/>
      <c r="AD1283" s="76"/>
      <c r="AE1283" s="76"/>
      <c r="AF1283" s="76"/>
      <c r="AG1283" s="76"/>
      <c r="AH1283" s="76"/>
      <c r="AI1283" s="76"/>
      <c r="AJ1283" s="76"/>
    </row>
    <row r="1284" spans="29:36" ht="20.85" customHeight="1" x14ac:dyDescent="0.15">
      <c r="AC1284" s="76"/>
      <c r="AD1284" s="76"/>
      <c r="AE1284" s="76"/>
      <c r="AF1284" s="76"/>
      <c r="AG1284" s="76"/>
      <c r="AH1284" s="76"/>
      <c r="AI1284" s="76"/>
      <c r="AJ1284" s="76"/>
    </row>
    <row r="1285" spans="29:36" ht="20.85" customHeight="1" x14ac:dyDescent="0.15">
      <c r="AC1285" s="76"/>
      <c r="AD1285" s="76"/>
      <c r="AE1285" s="76"/>
      <c r="AF1285" s="76"/>
      <c r="AG1285" s="76"/>
      <c r="AH1285" s="76"/>
      <c r="AI1285" s="76"/>
      <c r="AJ1285" s="76"/>
    </row>
    <row r="1286" spans="29:36" ht="20.85" customHeight="1" x14ac:dyDescent="0.15">
      <c r="AC1286" s="76"/>
      <c r="AD1286" s="76"/>
      <c r="AE1286" s="76"/>
      <c r="AF1286" s="76"/>
      <c r="AG1286" s="76"/>
      <c r="AH1286" s="76"/>
      <c r="AI1286" s="76"/>
      <c r="AJ1286" s="76"/>
    </row>
    <row r="1287" spans="29:36" ht="20.85" customHeight="1" x14ac:dyDescent="0.15">
      <c r="AC1287" s="76"/>
      <c r="AD1287" s="76"/>
      <c r="AE1287" s="76"/>
      <c r="AF1287" s="76"/>
      <c r="AG1287" s="76"/>
      <c r="AH1287" s="76"/>
      <c r="AI1287" s="76"/>
      <c r="AJ1287" s="76"/>
    </row>
    <row r="1288" spans="29:36" ht="20.85" customHeight="1" x14ac:dyDescent="0.15">
      <c r="AC1288" s="76"/>
      <c r="AD1288" s="76"/>
      <c r="AE1288" s="76"/>
      <c r="AF1288" s="76"/>
      <c r="AG1288" s="76"/>
      <c r="AH1288" s="76"/>
      <c r="AI1288" s="76"/>
      <c r="AJ1288" s="76"/>
    </row>
    <row r="1289" spans="29:36" ht="20.85" customHeight="1" x14ac:dyDescent="0.15">
      <c r="AC1289" s="76"/>
      <c r="AD1289" s="76"/>
      <c r="AE1289" s="76"/>
      <c r="AF1289" s="76"/>
      <c r="AG1289" s="76"/>
      <c r="AH1289" s="76"/>
      <c r="AI1289" s="76"/>
      <c r="AJ1289" s="76"/>
    </row>
    <row r="1290" spans="29:36" ht="20.85" customHeight="1" x14ac:dyDescent="0.15">
      <c r="AC1290" s="76"/>
      <c r="AD1290" s="76"/>
      <c r="AE1290" s="76"/>
      <c r="AF1290" s="76"/>
      <c r="AG1290" s="76"/>
      <c r="AH1290" s="76"/>
      <c r="AI1290" s="76"/>
      <c r="AJ1290" s="76"/>
    </row>
    <row r="1291" spans="29:36" ht="20.85" customHeight="1" x14ac:dyDescent="0.15">
      <c r="AC1291" s="76"/>
      <c r="AD1291" s="76"/>
      <c r="AE1291" s="76"/>
      <c r="AF1291" s="76"/>
      <c r="AG1291" s="76"/>
      <c r="AH1291" s="76"/>
      <c r="AI1291" s="76"/>
      <c r="AJ1291" s="76"/>
    </row>
    <row r="1292" spans="29:36" ht="20.85" customHeight="1" x14ac:dyDescent="0.15">
      <c r="AC1292" s="76"/>
      <c r="AD1292" s="76"/>
      <c r="AE1292" s="76"/>
      <c r="AF1292" s="76"/>
      <c r="AG1292" s="76"/>
      <c r="AH1292" s="76"/>
      <c r="AI1292" s="76"/>
      <c r="AJ1292" s="76"/>
    </row>
    <row r="1293" spans="29:36" ht="20.85" customHeight="1" x14ac:dyDescent="0.15">
      <c r="AC1293" s="76"/>
      <c r="AD1293" s="76"/>
      <c r="AE1293" s="76"/>
      <c r="AF1293" s="76"/>
      <c r="AG1293" s="76"/>
      <c r="AH1293" s="76"/>
      <c r="AI1293" s="76"/>
      <c r="AJ1293" s="76"/>
    </row>
    <row r="1294" spans="29:36" ht="20.85" customHeight="1" x14ac:dyDescent="0.15">
      <c r="AC1294" s="76"/>
      <c r="AD1294" s="76"/>
      <c r="AE1294" s="76"/>
      <c r="AF1294" s="76"/>
      <c r="AG1294" s="76"/>
      <c r="AH1294" s="76"/>
      <c r="AI1294" s="76"/>
      <c r="AJ1294" s="76"/>
    </row>
    <row r="1295" spans="29:36" ht="20.85" customHeight="1" x14ac:dyDescent="0.15">
      <c r="AC1295" s="76"/>
      <c r="AD1295" s="76"/>
      <c r="AE1295" s="76"/>
      <c r="AF1295" s="76"/>
      <c r="AG1295" s="76"/>
      <c r="AH1295" s="76"/>
      <c r="AI1295" s="76"/>
      <c r="AJ1295" s="76"/>
    </row>
    <row r="1296" spans="29:36" ht="20.85" customHeight="1" x14ac:dyDescent="0.15">
      <c r="AC1296" s="76"/>
      <c r="AD1296" s="76"/>
      <c r="AE1296" s="76"/>
      <c r="AF1296" s="76"/>
      <c r="AG1296" s="76"/>
      <c r="AH1296" s="76"/>
      <c r="AI1296" s="76"/>
      <c r="AJ1296" s="76"/>
    </row>
    <row r="1297" spans="29:36" ht="20.85" customHeight="1" x14ac:dyDescent="0.15">
      <c r="AC1297" s="76"/>
      <c r="AD1297" s="76"/>
      <c r="AE1297" s="76"/>
      <c r="AF1297" s="76"/>
      <c r="AG1297" s="76"/>
      <c r="AH1297" s="76"/>
      <c r="AI1297" s="76"/>
      <c r="AJ1297" s="76"/>
    </row>
    <row r="1298" spans="29:36" ht="20.85" customHeight="1" x14ac:dyDescent="0.15">
      <c r="AC1298" s="76"/>
      <c r="AD1298" s="76"/>
      <c r="AE1298" s="76"/>
      <c r="AF1298" s="76"/>
      <c r="AG1298" s="76"/>
      <c r="AH1298" s="76"/>
      <c r="AI1298" s="76"/>
      <c r="AJ1298" s="76"/>
    </row>
    <row r="1299" spans="29:36" ht="20.85" customHeight="1" x14ac:dyDescent="0.15">
      <c r="AC1299" s="76"/>
      <c r="AD1299" s="76"/>
      <c r="AE1299" s="76"/>
      <c r="AF1299" s="76"/>
      <c r="AG1299" s="76"/>
      <c r="AH1299" s="76"/>
      <c r="AI1299" s="76"/>
      <c r="AJ1299" s="76"/>
    </row>
    <row r="1300" spans="29:36" ht="20.85" customHeight="1" x14ac:dyDescent="0.15">
      <c r="AC1300" s="76"/>
      <c r="AD1300" s="76"/>
      <c r="AE1300" s="76"/>
      <c r="AF1300" s="76"/>
      <c r="AG1300" s="76"/>
      <c r="AH1300" s="76"/>
      <c r="AI1300" s="76"/>
      <c r="AJ1300" s="76"/>
    </row>
    <row r="1301" spans="29:36" ht="20.85" customHeight="1" x14ac:dyDescent="0.15">
      <c r="AC1301" s="76"/>
      <c r="AD1301" s="76"/>
      <c r="AE1301" s="76"/>
      <c r="AF1301" s="76"/>
      <c r="AG1301" s="76"/>
      <c r="AH1301" s="76"/>
      <c r="AI1301" s="76"/>
      <c r="AJ1301" s="76"/>
    </row>
    <row r="1302" spans="29:36" ht="20.85" customHeight="1" x14ac:dyDescent="0.15">
      <c r="AC1302" s="76"/>
      <c r="AD1302" s="76"/>
      <c r="AE1302" s="76"/>
      <c r="AF1302" s="76"/>
      <c r="AG1302" s="76"/>
      <c r="AH1302" s="76"/>
      <c r="AI1302" s="76"/>
      <c r="AJ1302" s="76"/>
    </row>
    <row r="1303" spans="29:36" ht="20.85" customHeight="1" x14ac:dyDescent="0.15">
      <c r="AC1303" s="76"/>
      <c r="AD1303" s="76"/>
      <c r="AE1303" s="76"/>
      <c r="AF1303" s="76"/>
      <c r="AG1303" s="76"/>
      <c r="AH1303" s="76"/>
      <c r="AI1303" s="76"/>
      <c r="AJ1303" s="76"/>
    </row>
    <row r="1304" spans="29:36" ht="20.85" customHeight="1" x14ac:dyDescent="0.15">
      <c r="AC1304" s="76"/>
      <c r="AD1304" s="76"/>
      <c r="AE1304" s="76"/>
      <c r="AF1304" s="76"/>
      <c r="AG1304" s="76"/>
      <c r="AH1304" s="76"/>
      <c r="AI1304" s="76"/>
      <c r="AJ1304" s="76"/>
    </row>
    <row r="1305" spans="29:36" ht="20.85" customHeight="1" x14ac:dyDescent="0.15">
      <c r="AC1305" s="75"/>
      <c r="AD1305" s="75"/>
      <c r="AE1305" s="75"/>
      <c r="AF1305" s="75"/>
      <c r="AG1305" s="75"/>
      <c r="AH1305" s="75"/>
      <c r="AI1305" s="75"/>
      <c r="AJ1305" s="75"/>
    </row>
    <row r="1306" spans="29:36" ht="20.85" customHeight="1" x14ac:dyDescent="0.15">
      <c r="AC1306" s="75"/>
      <c r="AD1306" s="75"/>
      <c r="AE1306" s="76"/>
      <c r="AF1306" s="76"/>
      <c r="AG1306" s="76"/>
      <c r="AH1306" s="76"/>
      <c r="AI1306" s="76"/>
      <c r="AJ1306" s="76"/>
    </row>
    <row r="1307" spans="29:36" ht="20.85" customHeight="1" x14ac:dyDescent="0.15">
      <c r="AC1307" s="76"/>
      <c r="AD1307" s="76"/>
      <c r="AE1307" s="76"/>
      <c r="AF1307" s="76"/>
      <c r="AG1307" s="76"/>
      <c r="AH1307" s="76"/>
      <c r="AI1307" s="76"/>
      <c r="AJ1307" s="76"/>
    </row>
    <row r="1308" spans="29:36" ht="20.85" customHeight="1" x14ac:dyDescent="0.15">
      <c r="AC1308" s="75"/>
      <c r="AD1308" s="75"/>
      <c r="AE1308" s="76"/>
      <c r="AF1308" s="76"/>
      <c r="AG1308" s="76"/>
      <c r="AH1308" s="76"/>
      <c r="AI1308" s="76"/>
      <c r="AJ1308" s="75"/>
    </row>
    <row r="1309" spans="29:36" ht="20.85" customHeight="1" x14ac:dyDescent="0.15">
      <c r="AC1309" s="76"/>
      <c r="AD1309" s="76"/>
      <c r="AE1309" s="76"/>
      <c r="AF1309" s="76"/>
      <c r="AG1309" s="76"/>
      <c r="AH1309" s="76"/>
      <c r="AI1309" s="76"/>
      <c r="AJ1309" s="76"/>
    </row>
    <row r="1310" spans="29:36" ht="20.85" customHeight="1" x14ac:dyDescent="0.15">
      <c r="AC1310" s="76"/>
      <c r="AD1310" s="76"/>
      <c r="AE1310" s="76"/>
      <c r="AF1310" s="76"/>
      <c r="AG1310" s="76"/>
      <c r="AH1310" s="76"/>
      <c r="AI1310" s="76"/>
      <c r="AJ1310" s="76"/>
    </row>
    <row r="1311" spans="29:36" ht="20.85" customHeight="1" x14ac:dyDescent="0.15">
      <c r="AC1311" s="76"/>
      <c r="AD1311" s="76"/>
      <c r="AE1311" s="76"/>
      <c r="AF1311" s="76"/>
      <c r="AG1311" s="76"/>
      <c r="AH1311" s="76"/>
      <c r="AI1311" s="76"/>
      <c r="AJ1311" s="76"/>
    </row>
    <row r="1312" spans="29:36" ht="20.85" customHeight="1" x14ac:dyDescent="0.15">
      <c r="AC1312" s="76"/>
      <c r="AD1312" s="76"/>
      <c r="AE1312" s="76"/>
      <c r="AF1312" s="76"/>
      <c r="AG1312" s="76"/>
      <c r="AH1312" s="76"/>
      <c r="AI1312" s="76"/>
      <c r="AJ1312" s="76"/>
    </row>
    <row r="1313" spans="29:36" ht="20.85" customHeight="1" x14ac:dyDescent="0.15">
      <c r="AC1313" s="76"/>
      <c r="AD1313" s="76"/>
      <c r="AE1313" s="76"/>
      <c r="AF1313" s="76"/>
      <c r="AG1313" s="76"/>
      <c r="AH1313" s="76"/>
      <c r="AI1313" s="76"/>
      <c r="AJ1313" s="76"/>
    </row>
    <row r="1314" spans="29:36" ht="20.85" customHeight="1" x14ac:dyDescent="0.15">
      <c r="AC1314" s="76"/>
      <c r="AD1314" s="76"/>
      <c r="AE1314" s="76"/>
      <c r="AF1314" s="76"/>
      <c r="AG1314" s="76"/>
      <c r="AH1314" s="76"/>
      <c r="AI1314" s="76"/>
      <c r="AJ1314" s="76"/>
    </row>
    <row r="1315" spans="29:36" ht="20.85" customHeight="1" x14ac:dyDescent="0.15">
      <c r="AC1315" s="76"/>
      <c r="AD1315" s="76"/>
      <c r="AE1315" s="76"/>
      <c r="AF1315" s="76"/>
      <c r="AG1315" s="76"/>
      <c r="AH1315" s="76"/>
      <c r="AI1315" s="76"/>
      <c r="AJ1315" s="76"/>
    </row>
    <row r="1316" spans="29:36" ht="20.85" customHeight="1" x14ac:dyDescent="0.15">
      <c r="AC1316" s="76"/>
      <c r="AD1316" s="76"/>
      <c r="AE1316" s="76"/>
      <c r="AF1316" s="76"/>
      <c r="AG1316" s="76"/>
      <c r="AH1316" s="76"/>
      <c r="AI1316" s="76"/>
      <c r="AJ1316" s="76"/>
    </row>
    <row r="1317" spans="29:36" ht="20.85" customHeight="1" x14ac:dyDescent="0.15">
      <c r="AC1317" s="76"/>
      <c r="AD1317" s="76"/>
      <c r="AE1317" s="76"/>
      <c r="AF1317" s="76"/>
      <c r="AG1317" s="76"/>
      <c r="AH1317" s="76"/>
      <c r="AI1317" s="76"/>
      <c r="AJ1317" s="76"/>
    </row>
    <row r="1318" spans="29:36" ht="20.85" customHeight="1" x14ac:dyDescent="0.15">
      <c r="AC1318" s="76"/>
      <c r="AD1318" s="76"/>
      <c r="AE1318" s="76"/>
      <c r="AF1318" s="76"/>
      <c r="AG1318" s="76"/>
      <c r="AH1318" s="76"/>
      <c r="AI1318" s="76"/>
      <c r="AJ1318" s="76"/>
    </row>
    <row r="1319" spans="29:36" ht="20.85" customHeight="1" x14ac:dyDescent="0.15">
      <c r="AC1319" s="76"/>
      <c r="AD1319" s="76"/>
      <c r="AE1319" s="76"/>
      <c r="AF1319" s="76"/>
      <c r="AG1319" s="76"/>
      <c r="AH1319" s="76"/>
      <c r="AI1319" s="76"/>
      <c r="AJ1319" s="76"/>
    </row>
    <row r="1320" spans="29:36" ht="20.85" customHeight="1" x14ac:dyDescent="0.15">
      <c r="AC1320" s="76"/>
      <c r="AD1320" s="76"/>
      <c r="AE1320" s="76"/>
      <c r="AF1320" s="76"/>
      <c r="AG1320" s="76"/>
      <c r="AH1320" s="76"/>
      <c r="AI1320" s="76"/>
      <c r="AJ1320" s="76"/>
    </row>
    <row r="1321" spans="29:36" ht="20.85" customHeight="1" x14ac:dyDescent="0.15">
      <c r="AC1321" s="76"/>
      <c r="AD1321" s="76"/>
      <c r="AE1321" s="76"/>
      <c r="AF1321" s="76"/>
      <c r="AG1321" s="76"/>
      <c r="AH1321" s="76"/>
      <c r="AI1321" s="76"/>
      <c r="AJ1321" s="76"/>
    </row>
    <row r="1322" spans="29:36" ht="20.85" customHeight="1" x14ac:dyDescent="0.15">
      <c r="AC1322" s="76"/>
      <c r="AD1322" s="76"/>
      <c r="AE1322" s="76"/>
      <c r="AF1322" s="76"/>
      <c r="AG1322" s="76"/>
      <c r="AH1322" s="76"/>
      <c r="AI1322" s="76"/>
      <c r="AJ1322" s="76"/>
    </row>
    <row r="1323" spans="29:36" ht="20.85" customHeight="1" x14ac:dyDescent="0.15">
      <c r="AC1323" s="76"/>
      <c r="AD1323" s="76"/>
      <c r="AE1323" s="76"/>
      <c r="AF1323" s="76"/>
      <c r="AG1323" s="76"/>
      <c r="AH1323" s="76"/>
      <c r="AI1323" s="76"/>
      <c r="AJ1323" s="76"/>
    </row>
    <row r="1324" spans="29:36" ht="20.85" customHeight="1" x14ac:dyDescent="0.15">
      <c r="AC1324" s="76"/>
      <c r="AD1324" s="76"/>
      <c r="AE1324" s="76"/>
      <c r="AF1324" s="76"/>
      <c r="AG1324" s="76"/>
      <c r="AH1324" s="76"/>
      <c r="AI1324" s="76"/>
      <c r="AJ1324" s="76"/>
    </row>
    <row r="1325" spans="29:36" ht="20.85" customHeight="1" x14ac:dyDescent="0.15">
      <c r="AC1325" s="76"/>
      <c r="AD1325" s="76"/>
      <c r="AE1325" s="76"/>
      <c r="AF1325" s="76"/>
      <c r="AG1325" s="76"/>
      <c r="AH1325" s="76"/>
      <c r="AI1325" s="76"/>
      <c r="AJ1325" s="76"/>
    </row>
    <row r="1326" spans="29:36" ht="20.85" customHeight="1" x14ac:dyDescent="0.15">
      <c r="AC1326" s="76"/>
      <c r="AD1326" s="76"/>
      <c r="AE1326" s="76"/>
      <c r="AF1326" s="76"/>
      <c r="AG1326" s="76"/>
      <c r="AH1326" s="76"/>
      <c r="AI1326" s="76"/>
      <c r="AJ1326" s="76"/>
    </row>
    <row r="1327" spans="29:36" ht="20.85" customHeight="1" x14ac:dyDescent="0.15">
      <c r="AC1327" s="76"/>
      <c r="AD1327" s="76"/>
      <c r="AE1327" s="76"/>
      <c r="AF1327" s="76"/>
      <c r="AG1327" s="76"/>
      <c r="AH1327" s="76"/>
      <c r="AI1327" s="76"/>
      <c r="AJ1327" s="76"/>
    </row>
    <row r="1328" spans="29:36" ht="20.85" customHeight="1" x14ac:dyDescent="0.15">
      <c r="AC1328" s="76"/>
      <c r="AD1328" s="76"/>
      <c r="AE1328" s="76"/>
      <c r="AF1328" s="76"/>
      <c r="AG1328" s="76"/>
      <c r="AH1328" s="76"/>
      <c r="AI1328" s="76"/>
      <c r="AJ1328" s="76"/>
    </row>
    <row r="1329" spans="29:36" ht="20.85" customHeight="1" x14ac:dyDescent="0.15">
      <c r="AC1329" s="76"/>
      <c r="AD1329" s="76"/>
      <c r="AE1329" s="76"/>
      <c r="AF1329" s="76"/>
      <c r="AG1329" s="76"/>
      <c r="AH1329" s="76"/>
      <c r="AI1329" s="76"/>
      <c r="AJ1329" s="76"/>
    </row>
    <row r="1330" spans="29:36" ht="20.85" customHeight="1" x14ac:dyDescent="0.15">
      <c r="AC1330" s="76"/>
      <c r="AD1330" s="76"/>
      <c r="AE1330" s="76"/>
      <c r="AF1330" s="76"/>
      <c r="AG1330" s="76"/>
      <c r="AH1330" s="76"/>
      <c r="AI1330" s="76"/>
      <c r="AJ1330" s="76"/>
    </row>
    <row r="1331" spans="29:36" ht="20.85" customHeight="1" x14ac:dyDescent="0.15">
      <c r="AC1331" s="76"/>
      <c r="AD1331" s="76"/>
      <c r="AE1331" s="76"/>
      <c r="AF1331" s="76"/>
      <c r="AG1331" s="76"/>
      <c r="AH1331" s="76"/>
      <c r="AI1331" s="76"/>
      <c r="AJ1331" s="76"/>
    </row>
    <row r="1332" spans="29:36" ht="20.85" customHeight="1" x14ac:dyDescent="0.15">
      <c r="AC1332" s="76"/>
      <c r="AD1332" s="76"/>
      <c r="AE1332" s="76"/>
      <c r="AF1332" s="76"/>
      <c r="AG1332" s="76"/>
      <c r="AH1332" s="76"/>
      <c r="AI1332" s="76"/>
      <c r="AJ1332" s="76"/>
    </row>
    <row r="1333" spans="29:36" ht="20.85" customHeight="1" x14ac:dyDescent="0.15">
      <c r="AC1333" s="76"/>
      <c r="AD1333" s="76"/>
      <c r="AE1333" s="76"/>
      <c r="AF1333" s="76"/>
      <c r="AG1333" s="76"/>
      <c r="AH1333" s="76"/>
      <c r="AI1333" s="76"/>
      <c r="AJ1333" s="76"/>
    </row>
    <row r="1334" spans="29:36" ht="20.85" customHeight="1" x14ac:dyDescent="0.15">
      <c r="AC1334" s="76"/>
      <c r="AD1334" s="76"/>
      <c r="AE1334" s="76"/>
      <c r="AF1334" s="76"/>
      <c r="AG1334" s="76"/>
      <c r="AH1334" s="76"/>
      <c r="AI1334" s="76"/>
      <c r="AJ1334" s="76"/>
    </row>
    <row r="1335" spans="29:36" ht="20.85" customHeight="1" x14ac:dyDescent="0.15">
      <c r="AC1335" s="76"/>
      <c r="AD1335" s="76"/>
      <c r="AE1335" s="76"/>
      <c r="AF1335" s="76"/>
      <c r="AG1335" s="76"/>
      <c r="AH1335" s="76"/>
      <c r="AI1335" s="76"/>
      <c r="AJ1335" s="76"/>
    </row>
    <row r="1336" spans="29:36" ht="20.85" customHeight="1" x14ac:dyDescent="0.15">
      <c r="AC1336" s="76"/>
      <c r="AD1336" s="76"/>
      <c r="AE1336" s="76"/>
      <c r="AF1336" s="76"/>
      <c r="AG1336" s="76"/>
      <c r="AH1336" s="76"/>
      <c r="AI1336" s="76"/>
      <c r="AJ1336" s="76"/>
    </row>
    <row r="1337" spans="29:36" ht="20.85" customHeight="1" x14ac:dyDescent="0.15">
      <c r="AC1337" s="76"/>
      <c r="AD1337" s="76"/>
      <c r="AE1337" s="76"/>
      <c r="AF1337" s="76"/>
      <c r="AG1337" s="76"/>
      <c r="AH1337" s="76"/>
      <c r="AI1337" s="76"/>
      <c r="AJ1337" s="76"/>
    </row>
    <row r="1338" spans="29:36" ht="20.85" customHeight="1" x14ac:dyDescent="0.15">
      <c r="AC1338" s="76"/>
      <c r="AD1338" s="76"/>
      <c r="AE1338" s="76"/>
      <c r="AF1338" s="76"/>
      <c r="AG1338" s="76"/>
      <c r="AH1338" s="76"/>
      <c r="AI1338" s="76"/>
      <c r="AJ1338" s="76"/>
    </row>
    <row r="1339" spans="29:36" ht="20.85" customHeight="1" x14ac:dyDescent="0.15">
      <c r="AC1339" s="76"/>
      <c r="AD1339" s="76"/>
      <c r="AE1339" s="76"/>
      <c r="AF1339" s="76"/>
      <c r="AG1339" s="76"/>
      <c r="AH1339" s="76"/>
      <c r="AI1339" s="76"/>
      <c r="AJ1339" s="76"/>
    </row>
    <row r="1340" spans="29:36" ht="20.85" customHeight="1" x14ac:dyDescent="0.15">
      <c r="AC1340" s="76"/>
      <c r="AD1340" s="76"/>
      <c r="AE1340" s="76"/>
      <c r="AF1340" s="76"/>
      <c r="AG1340" s="76"/>
      <c r="AH1340" s="76"/>
      <c r="AI1340" s="76"/>
      <c r="AJ1340" s="76"/>
    </row>
    <row r="1341" spans="29:36" ht="20.85" customHeight="1" x14ac:dyDescent="0.15">
      <c r="AC1341" s="76"/>
      <c r="AD1341" s="76"/>
      <c r="AE1341" s="76"/>
      <c r="AF1341" s="76"/>
      <c r="AG1341" s="76"/>
      <c r="AH1341" s="76"/>
      <c r="AI1341" s="76"/>
      <c r="AJ1341" s="76"/>
    </row>
    <row r="1342" spans="29:36" ht="20.85" customHeight="1" x14ac:dyDescent="0.15">
      <c r="AC1342" s="76"/>
      <c r="AD1342" s="76"/>
      <c r="AE1342" s="76"/>
      <c r="AF1342" s="76"/>
      <c r="AG1342" s="76"/>
      <c r="AH1342" s="76"/>
      <c r="AI1342" s="76"/>
      <c r="AJ1342" s="76"/>
    </row>
    <row r="1343" spans="29:36" ht="20.85" customHeight="1" x14ac:dyDescent="0.15">
      <c r="AC1343" s="76"/>
      <c r="AD1343" s="76"/>
      <c r="AE1343" s="76"/>
      <c r="AF1343" s="76"/>
      <c r="AG1343" s="76"/>
      <c r="AH1343" s="76"/>
      <c r="AI1343" s="76"/>
      <c r="AJ1343" s="76"/>
    </row>
    <row r="1344" spans="29:36" ht="20.85" customHeight="1" x14ac:dyDescent="0.15">
      <c r="AC1344" s="76"/>
      <c r="AD1344" s="76"/>
      <c r="AE1344" s="76"/>
      <c r="AF1344" s="76"/>
      <c r="AG1344" s="76"/>
      <c r="AH1344" s="76"/>
      <c r="AI1344" s="76"/>
      <c r="AJ1344" s="76"/>
    </row>
    <row r="1345" spans="29:36" ht="20.85" customHeight="1" x14ac:dyDescent="0.15">
      <c r="AC1345" s="76"/>
      <c r="AD1345" s="76"/>
      <c r="AE1345" s="76"/>
      <c r="AF1345" s="76"/>
      <c r="AG1345" s="76"/>
      <c r="AH1345" s="76"/>
      <c r="AI1345" s="76"/>
      <c r="AJ1345" s="76"/>
    </row>
    <row r="1346" spans="29:36" ht="20.85" customHeight="1" x14ac:dyDescent="0.15">
      <c r="AC1346" s="76"/>
      <c r="AD1346" s="76"/>
      <c r="AE1346" s="76"/>
      <c r="AF1346" s="76"/>
      <c r="AG1346" s="76"/>
      <c r="AH1346" s="76"/>
      <c r="AI1346" s="76"/>
      <c r="AJ1346" s="76"/>
    </row>
    <row r="1347" spans="29:36" ht="20.85" customHeight="1" x14ac:dyDescent="0.15">
      <c r="AC1347" s="76"/>
      <c r="AD1347" s="76"/>
      <c r="AE1347" s="76"/>
      <c r="AF1347" s="76"/>
      <c r="AG1347" s="76"/>
      <c r="AH1347" s="76"/>
      <c r="AI1347" s="76"/>
      <c r="AJ1347" s="76"/>
    </row>
    <row r="1348" spans="29:36" ht="20.85" customHeight="1" x14ac:dyDescent="0.15">
      <c r="AC1348" s="76"/>
      <c r="AD1348" s="76"/>
      <c r="AE1348" s="76"/>
      <c r="AF1348" s="76"/>
      <c r="AG1348" s="76"/>
      <c r="AH1348" s="76"/>
      <c r="AI1348" s="76"/>
      <c r="AJ1348" s="76"/>
    </row>
    <row r="1349" spans="29:36" ht="20.85" customHeight="1" x14ac:dyDescent="0.15">
      <c r="AC1349" s="76"/>
      <c r="AD1349" s="76"/>
      <c r="AE1349" s="76"/>
      <c r="AF1349" s="76"/>
      <c r="AG1349" s="76"/>
      <c r="AH1349" s="76"/>
      <c r="AI1349" s="76"/>
      <c r="AJ1349" s="76"/>
    </row>
    <row r="1350" spans="29:36" ht="20.85" customHeight="1" x14ac:dyDescent="0.15">
      <c r="AC1350" s="75"/>
      <c r="AD1350" s="75"/>
      <c r="AE1350" s="75"/>
      <c r="AF1350" s="75"/>
      <c r="AG1350" s="75"/>
      <c r="AH1350" s="75"/>
      <c r="AI1350" s="75"/>
      <c r="AJ1350" s="75"/>
    </row>
    <row r="1351" spans="29:36" ht="20.85" customHeight="1" x14ac:dyDescent="0.15">
      <c r="AC1351" s="75"/>
      <c r="AD1351" s="75"/>
      <c r="AE1351" s="76"/>
      <c r="AF1351" s="76"/>
      <c r="AG1351" s="76"/>
      <c r="AH1351" s="76"/>
      <c r="AI1351" s="76"/>
      <c r="AJ1351" s="76"/>
    </row>
    <row r="1352" spans="29:36" ht="20.85" customHeight="1" x14ac:dyDescent="0.15">
      <c r="AC1352" s="76"/>
      <c r="AD1352" s="76"/>
      <c r="AE1352" s="76"/>
      <c r="AF1352" s="76"/>
      <c r="AG1352" s="76"/>
      <c r="AH1352" s="76"/>
      <c r="AI1352" s="76"/>
      <c r="AJ1352" s="76"/>
    </row>
    <row r="1353" spans="29:36" ht="20.85" customHeight="1" x14ac:dyDescent="0.15">
      <c r="AC1353" s="75"/>
      <c r="AD1353" s="75"/>
      <c r="AE1353" s="76"/>
      <c r="AF1353" s="76"/>
      <c r="AG1353" s="76"/>
      <c r="AH1353" s="76"/>
      <c r="AI1353" s="76"/>
      <c r="AJ1353" s="75"/>
    </row>
    <row r="1354" spans="29:36" ht="20.85" customHeight="1" x14ac:dyDescent="0.15">
      <c r="AC1354" s="76"/>
      <c r="AD1354" s="76"/>
      <c r="AE1354" s="76"/>
      <c r="AF1354" s="76"/>
      <c r="AG1354" s="76"/>
      <c r="AH1354" s="76"/>
      <c r="AI1354" s="76"/>
      <c r="AJ1354" s="76"/>
    </row>
    <row r="1355" spans="29:36" ht="20.85" customHeight="1" x14ac:dyDescent="0.15">
      <c r="AC1355" s="76"/>
      <c r="AD1355" s="76"/>
      <c r="AE1355" s="76"/>
      <c r="AF1355" s="76"/>
      <c r="AG1355" s="76"/>
      <c r="AH1355" s="76"/>
      <c r="AI1355" s="76"/>
      <c r="AJ1355" s="76"/>
    </row>
    <row r="1356" spans="29:36" ht="20.85" customHeight="1" x14ac:dyDescent="0.15">
      <c r="AC1356" s="76"/>
      <c r="AD1356" s="76"/>
      <c r="AE1356" s="76"/>
      <c r="AF1356" s="76"/>
      <c r="AG1356" s="76"/>
      <c r="AH1356" s="76"/>
      <c r="AI1356" s="76"/>
      <c r="AJ1356" s="76"/>
    </row>
    <row r="1357" spans="29:36" ht="20.85" customHeight="1" x14ac:dyDescent="0.15">
      <c r="AC1357" s="76"/>
      <c r="AD1357" s="76"/>
      <c r="AE1357" s="76"/>
      <c r="AF1357" s="76"/>
      <c r="AG1357" s="76"/>
      <c r="AH1357" s="76"/>
      <c r="AI1357" s="76"/>
      <c r="AJ1357" s="76"/>
    </row>
    <row r="1358" spans="29:36" ht="20.85" customHeight="1" x14ac:dyDescent="0.15">
      <c r="AC1358" s="76"/>
      <c r="AD1358" s="76"/>
      <c r="AE1358" s="76"/>
      <c r="AF1358" s="76"/>
      <c r="AG1358" s="76"/>
      <c r="AH1358" s="76"/>
      <c r="AI1358" s="76"/>
      <c r="AJ1358" s="76"/>
    </row>
    <row r="1359" spans="29:36" ht="20.85" customHeight="1" x14ac:dyDescent="0.15">
      <c r="AC1359" s="76"/>
      <c r="AD1359" s="76"/>
      <c r="AE1359" s="76"/>
      <c r="AF1359" s="76"/>
      <c r="AG1359" s="76"/>
      <c r="AH1359" s="76"/>
      <c r="AI1359" s="76"/>
      <c r="AJ1359" s="76"/>
    </row>
    <row r="1360" spans="29:36" ht="20.85" customHeight="1" x14ac:dyDescent="0.15">
      <c r="AC1360" s="76"/>
      <c r="AD1360" s="76"/>
      <c r="AE1360" s="76"/>
      <c r="AF1360" s="76"/>
      <c r="AG1360" s="76"/>
      <c r="AH1360" s="76"/>
      <c r="AI1360" s="76"/>
      <c r="AJ1360" s="76"/>
    </row>
    <row r="1361" spans="29:36" ht="20.85" customHeight="1" x14ac:dyDescent="0.15">
      <c r="AC1361" s="76"/>
      <c r="AD1361" s="76"/>
      <c r="AE1361" s="76"/>
      <c r="AF1361" s="76"/>
      <c r="AG1361" s="76"/>
      <c r="AH1361" s="76"/>
      <c r="AI1361" s="76"/>
      <c r="AJ1361" s="76"/>
    </row>
    <row r="1362" spans="29:36" ht="20.85" customHeight="1" x14ac:dyDescent="0.15">
      <c r="AC1362" s="76"/>
      <c r="AD1362" s="76"/>
      <c r="AE1362" s="76"/>
      <c r="AF1362" s="76"/>
      <c r="AG1362" s="76"/>
      <c r="AH1362" s="76"/>
      <c r="AI1362" s="76"/>
      <c r="AJ1362" s="76"/>
    </row>
    <row r="1363" spans="29:36" ht="20.85" customHeight="1" x14ac:dyDescent="0.15">
      <c r="AC1363" s="76"/>
      <c r="AD1363" s="76"/>
      <c r="AE1363" s="76"/>
      <c r="AF1363" s="76"/>
      <c r="AG1363" s="76"/>
      <c r="AH1363" s="76"/>
      <c r="AI1363" s="76"/>
      <c r="AJ1363" s="76"/>
    </row>
    <row r="1364" spans="29:36" ht="20.85" customHeight="1" x14ac:dyDescent="0.15">
      <c r="AC1364" s="76"/>
      <c r="AD1364" s="76"/>
      <c r="AE1364" s="76"/>
      <c r="AF1364" s="76"/>
      <c r="AG1364" s="76"/>
      <c r="AH1364" s="76"/>
      <c r="AI1364" s="76"/>
      <c r="AJ1364" s="76"/>
    </row>
    <row r="1365" spans="29:36" ht="20.85" customHeight="1" x14ac:dyDescent="0.15">
      <c r="AC1365" s="76"/>
      <c r="AD1365" s="76"/>
      <c r="AE1365" s="76"/>
      <c r="AF1365" s="76"/>
      <c r="AG1365" s="76"/>
      <c r="AH1365" s="76"/>
      <c r="AI1365" s="76"/>
      <c r="AJ1365" s="76"/>
    </row>
    <row r="1366" spans="29:36" ht="20.85" customHeight="1" x14ac:dyDescent="0.15">
      <c r="AC1366" s="76"/>
      <c r="AD1366" s="76"/>
      <c r="AE1366" s="76"/>
      <c r="AF1366" s="76"/>
      <c r="AG1366" s="76"/>
      <c r="AH1366" s="76"/>
      <c r="AI1366" s="76"/>
      <c r="AJ1366" s="76"/>
    </row>
    <row r="1367" spans="29:36" ht="20.85" customHeight="1" x14ac:dyDescent="0.15">
      <c r="AC1367" s="76"/>
      <c r="AD1367" s="76"/>
      <c r="AE1367" s="76"/>
      <c r="AF1367" s="76"/>
      <c r="AG1367" s="76"/>
      <c r="AH1367" s="76"/>
      <c r="AI1367" s="76"/>
      <c r="AJ1367" s="76"/>
    </row>
    <row r="1368" spans="29:36" ht="20.85" customHeight="1" x14ac:dyDescent="0.15">
      <c r="AC1368" s="76"/>
      <c r="AD1368" s="76"/>
      <c r="AE1368" s="76"/>
      <c r="AF1368" s="76"/>
      <c r="AG1368" s="76"/>
      <c r="AH1368" s="76"/>
      <c r="AI1368" s="76"/>
      <c r="AJ1368" s="76"/>
    </row>
    <row r="1369" spans="29:36" ht="20.85" customHeight="1" x14ac:dyDescent="0.15">
      <c r="AC1369" s="76"/>
      <c r="AD1369" s="76"/>
      <c r="AE1369" s="76"/>
      <c r="AF1369" s="76"/>
      <c r="AG1369" s="76"/>
      <c r="AH1369" s="76"/>
      <c r="AI1369" s="76"/>
      <c r="AJ1369" s="76"/>
    </row>
    <row r="1370" spans="29:36" ht="20.85" customHeight="1" x14ac:dyDescent="0.15">
      <c r="AC1370" s="76"/>
      <c r="AD1370" s="76"/>
      <c r="AE1370" s="76"/>
      <c r="AF1370" s="76"/>
      <c r="AG1370" s="76"/>
      <c r="AH1370" s="76"/>
      <c r="AI1370" s="76"/>
      <c r="AJ1370" s="76"/>
    </row>
    <row r="1371" spans="29:36" ht="20.85" customHeight="1" x14ac:dyDescent="0.15">
      <c r="AC1371" s="76"/>
      <c r="AD1371" s="76"/>
      <c r="AE1371" s="76"/>
      <c r="AF1371" s="76"/>
      <c r="AG1371" s="76"/>
      <c r="AH1371" s="76"/>
      <c r="AI1371" s="76"/>
      <c r="AJ1371" s="76"/>
    </row>
    <row r="1372" spans="29:36" ht="20.85" customHeight="1" x14ac:dyDescent="0.15">
      <c r="AC1372" s="76"/>
      <c r="AD1372" s="76"/>
      <c r="AE1372" s="76"/>
      <c r="AF1372" s="76"/>
      <c r="AG1372" s="76"/>
      <c r="AH1372" s="76"/>
      <c r="AI1372" s="76"/>
      <c r="AJ1372" s="76"/>
    </row>
    <row r="1373" spans="29:36" ht="20.85" customHeight="1" x14ac:dyDescent="0.15">
      <c r="AC1373" s="76"/>
      <c r="AD1373" s="76"/>
      <c r="AE1373" s="76"/>
      <c r="AF1373" s="76"/>
      <c r="AG1373" s="76"/>
      <c r="AH1373" s="76"/>
      <c r="AI1373" s="76"/>
      <c r="AJ1373" s="76"/>
    </row>
    <row r="1374" spans="29:36" ht="20.85" customHeight="1" x14ac:dyDescent="0.15">
      <c r="AC1374" s="76"/>
      <c r="AD1374" s="76"/>
      <c r="AE1374" s="76"/>
      <c r="AF1374" s="76"/>
      <c r="AG1374" s="76"/>
      <c r="AH1374" s="76"/>
      <c r="AI1374" s="76"/>
      <c r="AJ1374" s="76"/>
    </row>
    <row r="1375" spans="29:36" ht="20.85" customHeight="1" x14ac:dyDescent="0.15">
      <c r="AC1375" s="76"/>
      <c r="AD1375" s="76"/>
      <c r="AE1375" s="76"/>
      <c r="AF1375" s="76"/>
      <c r="AG1375" s="76"/>
      <c r="AH1375" s="76"/>
      <c r="AI1375" s="76"/>
      <c r="AJ1375" s="76"/>
    </row>
    <row r="1376" spans="29:36" ht="20.85" customHeight="1" x14ac:dyDescent="0.15">
      <c r="AC1376" s="76"/>
      <c r="AD1376" s="76"/>
      <c r="AE1376" s="76"/>
      <c r="AF1376" s="76"/>
      <c r="AG1376" s="76"/>
      <c r="AH1376" s="76"/>
      <c r="AI1376" s="76"/>
      <c r="AJ1376" s="76"/>
    </row>
    <row r="1377" spans="29:36" ht="20.85" customHeight="1" x14ac:dyDescent="0.15">
      <c r="AC1377" s="76"/>
      <c r="AD1377" s="76"/>
      <c r="AE1377" s="76"/>
      <c r="AF1377" s="76"/>
      <c r="AG1377" s="76"/>
      <c r="AH1377" s="76"/>
      <c r="AI1377" s="76"/>
      <c r="AJ1377" s="76"/>
    </row>
    <row r="1378" spans="29:36" ht="20.85" customHeight="1" x14ac:dyDescent="0.15">
      <c r="AC1378" s="76"/>
      <c r="AD1378" s="76"/>
      <c r="AE1378" s="76"/>
      <c r="AF1378" s="76"/>
      <c r="AG1378" s="76"/>
      <c r="AH1378" s="76"/>
      <c r="AI1378" s="76"/>
      <c r="AJ1378" s="76"/>
    </row>
    <row r="1379" spans="29:36" ht="20.85" customHeight="1" x14ac:dyDescent="0.15">
      <c r="AC1379" s="76"/>
      <c r="AD1379" s="76"/>
      <c r="AE1379" s="76"/>
      <c r="AF1379" s="76"/>
      <c r="AG1379" s="76"/>
      <c r="AH1379" s="76"/>
      <c r="AI1379" s="76"/>
      <c r="AJ1379" s="76"/>
    </row>
    <row r="1380" spans="29:36" ht="20.85" customHeight="1" x14ac:dyDescent="0.15">
      <c r="AC1380" s="76"/>
      <c r="AD1380" s="76"/>
      <c r="AE1380" s="76"/>
      <c r="AF1380" s="76"/>
      <c r="AG1380" s="76"/>
      <c r="AH1380" s="76"/>
      <c r="AI1380" s="76"/>
      <c r="AJ1380" s="76"/>
    </row>
    <row r="1381" spans="29:36" ht="20.85" customHeight="1" x14ac:dyDescent="0.15">
      <c r="AC1381" s="76"/>
      <c r="AD1381" s="76"/>
      <c r="AE1381" s="76"/>
      <c r="AF1381" s="76"/>
      <c r="AG1381" s="76"/>
      <c r="AH1381" s="76"/>
      <c r="AI1381" s="76"/>
      <c r="AJ1381" s="76"/>
    </row>
    <row r="1382" spans="29:36" ht="20.85" customHeight="1" x14ac:dyDescent="0.15">
      <c r="AC1382" s="76"/>
      <c r="AD1382" s="76"/>
      <c r="AE1382" s="76"/>
      <c r="AF1382" s="76"/>
      <c r="AG1382" s="76"/>
      <c r="AH1382" s="76"/>
      <c r="AI1382" s="76"/>
      <c r="AJ1382" s="76"/>
    </row>
    <row r="1383" spans="29:36" ht="20.85" customHeight="1" x14ac:dyDescent="0.15">
      <c r="AC1383" s="76"/>
      <c r="AD1383" s="76"/>
      <c r="AE1383" s="76"/>
      <c r="AF1383" s="76"/>
      <c r="AG1383" s="76"/>
      <c r="AH1383" s="76"/>
      <c r="AI1383" s="76"/>
      <c r="AJ1383" s="76"/>
    </row>
    <row r="1384" spans="29:36" ht="20.85" customHeight="1" x14ac:dyDescent="0.15">
      <c r="AC1384" s="76"/>
      <c r="AD1384" s="76"/>
      <c r="AE1384" s="76"/>
      <c r="AF1384" s="76"/>
      <c r="AG1384" s="76"/>
      <c r="AH1384" s="76"/>
      <c r="AI1384" s="76"/>
      <c r="AJ1384" s="76"/>
    </row>
    <row r="1385" spans="29:36" ht="20.85" customHeight="1" x14ac:dyDescent="0.15">
      <c r="AC1385" s="76"/>
      <c r="AD1385" s="76"/>
      <c r="AE1385" s="76"/>
      <c r="AF1385" s="76"/>
      <c r="AG1385" s="76"/>
      <c r="AH1385" s="76"/>
      <c r="AI1385" s="76"/>
      <c r="AJ1385" s="76"/>
    </row>
    <row r="1386" spans="29:36" ht="20.85" customHeight="1" x14ac:dyDescent="0.15">
      <c r="AC1386" s="76"/>
      <c r="AD1386" s="76"/>
      <c r="AE1386" s="76"/>
      <c r="AF1386" s="76"/>
      <c r="AG1386" s="76"/>
      <c r="AH1386" s="76"/>
      <c r="AI1386" s="76"/>
      <c r="AJ1386" s="76"/>
    </row>
    <row r="1387" spans="29:36" ht="20.85" customHeight="1" x14ac:dyDescent="0.15">
      <c r="AC1387" s="76"/>
      <c r="AD1387" s="76"/>
      <c r="AE1387" s="76"/>
      <c r="AF1387" s="76"/>
      <c r="AG1387" s="76"/>
      <c r="AH1387" s="76"/>
      <c r="AI1387" s="76"/>
      <c r="AJ1387" s="76"/>
    </row>
    <row r="1388" spans="29:36" ht="20.85" customHeight="1" x14ac:dyDescent="0.15">
      <c r="AC1388" s="76"/>
      <c r="AD1388" s="76"/>
      <c r="AE1388" s="76"/>
      <c r="AF1388" s="76"/>
      <c r="AG1388" s="76"/>
      <c r="AH1388" s="76"/>
      <c r="AI1388" s="76"/>
      <c r="AJ1388" s="76"/>
    </row>
    <row r="1389" spans="29:36" ht="20.85" customHeight="1" x14ac:dyDescent="0.15">
      <c r="AC1389" s="76"/>
      <c r="AD1389" s="76"/>
      <c r="AE1389" s="76"/>
      <c r="AF1389" s="76"/>
      <c r="AG1389" s="76"/>
      <c r="AH1389" s="76"/>
      <c r="AI1389" s="76"/>
      <c r="AJ1389" s="76"/>
    </row>
    <row r="1390" spans="29:36" ht="20.85" customHeight="1" x14ac:dyDescent="0.15">
      <c r="AC1390" s="76"/>
      <c r="AD1390" s="76"/>
      <c r="AE1390" s="76"/>
      <c r="AF1390" s="76"/>
      <c r="AG1390" s="76"/>
      <c r="AH1390" s="76"/>
      <c r="AI1390" s="76"/>
      <c r="AJ1390" s="76"/>
    </row>
    <row r="1391" spans="29:36" ht="20.85" customHeight="1" x14ac:dyDescent="0.15">
      <c r="AC1391" s="76"/>
      <c r="AD1391" s="76"/>
      <c r="AE1391" s="76"/>
      <c r="AF1391" s="76"/>
      <c r="AG1391" s="76"/>
      <c r="AH1391" s="76"/>
      <c r="AI1391" s="76"/>
      <c r="AJ1391" s="76"/>
    </row>
    <row r="1392" spans="29:36" ht="20.85" customHeight="1" x14ac:dyDescent="0.15">
      <c r="AC1392" s="76"/>
      <c r="AD1392" s="76"/>
      <c r="AE1392" s="76"/>
      <c r="AF1392" s="76"/>
      <c r="AG1392" s="76"/>
      <c r="AH1392" s="76"/>
      <c r="AI1392" s="76"/>
      <c r="AJ1392" s="76"/>
    </row>
    <row r="1393" spans="29:36" ht="20.85" customHeight="1" x14ac:dyDescent="0.15">
      <c r="AC1393" s="76"/>
      <c r="AD1393" s="76"/>
      <c r="AE1393" s="76"/>
      <c r="AF1393" s="76"/>
      <c r="AG1393" s="76"/>
      <c r="AH1393" s="76"/>
      <c r="AI1393" s="76"/>
      <c r="AJ1393" s="76"/>
    </row>
    <row r="1394" spans="29:36" ht="20.85" customHeight="1" x14ac:dyDescent="0.15">
      <c r="AC1394" s="76"/>
      <c r="AD1394" s="76"/>
      <c r="AE1394" s="76"/>
      <c r="AF1394" s="76"/>
      <c r="AG1394" s="76"/>
      <c r="AH1394" s="76"/>
      <c r="AI1394" s="76"/>
      <c r="AJ1394" s="76"/>
    </row>
    <row r="1395" spans="29:36" ht="20.85" customHeight="1" x14ac:dyDescent="0.15">
      <c r="AC1395" s="75"/>
      <c r="AD1395" s="75"/>
      <c r="AE1395" s="75"/>
      <c r="AF1395" s="75"/>
      <c r="AG1395" s="75"/>
      <c r="AH1395" s="75"/>
      <c r="AI1395" s="75"/>
      <c r="AJ1395" s="75"/>
    </row>
    <row r="1396" spans="29:36" ht="20.85" customHeight="1" x14ac:dyDescent="0.15">
      <c r="AC1396" s="75"/>
      <c r="AD1396" s="75"/>
      <c r="AE1396" s="76"/>
      <c r="AF1396" s="76"/>
      <c r="AG1396" s="76"/>
      <c r="AH1396" s="76"/>
      <c r="AI1396" s="76"/>
      <c r="AJ1396" s="76"/>
    </row>
    <row r="1397" spans="29:36" ht="20.85" customHeight="1" x14ac:dyDescent="0.15">
      <c r="AC1397" s="76"/>
      <c r="AD1397" s="76"/>
      <c r="AE1397" s="76"/>
      <c r="AF1397" s="76"/>
      <c r="AG1397" s="76"/>
      <c r="AH1397" s="76"/>
      <c r="AI1397" s="76"/>
      <c r="AJ1397" s="76"/>
    </row>
    <row r="1398" spans="29:36" ht="20.85" customHeight="1" x14ac:dyDescent="0.15">
      <c r="AC1398" s="75"/>
      <c r="AD1398" s="75"/>
      <c r="AE1398" s="76"/>
      <c r="AF1398" s="76"/>
      <c r="AG1398" s="76"/>
      <c r="AH1398" s="76"/>
      <c r="AI1398" s="76"/>
      <c r="AJ1398" s="75"/>
    </row>
    <row r="1399" spans="29:36" ht="20.85" customHeight="1" x14ac:dyDescent="0.15">
      <c r="AC1399" s="76"/>
      <c r="AD1399" s="76"/>
      <c r="AE1399" s="76"/>
      <c r="AF1399" s="76"/>
      <c r="AG1399" s="76"/>
      <c r="AH1399" s="76"/>
      <c r="AI1399" s="76"/>
      <c r="AJ1399" s="76"/>
    </row>
    <row r="1400" spans="29:36" ht="20.85" customHeight="1" x14ac:dyDescent="0.15">
      <c r="AC1400" s="76"/>
      <c r="AD1400" s="76"/>
      <c r="AE1400" s="76"/>
      <c r="AF1400" s="76"/>
      <c r="AG1400" s="76"/>
      <c r="AH1400" s="76"/>
      <c r="AI1400" s="76"/>
      <c r="AJ1400" s="76"/>
    </row>
    <row r="1401" spans="29:36" ht="20.85" customHeight="1" x14ac:dyDescent="0.15">
      <c r="AC1401" s="76"/>
      <c r="AD1401" s="76"/>
      <c r="AE1401" s="76"/>
      <c r="AF1401" s="76"/>
      <c r="AG1401" s="76"/>
      <c r="AH1401" s="76"/>
      <c r="AI1401" s="76"/>
      <c r="AJ1401" s="76"/>
    </row>
    <row r="1402" spans="29:36" ht="20.85" customHeight="1" x14ac:dyDescent="0.15">
      <c r="AC1402" s="76"/>
      <c r="AD1402" s="76"/>
      <c r="AE1402" s="76"/>
      <c r="AF1402" s="76"/>
      <c r="AG1402" s="76"/>
      <c r="AH1402" s="76"/>
      <c r="AI1402" s="76"/>
      <c r="AJ1402" s="76"/>
    </row>
    <row r="1403" spans="29:36" ht="20.85" customHeight="1" x14ac:dyDescent="0.15">
      <c r="AC1403" s="76"/>
      <c r="AD1403" s="76"/>
      <c r="AE1403" s="76"/>
      <c r="AF1403" s="76"/>
      <c r="AG1403" s="76"/>
      <c r="AH1403" s="76"/>
      <c r="AI1403" s="76"/>
      <c r="AJ1403" s="76"/>
    </row>
    <row r="1404" spans="29:36" ht="20.85" customHeight="1" x14ac:dyDescent="0.15">
      <c r="AC1404" s="76"/>
      <c r="AD1404" s="76"/>
      <c r="AE1404" s="76"/>
      <c r="AF1404" s="76"/>
      <c r="AG1404" s="76"/>
      <c r="AH1404" s="76"/>
      <c r="AI1404" s="76"/>
      <c r="AJ1404" s="76"/>
    </row>
    <row r="1405" spans="29:36" ht="20.85" customHeight="1" x14ac:dyDescent="0.15">
      <c r="AC1405" s="76"/>
      <c r="AD1405" s="76"/>
      <c r="AE1405" s="76"/>
      <c r="AF1405" s="76"/>
      <c r="AG1405" s="76"/>
      <c r="AH1405" s="76"/>
      <c r="AI1405" s="76"/>
      <c r="AJ1405" s="76"/>
    </row>
    <row r="1406" spans="29:36" ht="20.85" customHeight="1" x14ac:dyDescent="0.15">
      <c r="AC1406" s="76"/>
      <c r="AD1406" s="76"/>
      <c r="AE1406" s="76"/>
      <c r="AF1406" s="76"/>
      <c r="AG1406" s="76"/>
      <c r="AH1406" s="76"/>
      <c r="AI1406" s="76"/>
      <c r="AJ1406" s="76"/>
    </row>
    <row r="1407" spans="29:36" ht="20.85" customHeight="1" x14ac:dyDescent="0.15">
      <c r="AC1407" s="76"/>
      <c r="AD1407" s="76"/>
      <c r="AE1407" s="76"/>
      <c r="AF1407" s="76"/>
      <c r="AG1407" s="76"/>
      <c r="AH1407" s="76"/>
      <c r="AI1407" s="76"/>
      <c r="AJ1407" s="76"/>
    </row>
    <row r="1408" spans="29:36" ht="20.85" customHeight="1" x14ac:dyDescent="0.15">
      <c r="AC1408" s="76"/>
      <c r="AD1408" s="76"/>
      <c r="AE1408" s="76"/>
      <c r="AF1408" s="76"/>
      <c r="AG1408" s="76"/>
      <c r="AH1408" s="76"/>
      <c r="AI1408" s="76"/>
      <c r="AJ1408" s="76"/>
    </row>
    <row r="1409" spans="29:36" ht="20.85" customHeight="1" x14ac:dyDescent="0.15">
      <c r="AC1409" s="76"/>
      <c r="AD1409" s="76"/>
      <c r="AE1409" s="76"/>
      <c r="AF1409" s="76"/>
      <c r="AG1409" s="76"/>
      <c r="AH1409" s="76"/>
      <c r="AI1409" s="76"/>
      <c r="AJ1409" s="76"/>
    </row>
    <row r="1410" spans="29:36" ht="20.85" customHeight="1" x14ac:dyDescent="0.15">
      <c r="AC1410" s="76"/>
      <c r="AD1410" s="76"/>
      <c r="AE1410" s="76"/>
      <c r="AF1410" s="76"/>
      <c r="AG1410" s="76"/>
      <c r="AH1410" s="76"/>
      <c r="AI1410" s="76"/>
      <c r="AJ1410" s="76"/>
    </row>
    <row r="1411" spans="29:36" ht="20.85" customHeight="1" x14ac:dyDescent="0.15">
      <c r="AC1411" s="76"/>
      <c r="AD1411" s="76"/>
      <c r="AE1411" s="76"/>
      <c r="AF1411" s="76"/>
      <c r="AG1411" s="76"/>
      <c r="AH1411" s="76"/>
      <c r="AI1411" s="76"/>
      <c r="AJ1411" s="76"/>
    </row>
    <row r="1412" spans="29:36" ht="20.85" customHeight="1" x14ac:dyDescent="0.15">
      <c r="AC1412" s="76"/>
      <c r="AD1412" s="76"/>
      <c r="AE1412" s="76"/>
      <c r="AF1412" s="76"/>
      <c r="AG1412" s="76"/>
      <c r="AH1412" s="76"/>
      <c r="AI1412" s="76"/>
      <c r="AJ1412" s="76"/>
    </row>
    <row r="1413" spans="29:36" ht="20.85" customHeight="1" x14ac:dyDescent="0.15">
      <c r="AC1413" s="76"/>
      <c r="AD1413" s="76"/>
      <c r="AE1413" s="76"/>
      <c r="AF1413" s="76"/>
      <c r="AG1413" s="76"/>
      <c r="AH1413" s="76"/>
      <c r="AI1413" s="76"/>
      <c r="AJ1413" s="76"/>
    </row>
    <row r="1414" spans="29:36" ht="20.85" customHeight="1" x14ac:dyDescent="0.15">
      <c r="AC1414" s="76"/>
      <c r="AD1414" s="76"/>
      <c r="AE1414" s="76"/>
      <c r="AF1414" s="76"/>
      <c r="AG1414" s="76"/>
      <c r="AH1414" s="76"/>
      <c r="AI1414" s="76"/>
      <c r="AJ1414" s="76"/>
    </row>
    <row r="1415" spans="29:36" ht="20.85" customHeight="1" x14ac:dyDescent="0.15">
      <c r="AC1415" s="76"/>
      <c r="AD1415" s="76"/>
      <c r="AE1415" s="76"/>
      <c r="AF1415" s="76"/>
      <c r="AG1415" s="76"/>
      <c r="AH1415" s="76"/>
      <c r="AI1415" s="76"/>
      <c r="AJ1415" s="76"/>
    </row>
    <row r="1416" spans="29:36" ht="20.85" customHeight="1" x14ac:dyDescent="0.15">
      <c r="AC1416" s="76"/>
      <c r="AD1416" s="76"/>
      <c r="AE1416" s="76"/>
      <c r="AF1416" s="76"/>
      <c r="AG1416" s="76"/>
      <c r="AH1416" s="76"/>
      <c r="AI1416" s="76"/>
      <c r="AJ1416" s="76"/>
    </row>
    <row r="1417" spans="29:36" ht="20.85" customHeight="1" x14ac:dyDescent="0.15">
      <c r="AC1417" s="76"/>
      <c r="AD1417" s="76"/>
      <c r="AE1417" s="76"/>
      <c r="AF1417" s="76"/>
      <c r="AG1417" s="76"/>
      <c r="AH1417" s="76"/>
      <c r="AI1417" s="76"/>
      <c r="AJ1417" s="76"/>
    </row>
    <row r="1418" spans="29:36" ht="20.85" customHeight="1" x14ac:dyDescent="0.15">
      <c r="AC1418" s="76"/>
      <c r="AD1418" s="76"/>
      <c r="AE1418" s="76"/>
      <c r="AF1418" s="76"/>
      <c r="AG1418" s="76"/>
      <c r="AH1418" s="76"/>
      <c r="AI1418" s="76"/>
      <c r="AJ1418" s="76"/>
    </row>
    <row r="1419" spans="29:36" ht="20.85" customHeight="1" x14ac:dyDescent="0.15">
      <c r="AC1419" s="76"/>
      <c r="AD1419" s="76"/>
      <c r="AE1419" s="76"/>
      <c r="AF1419" s="76"/>
      <c r="AG1419" s="76"/>
      <c r="AH1419" s="76"/>
      <c r="AI1419" s="76"/>
      <c r="AJ1419" s="76"/>
    </row>
    <row r="1420" spans="29:36" ht="20.85" customHeight="1" x14ac:dyDescent="0.15">
      <c r="AC1420" s="76"/>
      <c r="AD1420" s="76"/>
      <c r="AE1420" s="76"/>
      <c r="AF1420" s="76"/>
      <c r="AG1420" s="76"/>
      <c r="AH1420" s="76"/>
      <c r="AI1420" s="76"/>
      <c r="AJ1420" s="76"/>
    </row>
    <row r="1421" spans="29:36" ht="20.85" customHeight="1" x14ac:dyDescent="0.15">
      <c r="AC1421" s="76"/>
      <c r="AD1421" s="76"/>
      <c r="AE1421" s="76"/>
      <c r="AF1421" s="76"/>
      <c r="AG1421" s="76"/>
      <c r="AH1421" s="76"/>
      <c r="AI1421" s="76"/>
      <c r="AJ1421" s="76"/>
    </row>
    <row r="1422" spans="29:36" ht="20.85" customHeight="1" x14ac:dyDescent="0.15">
      <c r="AC1422" s="76"/>
      <c r="AD1422" s="76"/>
      <c r="AE1422" s="76"/>
      <c r="AF1422" s="76"/>
      <c r="AG1422" s="76"/>
      <c r="AH1422" s="76"/>
      <c r="AI1422" s="76"/>
      <c r="AJ1422" s="76"/>
    </row>
    <row r="1423" spans="29:36" ht="20.85" customHeight="1" x14ac:dyDescent="0.15">
      <c r="AC1423" s="76"/>
      <c r="AD1423" s="76"/>
      <c r="AE1423" s="76"/>
      <c r="AF1423" s="76"/>
      <c r="AG1423" s="76"/>
      <c r="AH1423" s="76"/>
      <c r="AI1423" s="76"/>
      <c r="AJ1423" s="76"/>
    </row>
    <row r="1424" spans="29:36" ht="20.85" customHeight="1" x14ac:dyDescent="0.15">
      <c r="AC1424" s="76"/>
      <c r="AD1424" s="76"/>
      <c r="AE1424" s="76"/>
      <c r="AF1424" s="76"/>
      <c r="AG1424" s="76"/>
      <c r="AH1424" s="76"/>
      <c r="AI1424" s="76"/>
      <c r="AJ1424" s="76"/>
    </row>
    <row r="1425" spans="29:36" ht="20.85" customHeight="1" x14ac:dyDescent="0.15">
      <c r="AC1425" s="76"/>
      <c r="AD1425" s="76"/>
      <c r="AE1425" s="76"/>
      <c r="AF1425" s="76"/>
      <c r="AG1425" s="76"/>
      <c r="AH1425" s="76"/>
      <c r="AI1425" s="76"/>
      <c r="AJ1425" s="76"/>
    </row>
    <row r="1426" spans="29:36" ht="20.85" customHeight="1" x14ac:dyDescent="0.15">
      <c r="AC1426" s="76"/>
      <c r="AD1426" s="76"/>
      <c r="AE1426" s="76"/>
      <c r="AF1426" s="76"/>
      <c r="AG1426" s="76"/>
      <c r="AH1426" s="76"/>
      <c r="AI1426" s="76"/>
      <c r="AJ1426" s="76"/>
    </row>
    <row r="1427" spans="29:36" ht="20.85" customHeight="1" x14ac:dyDescent="0.15">
      <c r="AC1427" s="76"/>
      <c r="AD1427" s="76"/>
      <c r="AE1427" s="76"/>
      <c r="AF1427" s="76"/>
      <c r="AG1427" s="76"/>
      <c r="AH1427" s="76"/>
      <c r="AI1427" s="76"/>
      <c r="AJ1427" s="76"/>
    </row>
    <row r="1428" spans="29:36" ht="20.85" customHeight="1" x14ac:dyDescent="0.15">
      <c r="AC1428" s="76"/>
      <c r="AD1428" s="76"/>
      <c r="AE1428" s="76"/>
      <c r="AF1428" s="76"/>
      <c r="AG1428" s="76"/>
      <c r="AH1428" s="76"/>
      <c r="AI1428" s="76"/>
      <c r="AJ1428" s="76"/>
    </row>
    <row r="1429" spans="29:36" ht="20.85" customHeight="1" x14ac:dyDescent="0.15">
      <c r="AC1429" s="76"/>
      <c r="AD1429" s="76"/>
      <c r="AE1429" s="76"/>
      <c r="AF1429" s="76"/>
      <c r="AG1429" s="76"/>
      <c r="AH1429" s="76"/>
      <c r="AI1429" s="76"/>
      <c r="AJ1429" s="76"/>
    </row>
    <row r="1430" spans="29:36" ht="20.85" customHeight="1" x14ac:dyDescent="0.15">
      <c r="AC1430" s="76"/>
      <c r="AD1430" s="76"/>
      <c r="AE1430" s="76"/>
      <c r="AF1430" s="76"/>
      <c r="AG1430" s="76"/>
      <c r="AH1430" s="76"/>
      <c r="AI1430" s="76"/>
      <c r="AJ1430" s="76"/>
    </row>
    <row r="1431" spans="29:36" ht="20.85" customHeight="1" x14ac:dyDescent="0.15">
      <c r="AC1431" s="76"/>
      <c r="AD1431" s="76"/>
      <c r="AE1431" s="76"/>
      <c r="AF1431" s="76"/>
      <c r="AG1431" s="76"/>
      <c r="AH1431" s="76"/>
      <c r="AI1431" s="76"/>
      <c r="AJ1431" s="76"/>
    </row>
    <row r="1432" spans="29:36" ht="20.85" customHeight="1" x14ac:dyDescent="0.15">
      <c r="AC1432" s="76"/>
      <c r="AD1432" s="76"/>
      <c r="AE1432" s="76"/>
      <c r="AF1432" s="76"/>
      <c r="AG1432" s="76"/>
      <c r="AH1432" s="76"/>
      <c r="AI1432" s="76"/>
      <c r="AJ1432" s="76"/>
    </row>
    <row r="1433" spans="29:36" ht="20.85" customHeight="1" x14ac:dyDescent="0.15">
      <c r="AC1433" s="76"/>
      <c r="AD1433" s="76"/>
      <c r="AE1433" s="76"/>
      <c r="AF1433" s="76"/>
      <c r="AG1433" s="76"/>
      <c r="AH1433" s="76"/>
      <c r="AI1433" s="76"/>
      <c r="AJ1433" s="76"/>
    </row>
    <row r="1434" spans="29:36" ht="20.85" customHeight="1" x14ac:dyDescent="0.15">
      <c r="AC1434" s="76"/>
      <c r="AD1434" s="76"/>
      <c r="AE1434" s="76"/>
      <c r="AF1434" s="76"/>
      <c r="AG1434" s="76"/>
      <c r="AH1434" s="76"/>
      <c r="AI1434" s="76"/>
      <c r="AJ1434" s="76"/>
    </row>
    <row r="1435" spans="29:36" ht="20.85" customHeight="1" x14ac:dyDescent="0.15">
      <c r="AC1435" s="76"/>
      <c r="AD1435" s="76"/>
      <c r="AE1435" s="76"/>
      <c r="AF1435" s="76"/>
      <c r="AG1435" s="76"/>
      <c r="AH1435" s="76"/>
      <c r="AI1435" s="76"/>
      <c r="AJ1435" s="76"/>
    </row>
    <row r="1436" spans="29:36" ht="20.85" customHeight="1" x14ac:dyDescent="0.15">
      <c r="AC1436" s="76"/>
      <c r="AD1436" s="76"/>
      <c r="AE1436" s="76"/>
      <c r="AF1436" s="76"/>
      <c r="AG1436" s="76"/>
      <c r="AH1436" s="76"/>
      <c r="AI1436" s="76"/>
      <c r="AJ1436" s="76"/>
    </row>
    <row r="1437" spans="29:36" ht="20.85" customHeight="1" x14ac:dyDescent="0.15">
      <c r="AC1437" s="76"/>
      <c r="AD1437" s="76"/>
      <c r="AE1437" s="76"/>
      <c r="AF1437" s="76"/>
      <c r="AG1437" s="76"/>
      <c r="AH1437" s="76"/>
      <c r="AI1437" s="76"/>
      <c r="AJ1437" s="76"/>
    </row>
    <row r="1438" spans="29:36" ht="20.85" customHeight="1" x14ac:dyDescent="0.15">
      <c r="AC1438" s="76"/>
      <c r="AD1438" s="76"/>
      <c r="AE1438" s="76"/>
      <c r="AF1438" s="76"/>
      <c r="AG1438" s="76"/>
      <c r="AH1438" s="76"/>
      <c r="AI1438" s="76"/>
      <c r="AJ1438" s="76"/>
    </row>
    <row r="1439" spans="29:36" ht="20.85" customHeight="1" x14ac:dyDescent="0.15">
      <c r="AC1439" s="76"/>
      <c r="AD1439" s="76"/>
      <c r="AE1439" s="76"/>
      <c r="AF1439" s="76"/>
      <c r="AG1439" s="76"/>
      <c r="AH1439" s="76"/>
      <c r="AI1439" s="76"/>
      <c r="AJ1439" s="76"/>
    </row>
    <row r="1440" spans="29:36" ht="20.85" customHeight="1" x14ac:dyDescent="0.15">
      <c r="AC1440" s="75"/>
      <c r="AD1440" s="75"/>
      <c r="AE1440" s="75"/>
      <c r="AF1440" s="75"/>
      <c r="AG1440" s="75"/>
      <c r="AH1440" s="75"/>
      <c r="AI1440" s="75"/>
      <c r="AJ1440" s="75"/>
    </row>
    <row r="1441" spans="29:36" ht="20.85" customHeight="1" x14ac:dyDescent="0.15">
      <c r="AC1441" s="75"/>
      <c r="AD1441" s="75"/>
      <c r="AE1441" s="76"/>
      <c r="AF1441" s="76"/>
      <c r="AG1441" s="76"/>
      <c r="AH1441" s="76"/>
      <c r="AI1441" s="76"/>
      <c r="AJ1441" s="76"/>
    </row>
    <row r="1442" spans="29:36" ht="20.85" customHeight="1" x14ac:dyDescent="0.15">
      <c r="AC1442" s="76"/>
      <c r="AD1442" s="76"/>
      <c r="AE1442" s="76"/>
      <c r="AF1442" s="76"/>
      <c r="AG1442" s="76"/>
      <c r="AH1442" s="76"/>
      <c r="AI1442" s="76"/>
      <c r="AJ1442" s="76"/>
    </row>
    <row r="1443" spans="29:36" ht="20.85" customHeight="1" x14ac:dyDescent="0.15">
      <c r="AC1443" s="75"/>
      <c r="AD1443" s="75"/>
      <c r="AE1443" s="76"/>
      <c r="AF1443" s="76"/>
      <c r="AG1443" s="76"/>
      <c r="AH1443" s="76"/>
      <c r="AI1443" s="76"/>
      <c r="AJ1443" s="75"/>
    </row>
    <row r="1444" spans="29:36" ht="20.85" customHeight="1" x14ac:dyDescent="0.15">
      <c r="AC1444" s="76"/>
      <c r="AD1444" s="76"/>
      <c r="AE1444" s="76"/>
      <c r="AF1444" s="76"/>
      <c r="AG1444" s="76"/>
      <c r="AH1444" s="76"/>
      <c r="AI1444" s="76"/>
      <c r="AJ1444" s="76"/>
    </row>
    <row r="1445" spans="29:36" ht="20.85" customHeight="1" x14ac:dyDescent="0.15">
      <c r="AC1445" s="76"/>
      <c r="AD1445" s="76"/>
      <c r="AE1445" s="76"/>
      <c r="AF1445" s="76"/>
      <c r="AG1445" s="76"/>
      <c r="AH1445" s="76"/>
      <c r="AI1445" s="76"/>
      <c r="AJ1445" s="76"/>
    </row>
    <row r="1446" spans="29:36" ht="20.85" customHeight="1" x14ac:dyDescent="0.15">
      <c r="AC1446" s="76"/>
      <c r="AD1446" s="76"/>
      <c r="AE1446" s="76"/>
      <c r="AF1446" s="76"/>
      <c r="AG1446" s="76"/>
      <c r="AH1446" s="76"/>
      <c r="AI1446" s="76"/>
      <c r="AJ1446" s="76"/>
    </row>
    <row r="1447" spans="29:36" ht="20.85" customHeight="1" x14ac:dyDescent="0.15">
      <c r="AC1447" s="76"/>
      <c r="AD1447" s="76"/>
      <c r="AE1447" s="76"/>
      <c r="AF1447" s="76"/>
      <c r="AG1447" s="76"/>
      <c r="AH1447" s="76"/>
      <c r="AI1447" s="76"/>
      <c r="AJ1447" s="76"/>
    </row>
    <row r="1448" spans="29:36" ht="20.85" customHeight="1" x14ac:dyDescent="0.15">
      <c r="AC1448" s="76"/>
      <c r="AD1448" s="76"/>
      <c r="AE1448" s="76"/>
      <c r="AF1448" s="76"/>
      <c r="AG1448" s="76"/>
      <c r="AH1448" s="76"/>
      <c r="AI1448" s="76"/>
      <c r="AJ1448" s="76"/>
    </row>
    <row r="1449" spans="29:36" ht="20.85" customHeight="1" x14ac:dyDescent="0.15">
      <c r="AC1449" s="76"/>
      <c r="AD1449" s="76"/>
      <c r="AE1449" s="76"/>
      <c r="AF1449" s="76"/>
      <c r="AG1449" s="76"/>
      <c r="AH1449" s="76"/>
      <c r="AI1449" s="76"/>
      <c r="AJ1449" s="76"/>
    </row>
    <row r="1450" spans="29:36" ht="20.85" customHeight="1" x14ac:dyDescent="0.15">
      <c r="AC1450" s="76"/>
      <c r="AD1450" s="76"/>
      <c r="AE1450" s="76"/>
      <c r="AF1450" s="76"/>
      <c r="AG1450" s="76"/>
      <c r="AH1450" s="76"/>
      <c r="AI1450" s="76"/>
      <c r="AJ1450" s="76"/>
    </row>
    <row r="1451" spans="29:36" ht="20.85" customHeight="1" x14ac:dyDescent="0.15">
      <c r="AC1451" s="76"/>
      <c r="AD1451" s="76"/>
      <c r="AE1451" s="76"/>
      <c r="AF1451" s="76"/>
      <c r="AG1451" s="76"/>
      <c r="AH1451" s="76"/>
      <c r="AI1451" s="76"/>
      <c r="AJ1451" s="76"/>
    </row>
    <row r="1452" spans="29:36" ht="20.85" customHeight="1" x14ac:dyDescent="0.15">
      <c r="AC1452" s="76"/>
      <c r="AD1452" s="76"/>
      <c r="AE1452" s="76"/>
      <c r="AF1452" s="76"/>
      <c r="AG1452" s="76"/>
      <c r="AH1452" s="76"/>
      <c r="AI1452" s="76"/>
      <c r="AJ1452" s="76"/>
    </row>
    <row r="1453" spans="29:36" ht="20.85" customHeight="1" x14ac:dyDescent="0.15">
      <c r="AC1453" s="76"/>
      <c r="AD1453" s="76"/>
      <c r="AE1453" s="76"/>
      <c r="AF1453" s="76"/>
      <c r="AG1453" s="76"/>
      <c r="AH1453" s="76"/>
      <c r="AI1453" s="76"/>
      <c r="AJ1453" s="76"/>
    </row>
    <row r="1454" spans="29:36" ht="20.85" customHeight="1" x14ac:dyDescent="0.15">
      <c r="AC1454" s="76"/>
      <c r="AD1454" s="76"/>
      <c r="AE1454" s="76"/>
      <c r="AF1454" s="76"/>
      <c r="AG1454" s="76"/>
      <c r="AH1454" s="76"/>
      <c r="AI1454" s="76"/>
      <c r="AJ1454" s="76"/>
    </row>
    <row r="1455" spans="29:36" ht="20.85" customHeight="1" x14ac:dyDescent="0.15">
      <c r="AC1455" s="76"/>
      <c r="AD1455" s="76"/>
      <c r="AE1455" s="76"/>
      <c r="AF1455" s="76"/>
      <c r="AG1455" s="76"/>
      <c r="AH1455" s="76"/>
      <c r="AI1455" s="76"/>
      <c r="AJ1455" s="76"/>
    </row>
    <row r="1456" spans="29:36" ht="20.85" customHeight="1" x14ac:dyDescent="0.15">
      <c r="AC1456" s="76"/>
      <c r="AD1456" s="76"/>
      <c r="AE1456" s="76"/>
      <c r="AF1456" s="76"/>
      <c r="AG1456" s="76"/>
      <c r="AH1456" s="76"/>
      <c r="AI1456" s="76"/>
      <c r="AJ1456" s="76"/>
    </row>
    <row r="1457" spans="29:36" ht="20.85" customHeight="1" x14ac:dyDescent="0.15">
      <c r="AC1457" s="76"/>
      <c r="AD1457" s="76"/>
      <c r="AE1457" s="76"/>
      <c r="AF1457" s="76"/>
      <c r="AG1457" s="76"/>
      <c r="AH1457" s="76"/>
      <c r="AI1457" s="76"/>
      <c r="AJ1457" s="76"/>
    </row>
    <row r="1458" spans="29:36" ht="20.85" customHeight="1" x14ac:dyDescent="0.15">
      <c r="AC1458" s="76"/>
      <c r="AD1458" s="76"/>
      <c r="AE1458" s="76"/>
      <c r="AF1458" s="76"/>
      <c r="AG1458" s="76"/>
      <c r="AH1458" s="76"/>
      <c r="AI1458" s="76"/>
      <c r="AJ1458" s="76"/>
    </row>
    <row r="1459" spans="29:36" ht="20.85" customHeight="1" x14ac:dyDescent="0.15">
      <c r="AC1459" s="76"/>
      <c r="AD1459" s="76"/>
      <c r="AE1459" s="76"/>
      <c r="AF1459" s="76"/>
      <c r="AG1459" s="76"/>
      <c r="AH1459" s="76"/>
      <c r="AI1459" s="76"/>
      <c r="AJ1459" s="76"/>
    </row>
    <row r="1460" spans="29:36" ht="20.85" customHeight="1" x14ac:dyDescent="0.15">
      <c r="AC1460" s="76"/>
      <c r="AD1460" s="76"/>
      <c r="AE1460" s="76"/>
      <c r="AF1460" s="76"/>
      <c r="AG1460" s="76"/>
      <c r="AH1460" s="76"/>
      <c r="AI1460" s="76"/>
      <c r="AJ1460" s="76"/>
    </row>
    <row r="1461" spans="29:36" ht="20.85" customHeight="1" x14ac:dyDescent="0.15">
      <c r="AC1461" s="76"/>
      <c r="AD1461" s="76"/>
      <c r="AE1461" s="76"/>
      <c r="AF1461" s="76"/>
      <c r="AG1461" s="76"/>
      <c r="AH1461" s="76"/>
      <c r="AI1461" s="76"/>
      <c r="AJ1461" s="76"/>
    </row>
    <row r="1462" spans="29:36" ht="20.85" customHeight="1" x14ac:dyDescent="0.15">
      <c r="AC1462" s="76"/>
      <c r="AD1462" s="76"/>
      <c r="AE1462" s="76"/>
      <c r="AF1462" s="76"/>
      <c r="AG1462" s="76"/>
      <c r="AH1462" s="76"/>
      <c r="AI1462" s="76"/>
      <c r="AJ1462" s="76"/>
    </row>
    <row r="1463" spans="29:36" ht="20.85" customHeight="1" x14ac:dyDescent="0.15">
      <c r="AC1463" s="76"/>
      <c r="AD1463" s="76"/>
      <c r="AE1463" s="76"/>
      <c r="AF1463" s="76"/>
      <c r="AG1463" s="76"/>
      <c r="AH1463" s="76"/>
      <c r="AI1463" s="76"/>
      <c r="AJ1463" s="76"/>
    </row>
    <row r="1464" spans="29:36" ht="20.85" customHeight="1" x14ac:dyDescent="0.15">
      <c r="AC1464" s="76"/>
      <c r="AD1464" s="76"/>
      <c r="AE1464" s="76"/>
      <c r="AF1464" s="76"/>
      <c r="AG1464" s="76"/>
      <c r="AH1464" s="76"/>
      <c r="AI1464" s="76"/>
      <c r="AJ1464" s="76"/>
    </row>
    <row r="1465" spans="29:36" ht="20.85" customHeight="1" x14ac:dyDescent="0.15">
      <c r="AC1465" s="76"/>
      <c r="AD1465" s="76"/>
      <c r="AE1465" s="76"/>
      <c r="AF1465" s="76"/>
      <c r="AG1465" s="76"/>
      <c r="AH1465" s="76"/>
      <c r="AI1465" s="76"/>
      <c r="AJ1465" s="76"/>
    </row>
    <row r="1466" spans="29:36" ht="20.85" customHeight="1" x14ac:dyDescent="0.15">
      <c r="AC1466" s="76"/>
      <c r="AD1466" s="76"/>
      <c r="AE1466" s="76"/>
      <c r="AF1466" s="76"/>
      <c r="AG1466" s="76"/>
      <c r="AH1466" s="76"/>
      <c r="AI1466" s="76"/>
      <c r="AJ1466" s="76"/>
    </row>
    <row r="1467" spans="29:36" ht="20.85" customHeight="1" x14ac:dyDescent="0.15">
      <c r="AC1467" s="76"/>
      <c r="AD1467" s="76"/>
      <c r="AE1467" s="76"/>
      <c r="AF1467" s="76"/>
      <c r="AG1467" s="76"/>
      <c r="AH1467" s="76"/>
      <c r="AI1467" s="76"/>
      <c r="AJ1467" s="76"/>
    </row>
    <row r="1468" spans="29:36" ht="20.85" customHeight="1" x14ac:dyDescent="0.15">
      <c r="AC1468" s="76"/>
      <c r="AD1468" s="76"/>
      <c r="AE1468" s="76"/>
      <c r="AF1468" s="76"/>
      <c r="AG1468" s="76"/>
      <c r="AH1468" s="76"/>
      <c r="AI1468" s="76"/>
      <c r="AJ1468" s="76"/>
    </row>
    <row r="1469" spans="29:36" ht="20.85" customHeight="1" x14ac:dyDescent="0.15">
      <c r="AC1469" s="76"/>
      <c r="AD1469" s="76"/>
      <c r="AE1469" s="76"/>
      <c r="AF1469" s="76"/>
      <c r="AG1469" s="76"/>
      <c r="AH1469" s="76"/>
      <c r="AI1469" s="76"/>
      <c r="AJ1469" s="76"/>
    </row>
    <row r="1470" spans="29:36" ht="20.85" customHeight="1" x14ac:dyDescent="0.15">
      <c r="AC1470" s="76"/>
      <c r="AD1470" s="76"/>
      <c r="AE1470" s="76"/>
      <c r="AF1470" s="76"/>
      <c r="AG1470" s="76"/>
      <c r="AH1470" s="76"/>
      <c r="AI1470" s="76"/>
      <c r="AJ1470" s="76"/>
    </row>
    <row r="1471" spans="29:36" ht="20.85" customHeight="1" x14ac:dyDescent="0.15">
      <c r="AC1471" s="76"/>
      <c r="AD1471" s="76"/>
      <c r="AE1471" s="76"/>
      <c r="AF1471" s="76"/>
      <c r="AG1471" s="76"/>
      <c r="AH1471" s="76"/>
      <c r="AI1471" s="76"/>
      <c r="AJ1471" s="76"/>
    </row>
    <row r="1472" spans="29:36" ht="20.85" customHeight="1" x14ac:dyDescent="0.15">
      <c r="AC1472" s="76"/>
      <c r="AD1472" s="76"/>
      <c r="AE1472" s="76"/>
      <c r="AF1472" s="76"/>
      <c r="AG1472" s="76"/>
      <c r="AH1472" s="76"/>
      <c r="AI1472" s="76"/>
      <c r="AJ1472" s="76"/>
    </row>
    <row r="1473" spans="29:36" ht="20.85" customHeight="1" x14ac:dyDescent="0.15">
      <c r="AC1473" s="76"/>
      <c r="AD1473" s="76"/>
      <c r="AE1473" s="76"/>
      <c r="AF1473" s="76"/>
      <c r="AG1473" s="76"/>
      <c r="AH1473" s="76"/>
      <c r="AI1473" s="76"/>
      <c r="AJ1473" s="76"/>
    </row>
    <row r="1474" spans="29:36" ht="20.85" customHeight="1" x14ac:dyDescent="0.15">
      <c r="AC1474" s="76"/>
      <c r="AD1474" s="76"/>
      <c r="AE1474" s="76"/>
      <c r="AF1474" s="76"/>
      <c r="AG1474" s="76"/>
      <c r="AH1474" s="76"/>
      <c r="AI1474" s="76"/>
      <c r="AJ1474" s="76"/>
    </row>
    <row r="1475" spans="29:36" ht="20.85" customHeight="1" x14ac:dyDescent="0.15">
      <c r="AC1475" s="76"/>
      <c r="AD1475" s="76"/>
      <c r="AE1475" s="76"/>
      <c r="AF1475" s="76"/>
      <c r="AG1475" s="76"/>
      <c r="AH1475" s="76"/>
      <c r="AI1475" s="76"/>
      <c r="AJ1475" s="76"/>
    </row>
    <row r="1476" spans="29:36" ht="20.85" customHeight="1" x14ac:dyDescent="0.15">
      <c r="AC1476" s="76"/>
      <c r="AD1476" s="76"/>
      <c r="AE1476" s="76"/>
      <c r="AF1476" s="76"/>
      <c r="AG1476" s="76"/>
      <c r="AH1476" s="76"/>
      <c r="AI1476" s="76"/>
      <c r="AJ1476" s="76"/>
    </row>
    <row r="1477" spans="29:36" ht="20.85" customHeight="1" x14ac:dyDescent="0.15">
      <c r="AC1477" s="76"/>
      <c r="AD1477" s="76"/>
      <c r="AE1477" s="76"/>
      <c r="AF1477" s="76"/>
      <c r="AG1477" s="76"/>
      <c r="AH1477" s="76"/>
      <c r="AI1477" s="76"/>
      <c r="AJ1477" s="76"/>
    </row>
    <row r="1478" spans="29:36" ht="20.85" customHeight="1" x14ac:dyDescent="0.15">
      <c r="AC1478" s="76"/>
      <c r="AD1478" s="76"/>
      <c r="AE1478" s="76"/>
      <c r="AF1478" s="76"/>
      <c r="AG1478" s="76"/>
      <c r="AH1478" s="76"/>
      <c r="AI1478" s="76"/>
      <c r="AJ1478" s="76"/>
    </row>
    <row r="1479" spans="29:36" ht="20.85" customHeight="1" x14ac:dyDescent="0.15">
      <c r="AC1479" s="76"/>
      <c r="AD1479" s="76"/>
      <c r="AE1479" s="76"/>
      <c r="AF1479" s="76"/>
      <c r="AG1479" s="76"/>
      <c r="AH1479" s="76"/>
      <c r="AI1479" s="76"/>
      <c r="AJ1479" s="76"/>
    </row>
    <row r="1480" spans="29:36" ht="20.85" customHeight="1" x14ac:dyDescent="0.15">
      <c r="AC1480" s="76"/>
      <c r="AD1480" s="76"/>
      <c r="AE1480" s="76"/>
      <c r="AF1480" s="76"/>
      <c r="AG1480" s="76"/>
      <c r="AH1480" s="76"/>
      <c r="AI1480" s="76"/>
      <c r="AJ1480" s="76"/>
    </row>
    <row r="1481" spans="29:36" ht="20.85" customHeight="1" x14ac:dyDescent="0.15">
      <c r="AC1481" s="76"/>
      <c r="AD1481" s="76"/>
      <c r="AE1481" s="76"/>
      <c r="AF1481" s="76"/>
      <c r="AG1481" s="76"/>
      <c r="AH1481" s="76"/>
      <c r="AI1481" s="76"/>
      <c r="AJ1481" s="76"/>
    </row>
    <row r="1482" spans="29:36" ht="20.85" customHeight="1" x14ac:dyDescent="0.15">
      <c r="AC1482" s="76"/>
      <c r="AD1482" s="76"/>
      <c r="AE1482" s="76"/>
      <c r="AF1482" s="76"/>
      <c r="AG1482" s="76"/>
      <c r="AH1482" s="76"/>
      <c r="AI1482" s="76"/>
      <c r="AJ1482" s="76"/>
    </row>
    <row r="1483" spans="29:36" ht="20.85" customHeight="1" x14ac:dyDescent="0.15">
      <c r="AC1483" s="76"/>
      <c r="AD1483" s="76"/>
      <c r="AE1483" s="76"/>
      <c r="AF1483" s="76"/>
      <c r="AG1483" s="76"/>
      <c r="AH1483" s="76"/>
      <c r="AI1483" s="76"/>
      <c r="AJ1483" s="76"/>
    </row>
    <row r="1484" spans="29:36" ht="20.85" customHeight="1" x14ac:dyDescent="0.15">
      <c r="AC1484" s="76"/>
      <c r="AD1484" s="76"/>
      <c r="AE1484" s="76"/>
      <c r="AF1484" s="76"/>
      <c r="AG1484" s="76"/>
      <c r="AH1484" s="76"/>
      <c r="AI1484" s="76"/>
      <c r="AJ1484" s="76"/>
    </row>
    <row r="1485" spans="29:36" ht="20.85" customHeight="1" x14ac:dyDescent="0.15">
      <c r="AC1485" s="75"/>
      <c r="AD1485" s="75"/>
      <c r="AE1485" s="75"/>
      <c r="AF1485" s="75"/>
      <c r="AG1485" s="75"/>
      <c r="AH1485" s="75"/>
      <c r="AI1485" s="75"/>
      <c r="AJ1485" s="75"/>
    </row>
    <row r="1486" spans="29:36" ht="20.85" customHeight="1" x14ac:dyDescent="0.15">
      <c r="AC1486" s="75"/>
      <c r="AD1486" s="75"/>
      <c r="AE1486" s="76"/>
      <c r="AF1486" s="76"/>
      <c r="AG1486" s="76"/>
      <c r="AH1486" s="76"/>
      <c r="AI1486" s="76"/>
      <c r="AJ1486" s="76"/>
    </row>
    <row r="1487" spans="29:36" ht="20.85" customHeight="1" x14ac:dyDescent="0.15">
      <c r="AC1487" s="76"/>
      <c r="AD1487" s="76"/>
      <c r="AE1487" s="76"/>
      <c r="AF1487" s="76"/>
      <c r="AG1487" s="76"/>
      <c r="AH1487" s="76"/>
      <c r="AI1487" s="76"/>
      <c r="AJ1487" s="76"/>
    </row>
    <row r="1488" spans="29:36" ht="20.85" customHeight="1" x14ac:dyDescent="0.15">
      <c r="AC1488" s="75"/>
      <c r="AD1488" s="75"/>
      <c r="AE1488" s="76"/>
      <c r="AF1488" s="76"/>
      <c r="AG1488" s="76"/>
      <c r="AH1488" s="76"/>
      <c r="AI1488" s="76"/>
      <c r="AJ1488" s="75"/>
    </row>
    <row r="1489" spans="29:36" ht="20.85" customHeight="1" x14ac:dyDescent="0.15">
      <c r="AC1489" s="76"/>
      <c r="AD1489" s="76"/>
      <c r="AE1489" s="76"/>
      <c r="AF1489" s="76"/>
      <c r="AG1489" s="76"/>
      <c r="AH1489" s="76"/>
      <c r="AI1489" s="76"/>
      <c r="AJ1489" s="76"/>
    </row>
    <row r="1490" spans="29:36" ht="20.85" customHeight="1" x14ac:dyDescent="0.15">
      <c r="AC1490" s="76"/>
      <c r="AD1490" s="76"/>
      <c r="AE1490" s="76"/>
      <c r="AF1490" s="76"/>
      <c r="AG1490" s="76"/>
      <c r="AH1490" s="76"/>
      <c r="AI1490" s="76"/>
      <c r="AJ1490" s="76"/>
    </row>
    <row r="1491" spans="29:36" ht="20.85" customHeight="1" x14ac:dyDescent="0.15">
      <c r="AC1491" s="76"/>
      <c r="AD1491" s="76"/>
      <c r="AE1491" s="76"/>
      <c r="AF1491" s="76"/>
      <c r="AG1491" s="76"/>
      <c r="AH1491" s="76"/>
      <c r="AI1491" s="76"/>
      <c r="AJ1491" s="76"/>
    </row>
    <row r="1492" spans="29:36" ht="20.85" customHeight="1" x14ac:dyDescent="0.15">
      <c r="AC1492" s="76"/>
      <c r="AD1492" s="76"/>
      <c r="AE1492" s="76"/>
      <c r="AF1492" s="76"/>
      <c r="AG1492" s="76"/>
      <c r="AH1492" s="76"/>
      <c r="AI1492" s="76"/>
      <c r="AJ1492" s="76"/>
    </row>
    <row r="1493" spans="29:36" ht="20.85" customHeight="1" x14ac:dyDescent="0.15">
      <c r="AC1493" s="76"/>
      <c r="AD1493" s="76"/>
      <c r="AE1493" s="76"/>
      <c r="AF1493" s="76"/>
      <c r="AG1493" s="76"/>
      <c r="AH1493" s="76"/>
      <c r="AI1493" s="76"/>
      <c r="AJ1493" s="76"/>
    </row>
    <row r="1494" spans="29:36" ht="20.85" customHeight="1" x14ac:dyDescent="0.15">
      <c r="AC1494" s="76"/>
      <c r="AD1494" s="76"/>
      <c r="AE1494" s="76"/>
      <c r="AF1494" s="76"/>
      <c r="AG1494" s="76"/>
      <c r="AH1494" s="76"/>
      <c r="AI1494" s="76"/>
      <c r="AJ1494" s="76"/>
    </row>
    <row r="1495" spans="29:36" ht="20.85" customHeight="1" x14ac:dyDescent="0.15">
      <c r="AC1495" s="76"/>
      <c r="AD1495" s="76"/>
      <c r="AE1495" s="76"/>
      <c r="AF1495" s="76"/>
      <c r="AG1495" s="76"/>
      <c r="AH1495" s="76"/>
      <c r="AI1495" s="76"/>
      <c r="AJ1495" s="76"/>
    </row>
    <row r="1496" spans="29:36" ht="20.85" customHeight="1" x14ac:dyDescent="0.15">
      <c r="AC1496" s="76"/>
      <c r="AD1496" s="76"/>
      <c r="AE1496" s="76"/>
      <c r="AF1496" s="76"/>
      <c r="AG1496" s="76"/>
      <c r="AH1496" s="76"/>
      <c r="AI1496" s="76"/>
      <c r="AJ1496" s="76"/>
    </row>
    <row r="1497" spans="29:36" ht="20.85" customHeight="1" x14ac:dyDescent="0.15">
      <c r="AC1497" s="76"/>
      <c r="AD1497" s="76"/>
      <c r="AE1497" s="76"/>
      <c r="AF1497" s="76"/>
      <c r="AG1497" s="76"/>
      <c r="AH1497" s="76"/>
      <c r="AI1497" s="76"/>
      <c r="AJ1497" s="76"/>
    </row>
    <row r="1498" spans="29:36" ht="20.85" customHeight="1" x14ac:dyDescent="0.15">
      <c r="AC1498" s="76"/>
      <c r="AD1498" s="76"/>
      <c r="AE1498" s="76"/>
      <c r="AF1498" s="76"/>
      <c r="AG1498" s="76"/>
      <c r="AH1498" s="76"/>
      <c r="AI1498" s="76"/>
      <c r="AJ1498" s="76"/>
    </row>
    <row r="1499" spans="29:36" ht="20.85" customHeight="1" x14ac:dyDescent="0.15">
      <c r="AC1499" s="76"/>
      <c r="AD1499" s="76"/>
      <c r="AE1499" s="76"/>
      <c r="AF1499" s="76"/>
      <c r="AG1499" s="76"/>
      <c r="AH1499" s="76"/>
      <c r="AI1499" s="76"/>
      <c r="AJ1499" s="76"/>
    </row>
    <row r="1500" spans="29:36" ht="20.85" customHeight="1" x14ac:dyDescent="0.15">
      <c r="AC1500" s="76"/>
      <c r="AD1500" s="76"/>
      <c r="AE1500" s="76"/>
      <c r="AF1500" s="76"/>
      <c r="AG1500" s="76"/>
      <c r="AH1500" s="76"/>
      <c r="AI1500" s="76"/>
      <c r="AJ1500" s="76"/>
    </row>
    <row r="1501" spans="29:36" ht="20.85" customHeight="1" x14ac:dyDescent="0.15">
      <c r="AC1501" s="76"/>
      <c r="AD1501" s="76"/>
      <c r="AE1501" s="76"/>
      <c r="AF1501" s="76"/>
      <c r="AG1501" s="76"/>
      <c r="AH1501" s="76"/>
      <c r="AI1501" s="76"/>
      <c r="AJ1501" s="76"/>
    </row>
    <row r="1502" spans="29:36" ht="20.85" customHeight="1" x14ac:dyDescent="0.15">
      <c r="AC1502" s="76"/>
      <c r="AD1502" s="76"/>
      <c r="AE1502" s="76"/>
      <c r="AF1502" s="76"/>
      <c r="AG1502" s="76"/>
      <c r="AH1502" s="76"/>
      <c r="AI1502" s="76"/>
      <c r="AJ1502" s="76"/>
    </row>
    <row r="1503" spans="29:36" ht="20.85" customHeight="1" x14ac:dyDescent="0.15">
      <c r="AC1503" s="76"/>
      <c r="AD1503" s="76"/>
      <c r="AE1503" s="76"/>
      <c r="AF1503" s="76"/>
      <c r="AG1503" s="76"/>
      <c r="AH1503" s="76"/>
      <c r="AI1503" s="76"/>
      <c r="AJ1503" s="76"/>
    </row>
    <row r="1504" spans="29:36" ht="20.85" customHeight="1" x14ac:dyDescent="0.15">
      <c r="AC1504" s="76"/>
      <c r="AD1504" s="76"/>
      <c r="AE1504" s="76"/>
      <c r="AF1504" s="76"/>
      <c r="AG1504" s="76"/>
      <c r="AH1504" s="76"/>
      <c r="AI1504" s="76"/>
      <c r="AJ1504" s="76"/>
    </row>
    <row r="1505" spans="29:36" ht="20.85" customHeight="1" x14ac:dyDescent="0.15">
      <c r="AC1505" s="76"/>
      <c r="AD1505" s="76"/>
      <c r="AE1505" s="76"/>
      <c r="AF1505" s="76"/>
      <c r="AG1505" s="76"/>
      <c r="AH1505" s="76"/>
      <c r="AI1505" s="76"/>
      <c r="AJ1505" s="76"/>
    </row>
    <row r="1506" spans="29:36" ht="20.85" customHeight="1" x14ac:dyDescent="0.15">
      <c r="AC1506" s="76"/>
      <c r="AD1506" s="76"/>
      <c r="AE1506" s="76"/>
      <c r="AF1506" s="76"/>
      <c r="AG1506" s="76"/>
      <c r="AH1506" s="76"/>
      <c r="AI1506" s="76"/>
      <c r="AJ1506" s="76"/>
    </row>
    <row r="1507" spans="29:36" ht="20.85" customHeight="1" x14ac:dyDescent="0.15">
      <c r="AC1507" s="76"/>
      <c r="AD1507" s="76"/>
      <c r="AE1507" s="76"/>
      <c r="AF1507" s="76"/>
      <c r="AG1507" s="76"/>
      <c r="AH1507" s="76"/>
      <c r="AI1507" s="76"/>
      <c r="AJ1507" s="76"/>
    </row>
    <row r="1508" spans="29:36" ht="20.85" customHeight="1" x14ac:dyDescent="0.15">
      <c r="AC1508" s="76"/>
      <c r="AD1508" s="76"/>
      <c r="AE1508" s="76"/>
      <c r="AF1508" s="76"/>
      <c r="AG1508" s="76"/>
      <c r="AH1508" s="76"/>
      <c r="AI1508" s="76"/>
      <c r="AJ1508" s="76"/>
    </row>
    <row r="1509" spans="29:36" ht="20.85" customHeight="1" x14ac:dyDescent="0.15">
      <c r="AC1509" s="76"/>
      <c r="AD1509" s="76"/>
      <c r="AE1509" s="76"/>
      <c r="AF1509" s="76"/>
      <c r="AG1509" s="76"/>
      <c r="AH1509" s="76"/>
      <c r="AI1509" s="76"/>
      <c r="AJ1509" s="76"/>
    </row>
    <row r="1510" spans="29:36" ht="20.85" customHeight="1" x14ac:dyDescent="0.15">
      <c r="AC1510" s="76"/>
      <c r="AD1510" s="76"/>
      <c r="AE1510" s="76"/>
      <c r="AF1510" s="76"/>
      <c r="AG1510" s="76"/>
      <c r="AH1510" s="76"/>
      <c r="AI1510" s="76"/>
      <c r="AJ1510" s="76"/>
    </row>
    <row r="1511" spans="29:36" ht="20.85" customHeight="1" x14ac:dyDescent="0.15">
      <c r="AC1511" s="76"/>
      <c r="AD1511" s="76"/>
      <c r="AE1511" s="76"/>
      <c r="AF1511" s="76"/>
      <c r="AG1511" s="76"/>
      <c r="AH1511" s="76"/>
      <c r="AI1511" s="76"/>
      <c r="AJ1511" s="76"/>
    </row>
    <row r="1512" spans="29:36" ht="20.85" customHeight="1" x14ac:dyDescent="0.15">
      <c r="AC1512" s="76"/>
      <c r="AD1512" s="76"/>
      <c r="AE1512" s="76"/>
      <c r="AF1512" s="76"/>
      <c r="AG1512" s="76"/>
      <c r="AH1512" s="76"/>
      <c r="AI1512" s="76"/>
      <c r="AJ1512" s="76"/>
    </row>
    <row r="1513" spans="29:36" ht="20.85" customHeight="1" x14ac:dyDescent="0.15">
      <c r="AC1513" s="76"/>
      <c r="AD1513" s="76"/>
      <c r="AE1513" s="76"/>
      <c r="AF1513" s="76"/>
      <c r="AG1513" s="76"/>
      <c r="AH1513" s="76"/>
      <c r="AI1513" s="76"/>
      <c r="AJ1513" s="76"/>
    </row>
    <row r="1514" spans="29:36" ht="20.85" customHeight="1" x14ac:dyDescent="0.15">
      <c r="AC1514" s="76"/>
      <c r="AD1514" s="76"/>
      <c r="AE1514" s="76"/>
      <c r="AF1514" s="76"/>
      <c r="AG1514" s="76"/>
      <c r="AH1514" s="76"/>
      <c r="AI1514" s="76"/>
      <c r="AJ1514" s="76"/>
    </row>
    <row r="1515" spans="29:36" ht="20.85" customHeight="1" x14ac:dyDescent="0.15">
      <c r="AC1515" s="76"/>
      <c r="AD1515" s="76"/>
      <c r="AE1515" s="76"/>
      <c r="AF1515" s="76"/>
      <c r="AG1515" s="76"/>
      <c r="AH1515" s="76"/>
      <c r="AI1515" s="76"/>
      <c r="AJ1515" s="76"/>
    </row>
    <row r="1516" spans="29:36" ht="20.85" customHeight="1" x14ac:dyDescent="0.15">
      <c r="AC1516" s="76"/>
      <c r="AD1516" s="76"/>
      <c r="AE1516" s="76"/>
      <c r="AF1516" s="76"/>
      <c r="AG1516" s="76"/>
      <c r="AH1516" s="76"/>
      <c r="AI1516" s="76"/>
      <c r="AJ1516" s="76"/>
    </row>
    <row r="1517" spans="29:36" ht="20.85" customHeight="1" x14ac:dyDescent="0.15">
      <c r="AC1517" s="76"/>
      <c r="AD1517" s="76"/>
      <c r="AE1517" s="76"/>
      <c r="AF1517" s="76"/>
      <c r="AG1517" s="76"/>
      <c r="AH1517" s="76"/>
      <c r="AI1517" s="76"/>
      <c r="AJ1517" s="76"/>
    </row>
    <row r="1518" spans="29:36" ht="20.85" customHeight="1" x14ac:dyDescent="0.15">
      <c r="AC1518" s="76"/>
      <c r="AD1518" s="76"/>
      <c r="AE1518" s="76"/>
      <c r="AF1518" s="76"/>
      <c r="AG1518" s="76"/>
      <c r="AH1518" s="76"/>
      <c r="AI1518" s="76"/>
      <c r="AJ1518" s="76"/>
    </row>
    <row r="1519" spans="29:36" ht="20.85" customHeight="1" x14ac:dyDescent="0.15">
      <c r="AC1519" s="76"/>
      <c r="AD1519" s="76"/>
      <c r="AE1519" s="76"/>
      <c r="AF1519" s="76"/>
      <c r="AG1519" s="76"/>
      <c r="AH1519" s="76"/>
      <c r="AI1519" s="76"/>
      <c r="AJ1519" s="76"/>
    </row>
    <row r="1520" spans="29:36" ht="20.85" customHeight="1" x14ac:dyDescent="0.15">
      <c r="AC1520" s="76"/>
      <c r="AD1520" s="76"/>
      <c r="AE1520" s="76"/>
      <c r="AF1520" s="76"/>
      <c r="AG1520" s="76"/>
      <c r="AH1520" s="76"/>
      <c r="AI1520" s="76"/>
      <c r="AJ1520" s="76"/>
    </row>
    <row r="1521" spans="29:36" ht="20.85" customHeight="1" x14ac:dyDescent="0.15">
      <c r="AC1521" s="76"/>
      <c r="AD1521" s="76"/>
      <c r="AE1521" s="76"/>
      <c r="AF1521" s="76"/>
      <c r="AG1521" s="76"/>
      <c r="AH1521" s="76"/>
      <c r="AI1521" s="76"/>
      <c r="AJ1521" s="76"/>
    </row>
    <row r="1522" spans="29:36" ht="20.85" customHeight="1" x14ac:dyDescent="0.15">
      <c r="AC1522" s="76"/>
      <c r="AD1522" s="76"/>
      <c r="AE1522" s="76"/>
      <c r="AF1522" s="76"/>
      <c r="AG1522" s="76"/>
      <c r="AH1522" s="76"/>
      <c r="AI1522" s="76"/>
      <c r="AJ1522" s="76"/>
    </row>
    <row r="1523" spans="29:36" ht="20.85" customHeight="1" x14ac:dyDescent="0.15">
      <c r="AC1523" s="76"/>
      <c r="AD1523" s="76"/>
      <c r="AE1523" s="76"/>
      <c r="AF1523" s="76"/>
      <c r="AG1523" s="76"/>
      <c r="AH1523" s="76"/>
      <c r="AI1523" s="76"/>
      <c r="AJ1523" s="76"/>
    </row>
    <row r="1524" spans="29:36" ht="20.85" customHeight="1" x14ac:dyDescent="0.15">
      <c r="AC1524" s="76"/>
      <c r="AD1524" s="76"/>
      <c r="AE1524" s="76"/>
      <c r="AF1524" s="76"/>
      <c r="AG1524" s="76"/>
      <c r="AH1524" s="76"/>
      <c r="AI1524" s="76"/>
      <c r="AJ1524" s="76"/>
    </row>
    <row r="1525" spans="29:36" ht="20.85" customHeight="1" x14ac:dyDescent="0.15">
      <c r="AC1525" s="76"/>
      <c r="AD1525" s="76"/>
      <c r="AE1525" s="76"/>
      <c r="AF1525" s="76"/>
      <c r="AG1525" s="76"/>
      <c r="AH1525" s="76"/>
      <c r="AI1525" s="76"/>
      <c r="AJ1525" s="76"/>
    </row>
    <row r="1526" spans="29:36" ht="20.85" customHeight="1" x14ac:dyDescent="0.15">
      <c r="AC1526" s="76"/>
      <c r="AD1526" s="76"/>
      <c r="AE1526" s="76"/>
      <c r="AF1526" s="76"/>
      <c r="AG1526" s="76"/>
      <c r="AH1526" s="76"/>
      <c r="AI1526" s="76"/>
      <c r="AJ1526" s="76"/>
    </row>
    <row r="1527" spans="29:36" ht="20.85" customHeight="1" x14ac:dyDescent="0.15">
      <c r="AC1527" s="76"/>
      <c r="AD1527" s="76"/>
      <c r="AE1527" s="76"/>
      <c r="AF1527" s="76"/>
      <c r="AG1527" s="76"/>
      <c r="AH1527" s="76"/>
      <c r="AI1527" s="76"/>
      <c r="AJ1527" s="76"/>
    </row>
    <row r="1528" spans="29:36" ht="20.85" customHeight="1" x14ac:dyDescent="0.15">
      <c r="AC1528" s="76"/>
      <c r="AD1528" s="76"/>
      <c r="AE1528" s="76"/>
      <c r="AF1528" s="76"/>
      <c r="AG1528" s="76"/>
      <c r="AH1528" s="76"/>
      <c r="AI1528" s="76"/>
      <c r="AJ1528" s="76"/>
    </row>
    <row r="1529" spans="29:36" ht="20.85" customHeight="1" x14ac:dyDescent="0.15">
      <c r="AC1529" s="76"/>
      <c r="AD1529" s="76"/>
      <c r="AE1529" s="76"/>
      <c r="AF1529" s="76"/>
      <c r="AG1529" s="76"/>
      <c r="AH1529" s="76"/>
      <c r="AI1529" s="76"/>
      <c r="AJ1529" s="76"/>
    </row>
    <row r="1530" spans="29:36" ht="20.85" customHeight="1" x14ac:dyDescent="0.15">
      <c r="AC1530" s="75"/>
      <c r="AD1530" s="75"/>
      <c r="AE1530" s="75"/>
      <c r="AF1530" s="75"/>
      <c r="AG1530" s="75"/>
      <c r="AH1530" s="75"/>
      <c r="AI1530" s="75"/>
      <c r="AJ1530" s="75"/>
    </row>
    <row r="1531" spans="29:36" ht="20.85" customHeight="1" x14ac:dyDescent="0.15">
      <c r="AC1531" s="75"/>
      <c r="AD1531" s="75"/>
      <c r="AE1531" s="76"/>
      <c r="AF1531" s="76"/>
      <c r="AG1531" s="76"/>
      <c r="AH1531" s="76"/>
      <c r="AI1531" s="76"/>
      <c r="AJ1531" s="76"/>
    </row>
    <row r="1532" spans="29:36" ht="20.85" customHeight="1" x14ac:dyDescent="0.15">
      <c r="AC1532" s="76"/>
      <c r="AD1532" s="76"/>
      <c r="AE1532" s="76"/>
      <c r="AF1532" s="76"/>
      <c r="AG1532" s="76"/>
      <c r="AH1532" s="76"/>
      <c r="AI1532" s="76"/>
      <c r="AJ1532" s="76"/>
    </row>
    <row r="1533" spans="29:36" ht="20.85" customHeight="1" x14ac:dyDescent="0.15">
      <c r="AC1533" s="75"/>
      <c r="AD1533" s="75"/>
      <c r="AE1533" s="76"/>
      <c r="AF1533" s="76"/>
      <c r="AG1533" s="76"/>
      <c r="AH1533" s="76"/>
      <c r="AI1533" s="76"/>
      <c r="AJ1533" s="75"/>
    </row>
    <row r="1534" spans="29:36" ht="20.85" customHeight="1" x14ac:dyDescent="0.15">
      <c r="AC1534" s="76"/>
      <c r="AD1534" s="76"/>
      <c r="AE1534" s="76"/>
      <c r="AF1534" s="76"/>
      <c r="AG1534" s="76"/>
      <c r="AH1534" s="76"/>
      <c r="AI1534" s="76"/>
      <c r="AJ1534" s="76"/>
    </row>
    <row r="1535" spans="29:36" ht="20.85" customHeight="1" x14ac:dyDescent="0.15">
      <c r="AC1535" s="76"/>
      <c r="AD1535" s="76"/>
      <c r="AE1535" s="76"/>
      <c r="AF1535" s="76"/>
      <c r="AG1535" s="76"/>
      <c r="AH1535" s="76"/>
      <c r="AI1535" s="76"/>
      <c r="AJ1535" s="76"/>
    </row>
    <row r="1536" spans="29:36" ht="20.85" customHeight="1" x14ac:dyDescent="0.15">
      <c r="AC1536" s="76"/>
      <c r="AD1536" s="76"/>
      <c r="AE1536" s="76"/>
      <c r="AF1536" s="76"/>
      <c r="AG1536" s="76"/>
      <c r="AH1536" s="76"/>
      <c r="AI1536" s="76"/>
      <c r="AJ1536" s="76"/>
    </row>
    <row r="1537" spans="29:36" ht="20.85" customHeight="1" x14ac:dyDescent="0.15">
      <c r="AC1537" s="76"/>
      <c r="AD1537" s="76"/>
      <c r="AE1537" s="76"/>
      <c r="AF1537" s="76"/>
      <c r="AG1537" s="76"/>
      <c r="AH1537" s="76"/>
      <c r="AI1537" s="76"/>
      <c r="AJ1537" s="76"/>
    </row>
    <row r="1538" spans="29:36" ht="20.85" customHeight="1" x14ac:dyDescent="0.15">
      <c r="AC1538" s="76"/>
      <c r="AD1538" s="76"/>
      <c r="AE1538" s="76"/>
      <c r="AF1538" s="76"/>
      <c r="AG1538" s="76"/>
      <c r="AH1538" s="76"/>
      <c r="AI1538" s="76"/>
      <c r="AJ1538" s="76"/>
    </row>
    <row r="1539" spans="29:36" ht="20.85" customHeight="1" x14ac:dyDescent="0.15">
      <c r="AC1539" s="76"/>
      <c r="AD1539" s="76"/>
      <c r="AE1539" s="76"/>
      <c r="AF1539" s="76"/>
      <c r="AG1539" s="76"/>
      <c r="AH1539" s="76"/>
      <c r="AI1539" s="76"/>
      <c r="AJ1539" s="76"/>
    </row>
    <row r="1540" spans="29:36" ht="20.85" customHeight="1" x14ac:dyDescent="0.15">
      <c r="AC1540" s="76"/>
      <c r="AD1540" s="76"/>
      <c r="AE1540" s="76"/>
      <c r="AF1540" s="76"/>
      <c r="AG1540" s="76"/>
      <c r="AH1540" s="76"/>
      <c r="AI1540" s="76"/>
      <c r="AJ1540" s="76"/>
    </row>
    <row r="1541" spans="29:36" ht="20.85" customHeight="1" x14ac:dyDescent="0.15">
      <c r="AC1541" s="76"/>
      <c r="AD1541" s="76"/>
      <c r="AE1541" s="76"/>
      <c r="AF1541" s="76"/>
      <c r="AG1541" s="76"/>
      <c r="AH1541" s="76"/>
      <c r="AI1541" s="76"/>
      <c r="AJ1541" s="76"/>
    </row>
    <row r="1542" spans="29:36" ht="20.85" customHeight="1" x14ac:dyDescent="0.15">
      <c r="AC1542" s="76"/>
      <c r="AD1542" s="76"/>
      <c r="AE1542" s="76"/>
      <c r="AF1542" s="76"/>
      <c r="AG1542" s="76"/>
      <c r="AH1542" s="76"/>
      <c r="AI1542" s="76"/>
      <c r="AJ1542" s="76"/>
    </row>
    <row r="1543" spans="29:36" ht="20.85" customHeight="1" x14ac:dyDescent="0.15">
      <c r="AC1543" s="76"/>
      <c r="AD1543" s="76"/>
      <c r="AE1543" s="76"/>
      <c r="AF1543" s="76"/>
      <c r="AG1543" s="76"/>
      <c r="AH1543" s="76"/>
      <c r="AI1543" s="76"/>
      <c r="AJ1543" s="76"/>
    </row>
    <row r="1544" spans="29:36" ht="20.85" customHeight="1" x14ac:dyDescent="0.15">
      <c r="AC1544" s="76"/>
      <c r="AD1544" s="76"/>
      <c r="AE1544" s="76"/>
      <c r="AF1544" s="76"/>
      <c r="AG1544" s="76"/>
      <c r="AH1544" s="76"/>
      <c r="AI1544" s="76"/>
      <c r="AJ1544" s="76"/>
    </row>
    <row r="1545" spans="29:36" ht="20.85" customHeight="1" x14ac:dyDescent="0.15">
      <c r="AC1545" s="76"/>
      <c r="AD1545" s="76"/>
      <c r="AE1545" s="76"/>
      <c r="AF1545" s="76"/>
      <c r="AG1545" s="76"/>
      <c r="AH1545" s="76"/>
      <c r="AI1545" s="76"/>
      <c r="AJ1545" s="76"/>
    </row>
    <row r="1546" spans="29:36" ht="20.85" customHeight="1" x14ac:dyDescent="0.15">
      <c r="AC1546" s="76"/>
      <c r="AD1546" s="76"/>
      <c r="AE1546" s="76"/>
      <c r="AF1546" s="76"/>
      <c r="AG1546" s="76"/>
      <c r="AH1546" s="76"/>
      <c r="AI1546" s="76"/>
      <c r="AJ1546" s="76"/>
    </row>
    <row r="1547" spans="29:36" ht="20.85" customHeight="1" x14ac:dyDescent="0.15">
      <c r="AC1547" s="76"/>
      <c r="AD1547" s="76"/>
      <c r="AE1547" s="76"/>
      <c r="AF1547" s="76"/>
      <c r="AG1547" s="76"/>
      <c r="AH1547" s="76"/>
      <c r="AI1547" s="76"/>
      <c r="AJ1547" s="76"/>
    </row>
    <row r="1548" spans="29:36" ht="20.85" customHeight="1" x14ac:dyDescent="0.15">
      <c r="AC1548" s="76"/>
      <c r="AD1548" s="76"/>
      <c r="AE1548" s="76"/>
      <c r="AF1548" s="76"/>
      <c r="AG1548" s="76"/>
      <c r="AH1548" s="76"/>
      <c r="AI1548" s="76"/>
      <c r="AJ1548" s="76"/>
    </row>
    <row r="1549" spans="29:36" ht="20.85" customHeight="1" x14ac:dyDescent="0.15">
      <c r="AC1549" s="76"/>
      <c r="AD1549" s="76"/>
      <c r="AE1549" s="76"/>
      <c r="AF1549" s="76"/>
      <c r="AG1549" s="76"/>
      <c r="AH1549" s="76"/>
      <c r="AI1549" s="76"/>
      <c r="AJ1549" s="76"/>
    </row>
    <row r="1550" spans="29:36" ht="20.85" customHeight="1" x14ac:dyDescent="0.15">
      <c r="AC1550" s="76"/>
      <c r="AD1550" s="76"/>
      <c r="AE1550" s="76"/>
      <c r="AF1550" s="76"/>
      <c r="AG1550" s="76"/>
      <c r="AH1550" s="76"/>
      <c r="AI1550" s="76"/>
      <c r="AJ1550" s="76"/>
    </row>
    <row r="1551" spans="29:36" ht="20.85" customHeight="1" x14ac:dyDescent="0.15">
      <c r="AC1551" s="76"/>
      <c r="AD1551" s="76"/>
      <c r="AE1551" s="76"/>
      <c r="AF1551" s="76"/>
      <c r="AG1551" s="76"/>
      <c r="AH1551" s="76"/>
      <c r="AI1551" s="76"/>
      <c r="AJ1551" s="76"/>
    </row>
    <row r="1552" spans="29:36" ht="20.85" customHeight="1" x14ac:dyDescent="0.15">
      <c r="AC1552" s="76"/>
      <c r="AD1552" s="76"/>
      <c r="AE1552" s="76"/>
      <c r="AF1552" s="76"/>
      <c r="AG1552" s="76"/>
      <c r="AH1552" s="76"/>
      <c r="AI1552" s="76"/>
      <c r="AJ1552" s="76"/>
    </row>
    <row r="1553" spans="29:36" ht="20.85" customHeight="1" x14ac:dyDescent="0.15">
      <c r="AC1553" s="76"/>
      <c r="AD1553" s="76"/>
      <c r="AE1553" s="76"/>
      <c r="AF1553" s="76"/>
      <c r="AG1553" s="76"/>
      <c r="AH1553" s="76"/>
      <c r="AI1553" s="76"/>
      <c r="AJ1553" s="76"/>
    </row>
    <row r="1554" spans="29:36" ht="20.85" customHeight="1" x14ac:dyDescent="0.15">
      <c r="AC1554" s="76"/>
      <c r="AD1554" s="76"/>
      <c r="AE1554" s="76"/>
      <c r="AF1554" s="76"/>
      <c r="AG1554" s="76"/>
      <c r="AH1554" s="76"/>
      <c r="AI1554" s="76"/>
      <c r="AJ1554" s="76"/>
    </row>
    <row r="1555" spans="29:36" ht="20.85" customHeight="1" x14ac:dyDescent="0.15">
      <c r="AC1555" s="76"/>
      <c r="AD1555" s="76"/>
      <c r="AE1555" s="76"/>
      <c r="AF1555" s="76"/>
      <c r="AG1555" s="76"/>
      <c r="AH1555" s="76"/>
      <c r="AI1555" s="76"/>
      <c r="AJ1555" s="76"/>
    </row>
    <row r="1556" spans="29:36" ht="20.85" customHeight="1" x14ac:dyDescent="0.15">
      <c r="AC1556" s="76"/>
      <c r="AD1556" s="76"/>
      <c r="AE1556" s="76"/>
      <c r="AF1556" s="76"/>
      <c r="AG1556" s="76"/>
      <c r="AH1556" s="76"/>
      <c r="AI1556" s="76"/>
      <c r="AJ1556" s="76"/>
    </row>
    <row r="1557" spans="29:36" ht="20.85" customHeight="1" x14ac:dyDescent="0.15">
      <c r="AC1557" s="76"/>
      <c r="AD1557" s="76"/>
      <c r="AE1557" s="76"/>
      <c r="AF1557" s="76"/>
      <c r="AG1557" s="76"/>
      <c r="AH1557" s="76"/>
      <c r="AI1557" s="76"/>
      <c r="AJ1557" s="76"/>
    </row>
    <row r="1558" spans="29:36" ht="20.85" customHeight="1" x14ac:dyDescent="0.15">
      <c r="AC1558" s="76"/>
      <c r="AD1558" s="76"/>
      <c r="AE1558" s="76"/>
      <c r="AF1558" s="76"/>
      <c r="AG1558" s="76"/>
      <c r="AH1558" s="76"/>
      <c r="AI1558" s="76"/>
      <c r="AJ1558" s="76"/>
    </row>
    <row r="1559" spans="29:36" ht="20.85" customHeight="1" x14ac:dyDescent="0.15">
      <c r="AC1559" s="76"/>
      <c r="AD1559" s="76"/>
      <c r="AE1559" s="76"/>
      <c r="AF1559" s="76"/>
      <c r="AG1559" s="76"/>
      <c r="AH1559" s="76"/>
      <c r="AI1559" s="76"/>
      <c r="AJ1559" s="76"/>
    </row>
    <row r="1560" spans="29:36" ht="20.85" customHeight="1" x14ac:dyDescent="0.15">
      <c r="AC1560" s="76"/>
      <c r="AD1560" s="76"/>
      <c r="AE1560" s="76"/>
      <c r="AF1560" s="76"/>
      <c r="AG1560" s="76"/>
      <c r="AH1560" s="76"/>
      <c r="AI1560" s="76"/>
      <c r="AJ1560" s="76"/>
    </row>
    <row r="1561" spans="29:36" ht="20.85" customHeight="1" x14ac:dyDescent="0.15">
      <c r="AC1561" s="76"/>
      <c r="AD1561" s="76"/>
      <c r="AE1561" s="76"/>
      <c r="AF1561" s="76"/>
      <c r="AG1561" s="76"/>
      <c r="AH1561" s="76"/>
      <c r="AI1561" s="76"/>
      <c r="AJ1561" s="76"/>
    </row>
    <row r="1562" spans="29:36" ht="20.85" customHeight="1" x14ac:dyDescent="0.15">
      <c r="AC1562" s="76"/>
      <c r="AD1562" s="76"/>
      <c r="AE1562" s="76"/>
      <c r="AF1562" s="76"/>
      <c r="AG1562" s="76"/>
      <c r="AH1562" s="76"/>
      <c r="AI1562" s="76"/>
      <c r="AJ1562" s="76"/>
    </row>
    <row r="1563" spans="29:36" ht="20.85" customHeight="1" x14ac:dyDescent="0.15">
      <c r="AC1563" s="76"/>
      <c r="AD1563" s="76"/>
      <c r="AE1563" s="76"/>
      <c r="AF1563" s="76"/>
      <c r="AG1563" s="76"/>
      <c r="AH1563" s="76"/>
      <c r="AI1563" s="76"/>
      <c r="AJ1563" s="76"/>
    </row>
    <row r="1564" spans="29:36" ht="20.85" customHeight="1" x14ac:dyDescent="0.15">
      <c r="AC1564" s="76"/>
      <c r="AD1564" s="76"/>
      <c r="AE1564" s="76"/>
      <c r="AF1564" s="76"/>
      <c r="AG1564" s="76"/>
      <c r="AH1564" s="76"/>
      <c r="AI1564" s="76"/>
      <c r="AJ1564" s="76"/>
    </row>
    <row r="1565" spans="29:36" ht="20.85" customHeight="1" x14ac:dyDescent="0.15">
      <c r="AC1565" s="76"/>
      <c r="AD1565" s="76"/>
      <c r="AE1565" s="76"/>
      <c r="AF1565" s="76"/>
      <c r="AG1565" s="76"/>
      <c r="AH1565" s="76"/>
      <c r="AI1565" s="76"/>
      <c r="AJ1565" s="76"/>
    </row>
    <row r="1566" spans="29:36" ht="20.85" customHeight="1" x14ac:dyDescent="0.15">
      <c r="AC1566" s="76"/>
      <c r="AD1566" s="76"/>
      <c r="AE1566" s="76"/>
      <c r="AF1566" s="76"/>
      <c r="AG1566" s="76"/>
      <c r="AH1566" s="76"/>
      <c r="AI1566" s="76"/>
      <c r="AJ1566" s="76"/>
    </row>
    <row r="1567" spans="29:36" ht="20.85" customHeight="1" x14ac:dyDescent="0.15">
      <c r="AC1567" s="76"/>
      <c r="AD1567" s="76"/>
      <c r="AE1567" s="76"/>
      <c r="AF1567" s="76"/>
      <c r="AG1567" s="76"/>
      <c r="AH1567" s="76"/>
      <c r="AI1567" s="76"/>
      <c r="AJ1567" s="76"/>
    </row>
    <row r="1568" spans="29:36" ht="20.85" customHeight="1" x14ac:dyDescent="0.15">
      <c r="AC1568" s="76"/>
      <c r="AD1568" s="76"/>
      <c r="AE1568" s="76"/>
      <c r="AF1568" s="76"/>
      <c r="AG1568" s="76"/>
      <c r="AH1568" s="76"/>
      <c r="AI1568" s="76"/>
      <c r="AJ1568" s="76"/>
    </row>
    <row r="1569" spans="29:36" ht="20.85" customHeight="1" x14ac:dyDescent="0.15">
      <c r="AC1569" s="76"/>
      <c r="AD1569" s="76"/>
      <c r="AE1569" s="76"/>
      <c r="AF1569" s="76"/>
      <c r="AG1569" s="76"/>
      <c r="AH1569" s="76"/>
      <c r="AI1569" s="76"/>
      <c r="AJ1569" s="76"/>
    </row>
    <row r="1570" spans="29:36" ht="20.85" customHeight="1" x14ac:dyDescent="0.15">
      <c r="AC1570" s="76"/>
      <c r="AD1570" s="76"/>
      <c r="AE1570" s="76"/>
      <c r="AF1570" s="76"/>
      <c r="AG1570" s="76"/>
      <c r="AH1570" s="76"/>
      <c r="AI1570" s="76"/>
      <c r="AJ1570" s="76"/>
    </row>
    <row r="1571" spans="29:36" ht="20.85" customHeight="1" x14ac:dyDescent="0.15">
      <c r="AC1571" s="76"/>
      <c r="AD1571" s="76"/>
      <c r="AE1571" s="76"/>
      <c r="AF1571" s="76"/>
      <c r="AG1571" s="76"/>
      <c r="AH1571" s="76"/>
      <c r="AI1571" s="76"/>
      <c r="AJ1571" s="76"/>
    </row>
    <row r="1572" spans="29:36" ht="20.85" customHeight="1" x14ac:dyDescent="0.15">
      <c r="AC1572" s="76"/>
      <c r="AD1572" s="76"/>
      <c r="AE1572" s="76"/>
      <c r="AF1572" s="76"/>
      <c r="AG1572" s="76"/>
      <c r="AH1572" s="76"/>
      <c r="AI1572" s="76"/>
      <c r="AJ1572" s="76"/>
    </row>
    <row r="1573" spans="29:36" ht="20.85" customHeight="1" x14ac:dyDescent="0.15">
      <c r="AC1573" s="76"/>
      <c r="AD1573" s="76"/>
      <c r="AE1573" s="76"/>
      <c r="AF1573" s="76"/>
      <c r="AG1573" s="76"/>
      <c r="AH1573" s="76"/>
      <c r="AI1573" s="76"/>
      <c r="AJ1573" s="76"/>
    </row>
    <row r="1574" spans="29:36" ht="20.85" customHeight="1" x14ac:dyDescent="0.15">
      <c r="AC1574" s="76"/>
      <c r="AD1574" s="76"/>
      <c r="AE1574" s="76"/>
      <c r="AF1574" s="76"/>
      <c r="AG1574" s="76"/>
      <c r="AH1574" s="76"/>
      <c r="AI1574" s="76"/>
      <c r="AJ1574" s="76"/>
    </row>
    <row r="1575" spans="29:36" ht="20.85" customHeight="1" x14ac:dyDescent="0.15">
      <c r="AC1575" s="75"/>
      <c r="AD1575" s="75"/>
      <c r="AE1575" s="75"/>
      <c r="AF1575" s="75"/>
      <c r="AG1575" s="75"/>
      <c r="AH1575" s="75"/>
      <c r="AI1575" s="75"/>
      <c r="AJ1575" s="75"/>
    </row>
    <row r="1576" spans="29:36" ht="20.85" customHeight="1" x14ac:dyDescent="0.15">
      <c r="AC1576" s="75"/>
      <c r="AD1576" s="75"/>
      <c r="AE1576" s="76"/>
      <c r="AF1576" s="76"/>
      <c r="AG1576" s="76"/>
      <c r="AH1576" s="76"/>
      <c r="AI1576" s="76"/>
      <c r="AJ1576" s="76"/>
    </row>
    <row r="1577" spans="29:36" ht="20.85" customHeight="1" x14ac:dyDescent="0.15">
      <c r="AC1577" s="76"/>
      <c r="AD1577" s="76"/>
      <c r="AE1577" s="76"/>
      <c r="AF1577" s="76"/>
      <c r="AG1577" s="76"/>
      <c r="AH1577" s="76"/>
      <c r="AI1577" s="76"/>
      <c r="AJ1577" s="76"/>
    </row>
    <row r="1578" spans="29:36" ht="20.85" customHeight="1" x14ac:dyDescent="0.15">
      <c r="AC1578" s="75"/>
      <c r="AD1578" s="75"/>
      <c r="AE1578" s="76"/>
      <c r="AF1578" s="76"/>
      <c r="AG1578" s="76"/>
      <c r="AH1578" s="76"/>
      <c r="AI1578" s="76"/>
      <c r="AJ1578" s="75"/>
    </row>
    <row r="1579" spans="29:36" ht="20.85" customHeight="1" x14ac:dyDescent="0.15">
      <c r="AC1579" s="76"/>
      <c r="AD1579" s="76"/>
      <c r="AE1579" s="76"/>
      <c r="AF1579" s="76"/>
      <c r="AG1579" s="76"/>
      <c r="AH1579" s="76"/>
      <c r="AI1579" s="76"/>
      <c r="AJ1579" s="76"/>
    </row>
    <row r="1580" spans="29:36" ht="20.85" customHeight="1" x14ac:dyDescent="0.15">
      <c r="AC1580" s="76"/>
      <c r="AD1580" s="76"/>
      <c r="AE1580" s="76"/>
      <c r="AF1580" s="76"/>
      <c r="AG1580" s="76"/>
      <c r="AH1580" s="76"/>
      <c r="AI1580" s="76"/>
      <c r="AJ1580" s="76"/>
    </row>
    <row r="1581" spans="29:36" ht="20.85" customHeight="1" x14ac:dyDescent="0.15">
      <c r="AC1581" s="76"/>
      <c r="AD1581" s="76"/>
      <c r="AE1581" s="76"/>
      <c r="AF1581" s="76"/>
      <c r="AG1581" s="76"/>
      <c r="AH1581" s="76"/>
      <c r="AI1581" s="76"/>
      <c r="AJ1581" s="76"/>
    </row>
    <row r="1582" spans="29:36" ht="20.85" customHeight="1" x14ac:dyDescent="0.15">
      <c r="AC1582" s="76"/>
      <c r="AD1582" s="76"/>
      <c r="AE1582" s="76"/>
      <c r="AF1582" s="76"/>
      <c r="AG1582" s="76"/>
      <c r="AH1582" s="76"/>
      <c r="AI1582" s="76"/>
      <c r="AJ1582" s="76"/>
    </row>
    <row r="1583" spans="29:36" ht="20.85" customHeight="1" x14ac:dyDescent="0.15">
      <c r="AC1583" s="76"/>
      <c r="AD1583" s="76"/>
      <c r="AE1583" s="76"/>
      <c r="AF1583" s="76"/>
      <c r="AG1583" s="76"/>
      <c r="AH1583" s="76"/>
      <c r="AI1583" s="76"/>
      <c r="AJ1583" s="76"/>
    </row>
    <row r="1584" spans="29:36" ht="20.85" customHeight="1" x14ac:dyDescent="0.15">
      <c r="AC1584" s="76"/>
      <c r="AD1584" s="76"/>
      <c r="AE1584" s="76"/>
      <c r="AF1584" s="76"/>
      <c r="AG1584" s="76"/>
      <c r="AH1584" s="76"/>
      <c r="AI1584" s="76"/>
      <c r="AJ1584" s="76"/>
    </row>
    <row r="1585" spans="29:36" ht="20.85" customHeight="1" x14ac:dyDescent="0.15">
      <c r="AC1585" s="76"/>
      <c r="AD1585" s="76"/>
      <c r="AE1585" s="76"/>
      <c r="AF1585" s="76"/>
      <c r="AG1585" s="76"/>
      <c r="AH1585" s="76"/>
      <c r="AI1585" s="76"/>
      <c r="AJ1585" s="76"/>
    </row>
    <row r="1586" spans="29:36" ht="20.85" customHeight="1" x14ac:dyDescent="0.15">
      <c r="AC1586" s="76"/>
      <c r="AD1586" s="76"/>
      <c r="AE1586" s="76"/>
      <c r="AF1586" s="76"/>
      <c r="AG1586" s="76"/>
      <c r="AH1586" s="76"/>
      <c r="AI1586" s="76"/>
      <c r="AJ1586" s="76"/>
    </row>
    <row r="1587" spans="29:36" ht="20.85" customHeight="1" x14ac:dyDescent="0.15">
      <c r="AC1587" s="76"/>
      <c r="AD1587" s="76"/>
      <c r="AE1587" s="76"/>
      <c r="AF1587" s="76"/>
      <c r="AG1587" s="76"/>
      <c r="AH1587" s="76"/>
      <c r="AI1587" s="76"/>
      <c r="AJ1587" s="76"/>
    </row>
    <row r="1588" spans="29:36" ht="20.85" customHeight="1" x14ac:dyDescent="0.15">
      <c r="AC1588" s="76"/>
      <c r="AD1588" s="76"/>
      <c r="AE1588" s="76"/>
      <c r="AF1588" s="76"/>
      <c r="AG1588" s="76"/>
      <c r="AH1588" s="76"/>
      <c r="AI1588" s="76"/>
      <c r="AJ1588" s="76"/>
    </row>
    <row r="1589" spans="29:36" ht="20.85" customHeight="1" x14ac:dyDescent="0.15">
      <c r="AC1589" s="76"/>
      <c r="AD1589" s="76"/>
      <c r="AE1589" s="76"/>
      <c r="AF1589" s="76"/>
      <c r="AG1589" s="76"/>
      <c r="AH1589" s="76"/>
      <c r="AI1589" s="76"/>
      <c r="AJ1589" s="76"/>
    </row>
    <row r="1590" spans="29:36" ht="20.85" customHeight="1" x14ac:dyDescent="0.15">
      <c r="AC1590" s="76"/>
      <c r="AD1590" s="76"/>
      <c r="AE1590" s="76"/>
      <c r="AF1590" s="76"/>
      <c r="AG1590" s="76"/>
      <c r="AH1590" s="76"/>
      <c r="AI1590" s="76"/>
      <c r="AJ1590" s="76"/>
    </row>
    <row r="1591" spans="29:36" ht="20.85" customHeight="1" x14ac:dyDescent="0.15">
      <c r="AC1591" s="76"/>
      <c r="AD1591" s="76"/>
      <c r="AE1591" s="76"/>
      <c r="AF1591" s="76"/>
      <c r="AG1591" s="76"/>
      <c r="AH1591" s="76"/>
      <c r="AI1591" s="76"/>
      <c r="AJ1591" s="76"/>
    </row>
    <row r="1592" spans="29:36" ht="20.85" customHeight="1" x14ac:dyDescent="0.15">
      <c r="AC1592" s="76"/>
      <c r="AD1592" s="76"/>
      <c r="AE1592" s="76"/>
      <c r="AF1592" s="76"/>
      <c r="AG1592" s="76"/>
      <c r="AH1592" s="76"/>
      <c r="AI1592" s="76"/>
      <c r="AJ1592" s="76"/>
    </row>
    <row r="1593" spans="29:36" ht="20.85" customHeight="1" x14ac:dyDescent="0.15">
      <c r="AC1593" s="76"/>
      <c r="AD1593" s="76"/>
      <c r="AE1593" s="76"/>
      <c r="AF1593" s="76"/>
      <c r="AG1593" s="76"/>
      <c r="AH1593" s="76"/>
      <c r="AI1593" s="76"/>
      <c r="AJ1593" s="76"/>
    </row>
    <row r="1594" spans="29:36" ht="20.85" customHeight="1" x14ac:dyDescent="0.15">
      <c r="AC1594" s="76"/>
      <c r="AD1594" s="76"/>
      <c r="AE1594" s="76"/>
      <c r="AF1594" s="76"/>
      <c r="AG1594" s="76"/>
      <c r="AH1594" s="76"/>
      <c r="AI1594" s="76"/>
      <c r="AJ1594" s="76"/>
    </row>
    <row r="1595" spans="29:36" ht="20.85" customHeight="1" x14ac:dyDescent="0.15">
      <c r="AC1595" s="76"/>
      <c r="AD1595" s="76"/>
      <c r="AE1595" s="76"/>
      <c r="AF1595" s="76"/>
      <c r="AG1595" s="76"/>
      <c r="AH1595" s="76"/>
      <c r="AI1595" s="76"/>
      <c r="AJ1595" s="76"/>
    </row>
    <row r="1596" spans="29:36" ht="20.85" customHeight="1" x14ac:dyDescent="0.15">
      <c r="AC1596" s="76"/>
      <c r="AD1596" s="76"/>
      <c r="AE1596" s="76"/>
      <c r="AF1596" s="76"/>
      <c r="AG1596" s="76"/>
      <c r="AH1596" s="76"/>
      <c r="AI1596" s="76"/>
      <c r="AJ1596" s="76"/>
    </row>
    <row r="1597" spans="29:36" ht="20.85" customHeight="1" x14ac:dyDescent="0.15">
      <c r="AC1597" s="76"/>
      <c r="AD1597" s="76"/>
      <c r="AE1597" s="76"/>
      <c r="AF1597" s="76"/>
      <c r="AG1597" s="76"/>
      <c r="AH1597" s="76"/>
      <c r="AI1597" s="76"/>
      <c r="AJ1597" s="76"/>
    </row>
    <row r="1598" spans="29:36" ht="20.85" customHeight="1" x14ac:dyDescent="0.15">
      <c r="AC1598" s="76"/>
      <c r="AD1598" s="76"/>
      <c r="AE1598" s="76"/>
      <c r="AF1598" s="76"/>
      <c r="AG1598" s="76"/>
      <c r="AH1598" s="76"/>
      <c r="AI1598" s="76"/>
      <c r="AJ1598" s="76"/>
    </row>
    <row r="1599" spans="29:36" ht="20.85" customHeight="1" x14ac:dyDescent="0.15">
      <c r="AC1599" s="76"/>
      <c r="AD1599" s="76"/>
      <c r="AE1599" s="76"/>
      <c r="AF1599" s="76"/>
      <c r="AG1599" s="76"/>
      <c r="AH1599" s="76"/>
      <c r="AI1599" s="76"/>
      <c r="AJ1599" s="76"/>
    </row>
    <row r="1600" spans="29:36" ht="20.85" customHeight="1" x14ac:dyDescent="0.15">
      <c r="AC1600" s="76"/>
      <c r="AD1600" s="76"/>
      <c r="AE1600" s="76"/>
      <c r="AF1600" s="76"/>
      <c r="AG1600" s="76"/>
      <c r="AH1600" s="76"/>
      <c r="AI1600" s="76"/>
      <c r="AJ1600" s="76"/>
    </row>
    <row r="1601" spans="29:36" ht="20.85" customHeight="1" x14ac:dyDescent="0.15">
      <c r="AC1601" s="76"/>
      <c r="AD1601" s="76"/>
      <c r="AE1601" s="76"/>
      <c r="AF1601" s="76"/>
      <c r="AG1601" s="76"/>
      <c r="AH1601" s="76"/>
      <c r="AI1601" s="76"/>
      <c r="AJ1601" s="76"/>
    </row>
    <row r="1602" spans="29:36" ht="20.85" customHeight="1" x14ac:dyDescent="0.15">
      <c r="AC1602" s="76"/>
      <c r="AD1602" s="76"/>
      <c r="AE1602" s="76"/>
      <c r="AF1602" s="76"/>
      <c r="AG1602" s="76"/>
      <c r="AH1602" s="76"/>
      <c r="AI1602" s="76"/>
      <c r="AJ1602" s="76"/>
    </row>
    <row r="1603" spans="29:36" ht="20.85" customHeight="1" x14ac:dyDescent="0.15">
      <c r="AC1603" s="76"/>
      <c r="AD1603" s="76"/>
      <c r="AE1603" s="76"/>
      <c r="AF1603" s="76"/>
      <c r="AG1603" s="76"/>
      <c r="AH1603" s="76"/>
      <c r="AI1603" s="76"/>
      <c r="AJ1603" s="76"/>
    </row>
    <row r="1604" spans="29:36" ht="20.85" customHeight="1" x14ac:dyDescent="0.15">
      <c r="AC1604" s="76"/>
      <c r="AD1604" s="76"/>
      <c r="AE1604" s="76"/>
      <c r="AF1604" s="76"/>
      <c r="AG1604" s="76"/>
      <c r="AH1604" s="76"/>
      <c r="AI1604" s="76"/>
      <c r="AJ1604" s="76"/>
    </row>
    <row r="1605" spans="29:36" ht="20.85" customHeight="1" x14ac:dyDescent="0.15">
      <c r="AC1605" s="76"/>
      <c r="AD1605" s="76"/>
      <c r="AE1605" s="76"/>
      <c r="AF1605" s="76"/>
      <c r="AG1605" s="76"/>
      <c r="AH1605" s="76"/>
      <c r="AI1605" s="76"/>
      <c r="AJ1605" s="76"/>
    </row>
    <row r="1606" spans="29:36" ht="20.85" customHeight="1" x14ac:dyDescent="0.15">
      <c r="AC1606" s="76"/>
      <c r="AD1606" s="76"/>
      <c r="AE1606" s="76"/>
      <c r="AF1606" s="76"/>
      <c r="AG1606" s="76"/>
      <c r="AH1606" s="76"/>
      <c r="AI1606" s="76"/>
      <c r="AJ1606" s="76"/>
    </row>
    <row r="1607" spans="29:36" ht="20.85" customHeight="1" x14ac:dyDescent="0.15">
      <c r="AC1607" s="76"/>
      <c r="AD1607" s="76"/>
      <c r="AE1607" s="76"/>
      <c r="AF1607" s="76"/>
      <c r="AG1607" s="76"/>
      <c r="AH1607" s="76"/>
      <c r="AI1607" s="76"/>
      <c r="AJ1607" s="76"/>
    </row>
    <row r="1608" spans="29:36" ht="20.85" customHeight="1" x14ac:dyDescent="0.15">
      <c r="AC1608" s="76"/>
      <c r="AD1608" s="76"/>
      <c r="AE1608" s="76"/>
      <c r="AF1608" s="76"/>
      <c r="AG1608" s="76"/>
      <c r="AH1608" s="76"/>
      <c r="AI1608" s="76"/>
      <c r="AJ1608" s="76"/>
    </row>
    <row r="1609" spans="29:36" ht="20.85" customHeight="1" x14ac:dyDescent="0.15">
      <c r="AC1609" s="76"/>
      <c r="AD1609" s="76"/>
      <c r="AE1609" s="76"/>
      <c r="AF1609" s="76"/>
      <c r="AG1609" s="76"/>
      <c r="AH1609" s="76"/>
      <c r="AI1609" s="76"/>
      <c r="AJ1609" s="76"/>
    </row>
    <row r="1610" spans="29:36" ht="20.85" customHeight="1" x14ac:dyDescent="0.15">
      <c r="AC1610" s="76"/>
      <c r="AD1610" s="76"/>
      <c r="AE1610" s="76"/>
      <c r="AF1610" s="76"/>
      <c r="AG1610" s="76"/>
      <c r="AH1610" s="76"/>
      <c r="AI1610" s="76"/>
      <c r="AJ1610" s="76"/>
    </row>
    <row r="1611" spans="29:36" ht="20.85" customHeight="1" x14ac:dyDescent="0.15">
      <c r="AC1611" s="76"/>
      <c r="AD1611" s="76"/>
      <c r="AE1611" s="76"/>
      <c r="AF1611" s="76"/>
      <c r="AG1611" s="76"/>
      <c r="AH1611" s="76"/>
      <c r="AI1611" s="76"/>
      <c r="AJ1611" s="76"/>
    </row>
    <row r="1612" spans="29:36" ht="20.85" customHeight="1" x14ac:dyDescent="0.15">
      <c r="AC1612" s="76"/>
      <c r="AD1612" s="76"/>
      <c r="AE1612" s="76"/>
      <c r="AF1612" s="76"/>
      <c r="AG1612" s="76"/>
      <c r="AH1612" s="76"/>
      <c r="AI1612" s="76"/>
      <c r="AJ1612" s="76"/>
    </row>
    <row r="1613" spans="29:36" ht="20.85" customHeight="1" x14ac:dyDescent="0.15">
      <c r="AC1613" s="76"/>
      <c r="AD1613" s="76"/>
      <c r="AE1613" s="76"/>
      <c r="AF1613" s="76"/>
      <c r="AG1613" s="76"/>
      <c r="AH1613" s="76"/>
      <c r="AI1613" s="76"/>
      <c r="AJ1613" s="76"/>
    </row>
    <row r="1614" spans="29:36" ht="20.85" customHeight="1" x14ac:dyDescent="0.15">
      <c r="AC1614" s="76"/>
      <c r="AD1614" s="76"/>
      <c r="AE1614" s="76"/>
      <c r="AF1614" s="76"/>
      <c r="AG1614" s="76"/>
      <c r="AH1614" s="76"/>
      <c r="AI1614" s="76"/>
      <c r="AJ1614" s="76"/>
    </row>
    <row r="1615" spans="29:36" ht="20.85" customHeight="1" x14ac:dyDescent="0.15">
      <c r="AC1615" s="76"/>
      <c r="AD1615" s="76"/>
      <c r="AE1615" s="76"/>
      <c r="AF1615" s="76"/>
      <c r="AG1615" s="76"/>
      <c r="AH1615" s="76"/>
      <c r="AI1615" s="76"/>
      <c r="AJ1615" s="76"/>
    </row>
    <row r="1616" spans="29:36" ht="20.85" customHeight="1" x14ac:dyDescent="0.15">
      <c r="AC1616" s="76"/>
      <c r="AD1616" s="76"/>
      <c r="AE1616" s="76"/>
      <c r="AF1616" s="76"/>
      <c r="AG1616" s="76"/>
      <c r="AH1616" s="76"/>
      <c r="AI1616" s="76"/>
      <c r="AJ1616" s="76"/>
    </row>
    <row r="1617" spans="29:36" ht="20.85" customHeight="1" x14ac:dyDescent="0.15">
      <c r="AC1617" s="76"/>
      <c r="AD1617" s="76"/>
      <c r="AE1617" s="76"/>
      <c r="AF1617" s="76"/>
      <c r="AG1617" s="76"/>
      <c r="AH1617" s="76"/>
      <c r="AI1617" s="76"/>
      <c r="AJ1617" s="76"/>
    </row>
    <row r="1618" spans="29:36" ht="20.85" customHeight="1" x14ac:dyDescent="0.15">
      <c r="AC1618" s="76"/>
      <c r="AD1618" s="76"/>
      <c r="AE1618" s="76"/>
      <c r="AF1618" s="76"/>
      <c r="AG1618" s="76"/>
      <c r="AH1618" s="76"/>
      <c r="AI1618" s="76"/>
      <c r="AJ1618" s="76"/>
    </row>
    <row r="1619" spans="29:36" ht="20.85" customHeight="1" x14ac:dyDescent="0.15">
      <c r="AC1619" s="76"/>
      <c r="AD1619" s="76"/>
      <c r="AE1619" s="76"/>
      <c r="AF1619" s="76"/>
      <c r="AG1619" s="76"/>
      <c r="AH1619" s="76"/>
      <c r="AI1619" s="76"/>
      <c r="AJ1619" s="76"/>
    </row>
    <row r="1620" spans="29:36" ht="20.85" customHeight="1" x14ac:dyDescent="0.15">
      <c r="AC1620" s="75"/>
      <c r="AD1620" s="75"/>
      <c r="AE1620" s="75"/>
      <c r="AF1620" s="75"/>
      <c r="AG1620" s="75"/>
      <c r="AH1620" s="75"/>
      <c r="AI1620" s="75"/>
      <c r="AJ1620" s="75"/>
    </row>
    <row r="1621" spans="29:36" ht="20.85" customHeight="1" x14ac:dyDescent="0.15">
      <c r="AC1621" s="75"/>
      <c r="AD1621" s="75"/>
      <c r="AE1621" s="76"/>
      <c r="AF1621" s="76"/>
      <c r="AG1621" s="76"/>
      <c r="AH1621" s="76"/>
      <c r="AI1621" s="76"/>
      <c r="AJ1621" s="76"/>
    </row>
    <row r="1622" spans="29:36" ht="20.85" customHeight="1" x14ac:dyDescent="0.15">
      <c r="AC1622" s="76"/>
      <c r="AD1622" s="76"/>
      <c r="AE1622" s="76"/>
      <c r="AF1622" s="76"/>
      <c r="AG1622" s="76"/>
      <c r="AH1622" s="76"/>
      <c r="AI1622" s="76"/>
      <c r="AJ1622" s="76"/>
    </row>
    <row r="1623" spans="29:36" ht="20.85" customHeight="1" x14ac:dyDescent="0.15">
      <c r="AC1623" s="75"/>
      <c r="AD1623" s="75"/>
      <c r="AE1623" s="76"/>
      <c r="AF1623" s="76"/>
      <c r="AG1623" s="76"/>
      <c r="AH1623" s="76"/>
      <c r="AI1623" s="76"/>
      <c r="AJ1623" s="75"/>
    </row>
    <row r="1624" spans="29:36" ht="20.85" customHeight="1" x14ac:dyDescent="0.15">
      <c r="AC1624" s="76"/>
      <c r="AD1624" s="76"/>
      <c r="AE1624" s="76"/>
      <c r="AF1624" s="76"/>
      <c r="AG1624" s="76"/>
      <c r="AH1624" s="76"/>
      <c r="AI1624" s="76"/>
      <c r="AJ1624" s="76"/>
    </row>
    <row r="1625" spans="29:36" ht="20.85" customHeight="1" x14ac:dyDescent="0.15">
      <c r="AC1625" s="76"/>
      <c r="AD1625" s="76"/>
      <c r="AE1625" s="76"/>
      <c r="AF1625" s="76"/>
      <c r="AG1625" s="76"/>
      <c r="AH1625" s="76"/>
      <c r="AI1625" s="76"/>
      <c r="AJ1625" s="76"/>
    </row>
    <row r="1626" spans="29:36" ht="20.85" customHeight="1" x14ac:dyDescent="0.15">
      <c r="AC1626" s="76"/>
      <c r="AD1626" s="76"/>
      <c r="AE1626" s="76"/>
      <c r="AF1626" s="76"/>
      <c r="AG1626" s="76"/>
      <c r="AH1626" s="76"/>
      <c r="AI1626" s="76"/>
      <c r="AJ1626" s="76"/>
    </row>
    <row r="1627" spans="29:36" ht="20.85" customHeight="1" x14ac:dyDescent="0.15">
      <c r="AC1627" s="76"/>
      <c r="AD1627" s="76"/>
      <c r="AE1627" s="76"/>
      <c r="AF1627" s="76"/>
      <c r="AG1627" s="76"/>
      <c r="AH1627" s="76"/>
      <c r="AI1627" s="76"/>
      <c r="AJ1627" s="76"/>
    </row>
    <row r="1628" spans="29:36" ht="20.85" customHeight="1" x14ac:dyDescent="0.15">
      <c r="AC1628" s="76"/>
      <c r="AD1628" s="76"/>
      <c r="AE1628" s="76"/>
      <c r="AF1628" s="76"/>
      <c r="AG1628" s="76"/>
      <c r="AH1628" s="76"/>
      <c r="AI1628" s="76"/>
      <c r="AJ1628" s="76"/>
    </row>
    <row r="1629" spans="29:36" ht="20.85" customHeight="1" x14ac:dyDescent="0.15">
      <c r="AC1629" s="76"/>
      <c r="AD1629" s="76"/>
      <c r="AE1629" s="76"/>
      <c r="AF1629" s="76"/>
      <c r="AG1629" s="76"/>
      <c r="AH1629" s="76"/>
      <c r="AI1629" s="76"/>
      <c r="AJ1629" s="76"/>
    </row>
    <row r="1630" spans="29:36" ht="20.85" customHeight="1" x14ac:dyDescent="0.15">
      <c r="AC1630" s="76"/>
      <c r="AD1630" s="76"/>
      <c r="AE1630" s="76"/>
      <c r="AF1630" s="76"/>
      <c r="AG1630" s="76"/>
      <c r="AH1630" s="76"/>
      <c r="AI1630" s="76"/>
      <c r="AJ1630" s="76"/>
    </row>
    <row r="1631" spans="29:36" ht="20.85" customHeight="1" x14ac:dyDescent="0.15">
      <c r="AC1631" s="76"/>
      <c r="AD1631" s="76"/>
      <c r="AE1631" s="76"/>
      <c r="AF1631" s="76"/>
      <c r="AG1631" s="76"/>
      <c r="AH1631" s="76"/>
      <c r="AI1631" s="76"/>
      <c r="AJ1631" s="76"/>
    </row>
    <row r="1632" spans="29:36" ht="20.85" customHeight="1" x14ac:dyDescent="0.15">
      <c r="AC1632" s="76"/>
      <c r="AD1632" s="76"/>
      <c r="AE1632" s="76"/>
      <c r="AF1632" s="76"/>
      <c r="AG1632" s="76"/>
      <c r="AH1632" s="76"/>
      <c r="AI1632" s="76"/>
      <c r="AJ1632" s="76"/>
    </row>
    <row r="1633" spans="29:36" ht="20.85" customHeight="1" x14ac:dyDescent="0.15">
      <c r="AC1633" s="76"/>
      <c r="AD1633" s="76"/>
      <c r="AE1633" s="76"/>
      <c r="AF1633" s="76"/>
      <c r="AG1633" s="76"/>
      <c r="AH1633" s="76"/>
      <c r="AI1633" s="76"/>
      <c r="AJ1633" s="76"/>
    </row>
    <row r="1634" spans="29:36" ht="20.85" customHeight="1" x14ac:dyDescent="0.15">
      <c r="AC1634" s="76"/>
      <c r="AD1634" s="76"/>
      <c r="AE1634" s="76"/>
      <c r="AF1634" s="76"/>
      <c r="AG1634" s="76"/>
      <c r="AH1634" s="76"/>
      <c r="AI1634" s="76"/>
      <c r="AJ1634" s="76"/>
    </row>
    <row r="1635" spans="29:36" ht="20.85" customHeight="1" x14ac:dyDescent="0.15">
      <c r="AC1635" s="76"/>
      <c r="AD1635" s="76"/>
      <c r="AE1635" s="76"/>
      <c r="AF1635" s="76"/>
      <c r="AG1635" s="76"/>
      <c r="AH1635" s="76"/>
      <c r="AI1635" s="76"/>
      <c r="AJ1635" s="76"/>
    </row>
    <row r="1636" spans="29:36" ht="20.85" customHeight="1" x14ac:dyDescent="0.15">
      <c r="AC1636" s="76"/>
      <c r="AD1636" s="76"/>
      <c r="AE1636" s="76"/>
      <c r="AF1636" s="76"/>
      <c r="AG1636" s="76"/>
      <c r="AH1636" s="76"/>
      <c r="AI1636" s="76"/>
      <c r="AJ1636" s="76"/>
    </row>
    <row r="1637" spans="29:36" ht="20.85" customHeight="1" x14ac:dyDescent="0.15">
      <c r="AC1637" s="76"/>
      <c r="AD1637" s="76"/>
      <c r="AE1637" s="76"/>
      <c r="AF1637" s="76"/>
      <c r="AG1637" s="76"/>
      <c r="AH1637" s="76"/>
      <c r="AI1637" s="76"/>
      <c r="AJ1637" s="76"/>
    </row>
    <row r="1638" spans="29:36" ht="20.85" customHeight="1" x14ac:dyDescent="0.15">
      <c r="AC1638" s="76"/>
      <c r="AD1638" s="76"/>
      <c r="AE1638" s="76"/>
      <c r="AF1638" s="76"/>
      <c r="AG1638" s="76"/>
      <c r="AH1638" s="76"/>
      <c r="AI1638" s="76"/>
      <c r="AJ1638" s="76"/>
    </row>
    <row r="1639" spans="29:36" ht="20.85" customHeight="1" x14ac:dyDescent="0.15">
      <c r="AC1639" s="76"/>
      <c r="AD1639" s="76"/>
      <c r="AE1639" s="76"/>
      <c r="AF1639" s="76"/>
      <c r="AG1639" s="76"/>
      <c r="AH1639" s="76"/>
      <c r="AI1639" s="76"/>
      <c r="AJ1639" s="76"/>
    </row>
    <row r="1640" spans="29:36" ht="20.85" customHeight="1" x14ac:dyDescent="0.15">
      <c r="AC1640" s="76"/>
      <c r="AD1640" s="76"/>
      <c r="AE1640" s="76"/>
      <c r="AF1640" s="76"/>
      <c r="AG1640" s="76"/>
      <c r="AH1640" s="76"/>
      <c r="AI1640" s="76"/>
      <c r="AJ1640" s="76"/>
    </row>
    <row r="1641" spans="29:36" ht="20.85" customHeight="1" x14ac:dyDescent="0.15">
      <c r="AC1641" s="76"/>
      <c r="AD1641" s="76"/>
      <c r="AE1641" s="76"/>
      <c r="AF1641" s="76"/>
      <c r="AG1641" s="76"/>
      <c r="AH1641" s="76"/>
      <c r="AI1641" s="76"/>
      <c r="AJ1641" s="76"/>
    </row>
    <row r="1642" spans="29:36" ht="20.85" customHeight="1" x14ac:dyDescent="0.15">
      <c r="AC1642" s="76"/>
      <c r="AD1642" s="76"/>
      <c r="AE1642" s="76"/>
      <c r="AF1642" s="76"/>
      <c r="AG1642" s="76"/>
      <c r="AH1642" s="76"/>
      <c r="AI1642" s="76"/>
      <c r="AJ1642" s="76"/>
    </row>
    <row r="1643" spans="29:36" ht="20.85" customHeight="1" x14ac:dyDescent="0.15">
      <c r="AC1643" s="76"/>
      <c r="AD1643" s="76"/>
      <c r="AE1643" s="76"/>
      <c r="AF1643" s="76"/>
      <c r="AG1643" s="76"/>
      <c r="AH1643" s="76"/>
      <c r="AI1643" s="76"/>
      <c r="AJ1643" s="76"/>
    </row>
    <row r="1644" spans="29:36" ht="20.85" customHeight="1" x14ac:dyDescent="0.15">
      <c r="AC1644" s="76"/>
      <c r="AD1644" s="76"/>
      <c r="AE1644" s="76"/>
      <c r="AF1644" s="76"/>
      <c r="AG1644" s="76"/>
      <c r="AH1644" s="76"/>
      <c r="AI1644" s="76"/>
      <c r="AJ1644" s="76"/>
    </row>
    <row r="1645" spans="29:36" ht="20.85" customHeight="1" x14ac:dyDescent="0.15">
      <c r="AC1645" s="76"/>
      <c r="AD1645" s="76"/>
      <c r="AE1645" s="76"/>
      <c r="AF1645" s="76"/>
      <c r="AG1645" s="76"/>
      <c r="AH1645" s="76"/>
      <c r="AI1645" s="76"/>
      <c r="AJ1645" s="76"/>
    </row>
    <row r="1646" spans="29:36" ht="20.85" customHeight="1" x14ac:dyDescent="0.15">
      <c r="AC1646" s="76"/>
      <c r="AD1646" s="76"/>
      <c r="AE1646" s="76"/>
      <c r="AF1646" s="76"/>
      <c r="AG1646" s="76"/>
      <c r="AH1646" s="76"/>
      <c r="AI1646" s="76"/>
      <c r="AJ1646" s="76"/>
    </row>
    <row r="1647" spans="29:36" ht="20.85" customHeight="1" x14ac:dyDescent="0.15">
      <c r="AC1647" s="76"/>
      <c r="AD1647" s="76"/>
      <c r="AE1647" s="76"/>
      <c r="AF1647" s="76"/>
      <c r="AG1647" s="76"/>
      <c r="AH1647" s="76"/>
      <c r="AI1647" s="76"/>
      <c r="AJ1647" s="76"/>
    </row>
    <row r="1648" spans="29:36" ht="20.85" customHeight="1" x14ac:dyDescent="0.15">
      <c r="AC1648" s="76"/>
      <c r="AD1648" s="76"/>
      <c r="AE1648" s="76"/>
      <c r="AF1648" s="76"/>
      <c r="AG1648" s="76"/>
      <c r="AH1648" s="76"/>
      <c r="AI1648" s="76"/>
      <c r="AJ1648" s="76"/>
    </row>
    <row r="1649" spans="29:36" ht="20.85" customHeight="1" x14ac:dyDescent="0.15">
      <c r="AC1649" s="76"/>
      <c r="AD1649" s="76"/>
      <c r="AE1649" s="76"/>
      <c r="AF1649" s="76"/>
      <c r="AG1649" s="76"/>
      <c r="AH1649" s="76"/>
      <c r="AI1649" s="76"/>
      <c r="AJ1649" s="76"/>
    </row>
    <row r="1650" spans="29:36" ht="20.85" customHeight="1" x14ac:dyDescent="0.15">
      <c r="AC1650" s="76"/>
      <c r="AD1650" s="76"/>
      <c r="AE1650" s="76"/>
      <c r="AF1650" s="76"/>
      <c r="AG1650" s="76"/>
      <c r="AH1650" s="76"/>
      <c r="AI1650" s="76"/>
      <c r="AJ1650" s="76"/>
    </row>
    <row r="1651" spans="29:36" ht="20.85" customHeight="1" x14ac:dyDescent="0.15">
      <c r="AC1651" s="76"/>
      <c r="AD1651" s="76"/>
      <c r="AE1651" s="76"/>
      <c r="AF1651" s="76"/>
      <c r="AG1651" s="76"/>
      <c r="AH1651" s="76"/>
      <c r="AI1651" s="76"/>
      <c r="AJ1651" s="76"/>
    </row>
    <row r="1652" spans="29:36" ht="20.85" customHeight="1" x14ac:dyDescent="0.15">
      <c r="AC1652" s="76"/>
      <c r="AD1652" s="76"/>
      <c r="AE1652" s="76"/>
      <c r="AF1652" s="76"/>
      <c r="AG1652" s="76"/>
      <c r="AH1652" s="76"/>
      <c r="AI1652" s="76"/>
      <c r="AJ1652" s="76"/>
    </row>
    <row r="1653" spans="29:36" ht="20.85" customHeight="1" x14ac:dyDescent="0.15">
      <c r="AC1653" s="76"/>
      <c r="AD1653" s="76"/>
      <c r="AE1653" s="76"/>
      <c r="AF1653" s="76"/>
      <c r="AG1653" s="76"/>
      <c r="AH1653" s="76"/>
      <c r="AI1653" s="76"/>
      <c r="AJ1653" s="76"/>
    </row>
    <row r="1654" spans="29:36" ht="20.85" customHeight="1" x14ac:dyDescent="0.15">
      <c r="AC1654" s="76"/>
      <c r="AD1654" s="76"/>
      <c r="AE1654" s="76"/>
      <c r="AF1654" s="76"/>
      <c r="AG1654" s="76"/>
      <c r="AH1654" s="76"/>
      <c r="AI1654" s="76"/>
      <c r="AJ1654" s="76"/>
    </row>
    <row r="1655" spans="29:36" ht="20.85" customHeight="1" x14ac:dyDescent="0.15">
      <c r="AC1655" s="76"/>
      <c r="AD1655" s="76"/>
      <c r="AE1655" s="76"/>
      <c r="AF1655" s="76"/>
      <c r="AG1655" s="76"/>
      <c r="AH1655" s="76"/>
      <c r="AI1655" s="76"/>
      <c r="AJ1655" s="76"/>
    </row>
    <row r="1656" spans="29:36" ht="20.85" customHeight="1" x14ac:dyDescent="0.15">
      <c r="AC1656" s="76"/>
      <c r="AD1656" s="76"/>
      <c r="AE1656" s="76"/>
      <c r="AF1656" s="76"/>
      <c r="AG1656" s="76"/>
      <c r="AH1656" s="76"/>
      <c r="AI1656" s="76"/>
      <c r="AJ1656" s="76"/>
    </row>
    <row r="1657" spans="29:36" ht="20.85" customHeight="1" x14ac:dyDescent="0.15">
      <c r="AC1657" s="76"/>
      <c r="AD1657" s="76"/>
      <c r="AE1657" s="76"/>
      <c r="AF1657" s="76"/>
      <c r="AG1657" s="76"/>
      <c r="AH1657" s="76"/>
      <c r="AI1657" s="76"/>
      <c r="AJ1657" s="76"/>
    </row>
    <row r="1658" spans="29:36" ht="20.85" customHeight="1" x14ac:dyDescent="0.15">
      <c r="AC1658" s="76"/>
      <c r="AD1658" s="76"/>
      <c r="AE1658" s="76"/>
      <c r="AF1658" s="76"/>
      <c r="AG1658" s="76"/>
      <c r="AH1658" s="76"/>
      <c r="AI1658" s="76"/>
      <c r="AJ1658" s="76"/>
    </row>
    <row r="1659" spans="29:36" ht="20.85" customHeight="1" x14ac:dyDescent="0.15">
      <c r="AC1659" s="76"/>
      <c r="AD1659" s="76"/>
      <c r="AE1659" s="76"/>
      <c r="AF1659" s="76"/>
      <c r="AG1659" s="76"/>
      <c r="AH1659" s="76"/>
      <c r="AI1659" s="76"/>
      <c r="AJ1659" s="76"/>
    </row>
    <row r="1660" spans="29:36" ht="20.85" customHeight="1" x14ac:dyDescent="0.15">
      <c r="AC1660" s="76"/>
      <c r="AD1660" s="76"/>
      <c r="AE1660" s="76"/>
      <c r="AF1660" s="76"/>
      <c r="AG1660" s="76"/>
      <c r="AH1660" s="76"/>
      <c r="AI1660" s="76"/>
      <c r="AJ1660" s="76"/>
    </row>
    <row r="1661" spans="29:36" ht="20.85" customHeight="1" x14ac:dyDescent="0.15">
      <c r="AC1661" s="76"/>
      <c r="AD1661" s="76"/>
      <c r="AE1661" s="76"/>
      <c r="AF1661" s="76"/>
      <c r="AG1661" s="76"/>
      <c r="AH1661" s="76"/>
      <c r="AI1661" s="76"/>
      <c r="AJ1661" s="76"/>
    </row>
    <row r="1662" spans="29:36" ht="20.85" customHeight="1" x14ac:dyDescent="0.15">
      <c r="AC1662" s="76"/>
      <c r="AD1662" s="76"/>
      <c r="AE1662" s="76"/>
      <c r="AF1662" s="76"/>
      <c r="AG1662" s="76"/>
      <c r="AH1662" s="76"/>
      <c r="AI1662" s="76"/>
      <c r="AJ1662" s="76"/>
    </row>
    <row r="1663" spans="29:36" ht="20.85" customHeight="1" x14ac:dyDescent="0.15">
      <c r="AC1663" s="76"/>
      <c r="AD1663" s="76"/>
      <c r="AE1663" s="76"/>
      <c r="AF1663" s="76"/>
      <c r="AG1663" s="76"/>
      <c r="AH1663" s="76"/>
      <c r="AI1663" s="76"/>
      <c r="AJ1663" s="76"/>
    </row>
    <row r="1664" spans="29:36" ht="20.85" customHeight="1" x14ac:dyDescent="0.15">
      <c r="AC1664" s="76"/>
      <c r="AD1664" s="76"/>
      <c r="AE1664" s="76"/>
      <c r="AF1664" s="76"/>
      <c r="AG1664" s="76"/>
      <c r="AH1664" s="76"/>
      <c r="AI1664" s="76"/>
      <c r="AJ1664" s="76"/>
    </row>
    <row r="1665" spans="29:36" ht="20.85" customHeight="1" x14ac:dyDescent="0.15">
      <c r="AC1665" s="75"/>
      <c r="AD1665" s="75"/>
      <c r="AE1665" s="75"/>
      <c r="AF1665" s="75"/>
      <c r="AG1665" s="75"/>
      <c r="AH1665" s="75"/>
      <c r="AI1665" s="75"/>
      <c r="AJ1665" s="75"/>
    </row>
    <row r="1666" spans="29:36" ht="20.85" customHeight="1" x14ac:dyDescent="0.15">
      <c r="AC1666" s="75"/>
      <c r="AD1666" s="75"/>
      <c r="AE1666" s="76"/>
      <c r="AF1666" s="76"/>
      <c r="AG1666" s="76"/>
      <c r="AH1666" s="76"/>
      <c r="AI1666" s="76"/>
      <c r="AJ1666" s="76"/>
    </row>
    <row r="1667" spans="29:36" ht="20.85" customHeight="1" x14ac:dyDescent="0.15">
      <c r="AC1667" s="76"/>
      <c r="AD1667" s="76"/>
      <c r="AE1667" s="76"/>
      <c r="AF1667" s="76"/>
      <c r="AG1667" s="76"/>
      <c r="AH1667" s="76"/>
      <c r="AI1667" s="76"/>
      <c r="AJ1667" s="76"/>
    </row>
    <row r="1668" spans="29:36" ht="20.85" customHeight="1" x14ac:dyDescent="0.15">
      <c r="AC1668" s="75"/>
      <c r="AD1668" s="75"/>
      <c r="AE1668" s="76"/>
      <c r="AF1668" s="76"/>
      <c r="AG1668" s="76"/>
      <c r="AH1668" s="76"/>
      <c r="AI1668" s="76"/>
      <c r="AJ1668" s="75"/>
    </row>
    <row r="1669" spans="29:36" ht="20.85" customHeight="1" x14ac:dyDescent="0.15">
      <c r="AC1669" s="76"/>
      <c r="AD1669" s="76"/>
      <c r="AE1669" s="76"/>
      <c r="AF1669" s="76"/>
      <c r="AG1669" s="76"/>
      <c r="AH1669" s="76"/>
      <c r="AI1669" s="76"/>
      <c r="AJ1669" s="76"/>
    </row>
    <row r="1670" spans="29:36" ht="20.85" customHeight="1" x14ac:dyDescent="0.15">
      <c r="AC1670" s="76"/>
      <c r="AD1670" s="76"/>
      <c r="AE1670" s="76"/>
      <c r="AF1670" s="76"/>
      <c r="AG1670" s="76"/>
      <c r="AH1670" s="76"/>
      <c r="AI1670" s="76"/>
      <c r="AJ1670" s="76"/>
    </row>
    <row r="1671" spans="29:36" ht="20.85" customHeight="1" x14ac:dyDescent="0.15">
      <c r="AC1671" s="76"/>
      <c r="AD1671" s="76"/>
      <c r="AE1671" s="76"/>
      <c r="AF1671" s="76"/>
      <c r="AG1671" s="76"/>
      <c r="AH1671" s="76"/>
      <c r="AI1671" s="76"/>
      <c r="AJ1671" s="76"/>
    </row>
    <row r="1672" spans="29:36" ht="20.85" customHeight="1" x14ac:dyDescent="0.15">
      <c r="AC1672" s="76"/>
      <c r="AD1672" s="76"/>
      <c r="AE1672" s="76"/>
      <c r="AF1672" s="76"/>
      <c r="AG1672" s="76"/>
      <c r="AH1672" s="76"/>
      <c r="AI1672" s="76"/>
      <c r="AJ1672" s="76"/>
    </row>
    <row r="1673" spans="29:36" ht="20.85" customHeight="1" x14ac:dyDescent="0.15">
      <c r="AC1673" s="76"/>
      <c r="AD1673" s="76"/>
      <c r="AE1673" s="76"/>
      <c r="AF1673" s="76"/>
      <c r="AG1673" s="76"/>
      <c r="AH1673" s="76"/>
      <c r="AI1673" s="76"/>
      <c r="AJ1673" s="76"/>
    </row>
    <row r="1674" spans="29:36" ht="20.85" customHeight="1" x14ac:dyDescent="0.15">
      <c r="AC1674" s="76"/>
      <c r="AD1674" s="76"/>
      <c r="AE1674" s="76"/>
      <c r="AF1674" s="76"/>
      <c r="AG1674" s="76"/>
      <c r="AH1674" s="76"/>
      <c r="AI1674" s="76"/>
      <c r="AJ1674" s="76"/>
    </row>
    <row r="1675" spans="29:36" ht="20.85" customHeight="1" x14ac:dyDescent="0.15">
      <c r="AC1675" s="76"/>
      <c r="AD1675" s="76"/>
      <c r="AE1675" s="76"/>
      <c r="AF1675" s="76"/>
      <c r="AG1675" s="76"/>
      <c r="AH1675" s="76"/>
      <c r="AI1675" s="76"/>
      <c r="AJ1675" s="76"/>
    </row>
    <row r="1676" spans="29:36" ht="20.85" customHeight="1" x14ac:dyDescent="0.15">
      <c r="AC1676" s="76"/>
      <c r="AD1676" s="76"/>
      <c r="AE1676" s="76"/>
      <c r="AF1676" s="76"/>
      <c r="AG1676" s="76"/>
      <c r="AH1676" s="76"/>
      <c r="AI1676" s="76"/>
      <c r="AJ1676" s="76"/>
    </row>
    <row r="1677" spans="29:36" ht="20.85" customHeight="1" x14ac:dyDescent="0.15">
      <c r="AC1677" s="76"/>
      <c r="AD1677" s="76"/>
      <c r="AE1677" s="76"/>
      <c r="AF1677" s="76"/>
      <c r="AG1677" s="76"/>
      <c r="AH1677" s="76"/>
      <c r="AI1677" s="76"/>
      <c r="AJ1677" s="76"/>
    </row>
    <row r="1678" spans="29:36" ht="20.85" customHeight="1" x14ac:dyDescent="0.15">
      <c r="AC1678" s="76"/>
      <c r="AD1678" s="76"/>
      <c r="AE1678" s="76"/>
      <c r="AF1678" s="76"/>
      <c r="AG1678" s="76"/>
      <c r="AH1678" s="76"/>
      <c r="AI1678" s="76"/>
      <c r="AJ1678" s="76"/>
    </row>
    <row r="1679" spans="29:36" ht="20.85" customHeight="1" x14ac:dyDescent="0.15">
      <c r="AC1679" s="76"/>
      <c r="AD1679" s="76"/>
      <c r="AE1679" s="76"/>
      <c r="AF1679" s="76"/>
      <c r="AG1679" s="76"/>
      <c r="AH1679" s="76"/>
      <c r="AI1679" s="76"/>
      <c r="AJ1679" s="76"/>
    </row>
    <row r="1680" spans="29:36" ht="20.85" customHeight="1" x14ac:dyDescent="0.15">
      <c r="AC1680" s="76"/>
      <c r="AD1680" s="76"/>
      <c r="AE1680" s="76"/>
      <c r="AF1680" s="76"/>
      <c r="AG1680" s="76"/>
      <c r="AH1680" s="76"/>
      <c r="AI1680" s="76"/>
      <c r="AJ1680" s="76"/>
    </row>
    <row r="1681" spans="29:36" ht="20.85" customHeight="1" x14ac:dyDescent="0.15">
      <c r="AC1681" s="76"/>
      <c r="AD1681" s="76"/>
      <c r="AE1681" s="76"/>
      <c r="AF1681" s="76"/>
      <c r="AG1681" s="76"/>
      <c r="AH1681" s="76"/>
      <c r="AI1681" s="76"/>
      <c r="AJ1681" s="76"/>
    </row>
    <row r="1682" spans="29:36" ht="20.85" customHeight="1" x14ac:dyDescent="0.15">
      <c r="AC1682" s="76"/>
      <c r="AD1682" s="76"/>
      <c r="AE1682" s="76"/>
      <c r="AF1682" s="76"/>
      <c r="AG1682" s="76"/>
      <c r="AH1682" s="76"/>
      <c r="AI1682" s="76"/>
      <c r="AJ1682" s="76"/>
    </row>
    <row r="1683" spans="29:36" ht="20.85" customHeight="1" x14ac:dyDescent="0.15">
      <c r="AC1683" s="76"/>
      <c r="AD1683" s="76"/>
      <c r="AE1683" s="76"/>
      <c r="AF1683" s="76"/>
      <c r="AG1683" s="76"/>
      <c r="AH1683" s="76"/>
      <c r="AI1683" s="76"/>
      <c r="AJ1683" s="76"/>
    </row>
    <row r="1684" spans="29:36" ht="20.85" customHeight="1" x14ac:dyDescent="0.15">
      <c r="AC1684" s="76"/>
      <c r="AD1684" s="76"/>
      <c r="AE1684" s="76"/>
      <c r="AF1684" s="76"/>
      <c r="AG1684" s="76"/>
      <c r="AH1684" s="76"/>
      <c r="AI1684" s="76"/>
      <c r="AJ1684" s="76"/>
    </row>
    <row r="1685" spans="29:36" ht="20.85" customHeight="1" x14ac:dyDescent="0.15">
      <c r="AC1685" s="76"/>
      <c r="AD1685" s="76"/>
      <c r="AE1685" s="76"/>
      <c r="AF1685" s="76"/>
      <c r="AG1685" s="76"/>
      <c r="AH1685" s="76"/>
      <c r="AI1685" s="76"/>
      <c r="AJ1685" s="76"/>
    </row>
    <row r="1686" spans="29:36" ht="20.85" customHeight="1" x14ac:dyDescent="0.15">
      <c r="AC1686" s="76"/>
      <c r="AD1686" s="76"/>
      <c r="AE1686" s="76"/>
      <c r="AF1686" s="76"/>
      <c r="AG1686" s="76"/>
      <c r="AH1686" s="76"/>
      <c r="AI1686" s="76"/>
      <c r="AJ1686" s="76"/>
    </row>
    <row r="1687" spans="29:36" ht="20.85" customHeight="1" x14ac:dyDescent="0.15">
      <c r="AC1687" s="76"/>
      <c r="AD1687" s="76"/>
      <c r="AE1687" s="76"/>
      <c r="AF1687" s="76"/>
      <c r="AG1687" s="76"/>
      <c r="AH1687" s="76"/>
      <c r="AI1687" s="76"/>
      <c r="AJ1687" s="76"/>
    </row>
    <row r="1688" spans="29:36" ht="20.85" customHeight="1" x14ac:dyDescent="0.15">
      <c r="AC1688" s="76"/>
      <c r="AD1688" s="76"/>
      <c r="AE1688" s="76"/>
      <c r="AF1688" s="76"/>
      <c r="AG1688" s="76"/>
      <c r="AH1688" s="76"/>
      <c r="AI1688" s="76"/>
      <c r="AJ1688" s="76"/>
    </row>
    <row r="1689" spans="29:36" ht="20.85" customHeight="1" x14ac:dyDescent="0.15">
      <c r="AC1689" s="76"/>
      <c r="AD1689" s="76"/>
      <c r="AE1689" s="76"/>
      <c r="AF1689" s="76"/>
      <c r="AG1689" s="76"/>
      <c r="AH1689" s="76"/>
      <c r="AI1689" s="76"/>
      <c r="AJ1689" s="76"/>
    </row>
    <row r="1690" spans="29:36" ht="20.85" customHeight="1" x14ac:dyDescent="0.15">
      <c r="AC1690" s="76"/>
      <c r="AD1690" s="76"/>
      <c r="AE1690" s="76"/>
      <c r="AF1690" s="76"/>
      <c r="AG1690" s="76"/>
      <c r="AH1690" s="76"/>
      <c r="AI1690" s="76"/>
      <c r="AJ1690" s="76"/>
    </row>
    <row r="1691" spans="29:36" ht="20.85" customHeight="1" x14ac:dyDescent="0.15">
      <c r="AC1691" s="76"/>
      <c r="AD1691" s="76"/>
      <c r="AE1691" s="76"/>
      <c r="AF1691" s="76"/>
      <c r="AG1691" s="76"/>
      <c r="AH1691" s="76"/>
      <c r="AI1691" s="76"/>
      <c r="AJ1691" s="76"/>
    </row>
    <row r="1692" spans="29:36" ht="20.85" customHeight="1" x14ac:dyDescent="0.15">
      <c r="AC1692" s="76"/>
      <c r="AD1692" s="76"/>
      <c r="AE1692" s="76"/>
      <c r="AF1692" s="76"/>
      <c r="AG1692" s="76"/>
      <c r="AH1692" s="76"/>
      <c r="AI1692" s="76"/>
      <c r="AJ1692" s="76"/>
    </row>
    <row r="1693" spans="29:36" ht="20.85" customHeight="1" x14ac:dyDescent="0.15">
      <c r="AC1693" s="76"/>
      <c r="AD1693" s="76"/>
      <c r="AE1693" s="76"/>
      <c r="AF1693" s="76"/>
      <c r="AG1693" s="76"/>
      <c r="AH1693" s="76"/>
      <c r="AI1693" s="76"/>
      <c r="AJ1693" s="76"/>
    </row>
    <row r="1694" spans="29:36" ht="20.85" customHeight="1" x14ac:dyDescent="0.15">
      <c r="AC1694" s="76"/>
      <c r="AD1694" s="76"/>
      <c r="AE1694" s="76"/>
      <c r="AF1694" s="76"/>
      <c r="AG1694" s="76"/>
      <c r="AH1694" s="76"/>
      <c r="AI1694" s="76"/>
      <c r="AJ1694" s="76"/>
    </row>
    <row r="1695" spans="29:36" ht="20.85" customHeight="1" x14ac:dyDescent="0.15">
      <c r="AC1695" s="76"/>
      <c r="AD1695" s="76"/>
      <c r="AE1695" s="76"/>
      <c r="AF1695" s="76"/>
      <c r="AG1695" s="76"/>
      <c r="AH1695" s="76"/>
      <c r="AI1695" s="76"/>
      <c r="AJ1695" s="76"/>
    </row>
    <row r="1696" spans="29:36" ht="20.85" customHeight="1" x14ac:dyDescent="0.15">
      <c r="AC1696" s="76"/>
      <c r="AD1696" s="76"/>
      <c r="AE1696" s="76"/>
      <c r="AF1696" s="76"/>
      <c r="AG1696" s="76"/>
      <c r="AH1696" s="76"/>
      <c r="AI1696" s="76"/>
      <c r="AJ1696" s="76"/>
    </row>
    <row r="1697" spans="29:36" ht="20.85" customHeight="1" x14ac:dyDescent="0.15">
      <c r="AC1697" s="76"/>
      <c r="AD1697" s="76"/>
      <c r="AE1697" s="76"/>
      <c r="AF1697" s="76"/>
      <c r="AG1697" s="76"/>
      <c r="AH1697" s="76"/>
      <c r="AI1697" s="76"/>
      <c r="AJ1697" s="76"/>
    </row>
    <row r="1698" spans="29:36" ht="20.85" customHeight="1" x14ac:dyDescent="0.15">
      <c r="AC1698" s="76"/>
      <c r="AD1698" s="76"/>
      <c r="AE1698" s="76"/>
      <c r="AF1698" s="76"/>
      <c r="AG1698" s="76"/>
      <c r="AH1698" s="76"/>
      <c r="AI1698" s="76"/>
      <c r="AJ1698" s="76"/>
    </row>
    <row r="1699" spans="29:36" ht="20.85" customHeight="1" x14ac:dyDescent="0.15">
      <c r="AC1699" s="76"/>
      <c r="AD1699" s="76"/>
      <c r="AE1699" s="76"/>
      <c r="AF1699" s="76"/>
      <c r="AG1699" s="76"/>
      <c r="AH1699" s="76"/>
      <c r="AI1699" s="76"/>
      <c r="AJ1699" s="76"/>
    </row>
    <row r="1700" spans="29:36" ht="20.85" customHeight="1" x14ac:dyDescent="0.15">
      <c r="AC1700" s="76"/>
      <c r="AD1700" s="76"/>
      <c r="AE1700" s="76"/>
      <c r="AF1700" s="76"/>
      <c r="AG1700" s="76"/>
      <c r="AH1700" s="76"/>
      <c r="AI1700" s="76"/>
      <c r="AJ1700" s="76"/>
    </row>
    <row r="1701" spans="29:36" ht="20.85" customHeight="1" x14ac:dyDescent="0.15">
      <c r="AC1701" s="76"/>
      <c r="AD1701" s="76"/>
      <c r="AE1701" s="76"/>
      <c r="AF1701" s="76"/>
      <c r="AG1701" s="76"/>
      <c r="AH1701" s="76"/>
      <c r="AI1701" s="76"/>
      <c r="AJ1701" s="76"/>
    </row>
    <row r="1702" spans="29:36" ht="20.85" customHeight="1" x14ac:dyDescent="0.15">
      <c r="AC1702" s="76"/>
      <c r="AD1702" s="76"/>
      <c r="AE1702" s="76"/>
      <c r="AF1702" s="76"/>
      <c r="AG1702" s="76"/>
      <c r="AH1702" s="76"/>
      <c r="AI1702" s="76"/>
      <c r="AJ1702" s="76"/>
    </row>
    <row r="1703" spans="29:36" ht="20.85" customHeight="1" x14ac:dyDescent="0.15">
      <c r="AC1703" s="76"/>
      <c r="AD1703" s="76"/>
      <c r="AE1703" s="76"/>
      <c r="AF1703" s="76"/>
      <c r="AG1703" s="76"/>
      <c r="AH1703" s="76"/>
      <c r="AI1703" s="76"/>
      <c r="AJ1703" s="76"/>
    </row>
    <row r="1704" spans="29:36" ht="20.85" customHeight="1" x14ac:dyDescent="0.15">
      <c r="AC1704" s="76"/>
      <c r="AD1704" s="76"/>
      <c r="AE1704" s="76"/>
      <c r="AF1704" s="76"/>
      <c r="AG1704" s="76"/>
      <c r="AH1704" s="76"/>
      <c r="AI1704" s="76"/>
      <c r="AJ1704" s="76"/>
    </row>
    <row r="1705" spans="29:36" ht="20.85" customHeight="1" x14ac:dyDescent="0.15">
      <c r="AC1705" s="76"/>
      <c r="AD1705" s="76"/>
      <c r="AE1705" s="76"/>
      <c r="AF1705" s="76"/>
      <c r="AG1705" s="76"/>
      <c r="AH1705" s="76"/>
      <c r="AI1705" s="76"/>
      <c r="AJ1705" s="76"/>
    </row>
    <row r="1706" spans="29:36" ht="20.85" customHeight="1" x14ac:dyDescent="0.15">
      <c r="AC1706" s="76"/>
      <c r="AD1706" s="76"/>
      <c r="AE1706" s="76"/>
      <c r="AF1706" s="76"/>
      <c r="AG1706" s="76"/>
      <c r="AH1706" s="76"/>
      <c r="AI1706" s="76"/>
      <c r="AJ1706" s="76"/>
    </row>
    <row r="1707" spans="29:36" ht="20.85" customHeight="1" x14ac:dyDescent="0.15">
      <c r="AC1707" s="76"/>
      <c r="AD1707" s="76"/>
      <c r="AE1707" s="76"/>
      <c r="AF1707" s="76"/>
      <c r="AG1707" s="76"/>
      <c r="AH1707" s="76"/>
      <c r="AI1707" s="76"/>
      <c r="AJ1707" s="76"/>
    </row>
    <row r="1708" spans="29:36" ht="20.85" customHeight="1" x14ac:dyDescent="0.15">
      <c r="AC1708" s="76"/>
      <c r="AD1708" s="76"/>
      <c r="AE1708" s="76"/>
      <c r="AF1708" s="76"/>
      <c r="AG1708" s="76"/>
      <c r="AH1708" s="76"/>
      <c r="AI1708" s="76"/>
      <c r="AJ1708" s="76"/>
    </row>
    <row r="1709" spans="29:36" ht="20.85" customHeight="1" x14ac:dyDescent="0.15">
      <c r="AC1709" s="76"/>
      <c r="AD1709" s="76"/>
      <c r="AE1709" s="76"/>
      <c r="AF1709" s="76"/>
      <c r="AG1709" s="76"/>
      <c r="AH1709" s="76"/>
      <c r="AI1709" s="76"/>
      <c r="AJ1709" s="76"/>
    </row>
    <row r="1710" spans="29:36" ht="20.85" customHeight="1" x14ac:dyDescent="0.15">
      <c r="AC1710" s="75"/>
      <c r="AD1710" s="75"/>
      <c r="AE1710" s="75"/>
      <c r="AF1710" s="75"/>
      <c r="AG1710" s="75"/>
      <c r="AH1710" s="75"/>
      <c r="AI1710" s="75"/>
      <c r="AJ1710" s="75"/>
    </row>
    <row r="1711" spans="29:36" ht="20.85" customHeight="1" x14ac:dyDescent="0.15">
      <c r="AC1711" s="75"/>
      <c r="AD1711" s="75"/>
      <c r="AE1711" s="76"/>
      <c r="AF1711" s="76"/>
      <c r="AG1711" s="76"/>
      <c r="AH1711" s="76"/>
      <c r="AI1711" s="76"/>
      <c r="AJ1711" s="76"/>
    </row>
    <row r="1712" spans="29:36" ht="20.85" customHeight="1" x14ac:dyDescent="0.15">
      <c r="AC1712" s="76"/>
      <c r="AD1712" s="76"/>
      <c r="AE1712" s="76"/>
      <c r="AF1712" s="76"/>
      <c r="AG1712" s="76"/>
      <c r="AH1712" s="76"/>
      <c r="AI1712" s="76"/>
      <c r="AJ1712" s="76"/>
    </row>
    <row r="1713" spans="29:36" ht="20.85" customHeight="1" x14ac:dyDescent="0.15">
      <c r="AC1713" s="75"/>
      <c r="AD1713" s="75"/>
      <c r="AE1713" s="76"/>
      <c r="AF1713" s="76"/>
      <c r="AG1713" s="76"/>
      <c r="AH1713" s="76"/>
      <c r="AI1713" s="76"/>
      <c r="AJ1713" s="75"/>
    </row>
    <row r="1714" spans="29:36" ht="20.85" customHeight="1" x14ac:dyDescent="0.15">
      <c r="AC1714" s="76"/>
      <c r="AD1714" s="76"/>
      <c r="AE1714" s="76"/>
      <c r="AF1714" s="76"/>
      <c r="AG1714" s="76"/>
      <c r="AH1714" s="76"/>
      <c r="AI1714" s="76"/>
      <c r="AJ1714" s="76"/>
    </row>
    <row r="1715" spans="29:36" ht="20.85" customHeight="1" x14ac:dyDescent="0.15">
      <c r="AC1715" s="76"/>
      <c r="AD1715" s="76"/>
      <c r="AE1715" s="76"/>
      <c r="AF1715" s="76"/>
      <c r="AG1715" s="76"/>
      <c r="AH1715" s="76"/>
      <c r="AI1715" s="76"/>
      <c r="AJ1715" s="76"/>
    </row>
    <row r="1716" spans="29:36" ht="20.85" customHeight="1" x14ac:dyDescent="0.15">
      <c r="AC1716" s="76"/>
      <c r="AD1716" s="76"/>
      <c r="AE1716" s="76"/>
      <c r="AF1716" s="76"/>
      <c r="AG1716" s="76"/>
      <c r="AH1716" s="76"/>
      <c r="AI1716" s="76"/>
      <c r="AJ1716" s="76"/>
    </row>
    <row r="1717" spans="29:36" ht="20.85" customHeight="1" x14ac:dyDescent="0.15">
      <c r="AC1717" s="76"/>
      <c r="AD1717" s="76"/>
      <c r="AE1717" s="76"/>
      <c r="AF1717" s="76"/>
      <c r="AG1717" s="76"/>
      <c r="AH1717" s="76"/>
      <c r="AI1717" s="76"/>
      <c r="AJ1717" s="76"/>
    </row>
    <row r="1718" spans="29:36" ht="20.85" customHeight="1" x14ac:dyDescent="0.15">
      <c r="AC1718" s="76"/>
      <c r="AD1718" s="76"/>
      <c r="AE1718" s="76"/>
      <c r="AF1718" s="76"/>
      <c r="AG1718" s="76"/>
      <c r="AH1718" s="76"/>
      <c r="AI1718" s="76"/>
      <c r="AJ1718" s="76"/>
    </row>
    <row r="1719" spans="29:36" ht="20.85" customHeight="1" x14ac:dyDescent="0.15">
      <c r="AC1719" s="76"/>
      <c r="AD1719" s="76"/>
      <c r="AE1719" s="76"/>
      <c r="AF1719" s="76"/>
      <c r="AG1719" s="76"/>
      <c r="AH1719" s="76"/>
      <c r="AI1719" s="76"/>
      <c r="AJ1719" s="76"/>
    </row>
    <row r="1720" spans="29:36" ht="20.85" customHeight="1" x14ac:dyDescent="0.15">
      <c r="AC1720" s="76"/>
      <c r="AD1720" s="76"/>
      <c r="AE1720" s="76"/>
      <c r="AF1720" s="76"/>
      <c r="AG1720" s="76"/>
      <c r="AH1720" s="76"/>
      <c r="AI1720" s="76"/>
      <c r="AJ1720" s="76"/>
    </row>
    <row r="1721" spans="29:36" ht="20.85" customHeight="1" x14ac:dyDescent="0.15">
      <c r="AC1721" s="76"/>
      <c r="AD1721" s="76"/>
      <c r="AE1721" s="76"/>
      <c r="AF1721" s="76"/>
      <c r="AG1721" s="76"/>
      <c r="AH1721" s="76"/>
      <c r="AI1721" s="76"/>
      <c r="AJ1721" s="76"/>
    </row>
    <row r="1722" spans="29:36" ht="20.85" customHeight="1" x14ac:dyDescent="0.15">
      <c r="AC1722" s="76"/>
      <c r="AD1722" s="76"/>
      <c r="AE1722" s="76"/>
      <c r="AF1722" s="76"/>
      <c r="AG1722" s="76"/>
      <c r="AH1722" s="76"/>
      <c r="AI1722" s="76"/>
      <c r="AJ1722" s="76"/>
    </row>
    <row r="1723" spans="29:36" ht="20.85" customHeight="1" x14ac:dyDescent="0.15">
      <c r="AC1723" s="76"/>
      <c r="AD1723" s="76"/>
      <c r="AE1723" s="76"/>
      <c r="AF1723" s="76"/>
      <c r="AG1723" s="76"/>
      <c r="AH1723" s="76"/>
      <c r="AI1723" s="76"/>
      <c r="AJ1723" s="76"/>
    </row>
    <row r="1724" spans="29:36" ht="20.85" customHeight="1" x14ac:dyDescent="0.15">
      <c r="AC1724" s="76"/>
      <c r="AD1724" s="76"/>
      <c r="AE1724" s="76"/>
      <c r="AF1724" s="76"/>
      <c r="AG1724" s="76"/>
      <c r="AH1724" s="76"/>
      <c r="AI1724" s="76"/>
      <c r="AJ1724" s="76"/>
    </row>
    <row r="1725" spans="29:36" ht="20.85" customHeight="1" x14ac:dyDescent="0.15">
      <c r="AC1725" s="76"/>
      <c r="AD1725" s="76"/>
      <c r="AE1725" s="76"/>
      <c r="AF1725" s="76"/>
      <c r="AG1725" s="76"/>
      <c r="AH1725" s="76"/>
      <c r="AI1725" s="76"/>
      <c r="AJ1725" s="76"/>
    </row>
    <row r="1726" spans="29:36" ht="20.85" customHeight="1" x14ac:dyDescent="0.15">
      <c r="AC1726" s="76"/>
      <c r="AD1726" s="76"/>
      <c r="AE1726" s="76"/>
      <c r="AF1726" s="76"/>
      <c r="AG1726" s="76"/>
      <c r="AH1726" s="76"/>
      <c r="AI1726" s="76"/>
      <c r="AJ1726" s="76"/>
    </row>
    <row r="1727" spans="29:36" ht="20.85" customHeight="1" x14ac:dyDescent="0.15">
      <c r="AC1727" s="76"/>
      <c r="AD1727" s="76"/>
      <c r="AE1727" s="76"/>
      <c r="AF1727" s="76"/>
      <c r="AG1727" s="76"/>
      <c r="AH1727" s="76"/>
      <c r="AI1727" s="76"/>
      <c r="AJ1727" s="76"/>
    </row>
    <row r="1728" spans="29:36" ht="20.85" customHeight="1" x14ac:dyDescent="0.15">
      <c r="AC1728" s="76"/>
      <c r="AD1728" s="76"/>
      <c r="AE1728" s="76"/>
      <c r="AF1728" s="76"/>
      <c r="AG1728" s="76"/>
      <c r="AH1728" s="76"/>
      <c r="AI1728" s="76"/>
      <c r="AJ1728" s="76"/>
    </row>
    <row r="1729" spans="29:36" ht="20.85" customHeight="1" x14ac:dyDescent="0.15">
      <c r="AC1729" s="76"/>
      <c r="AD1729" s="76"/>
      <c r="AE1729" s="76"/>
      <c r="AF1729" s="76"/>
      <c r="AG1729" s="76"/>
      <c r="AH1729" s="76"/>
      <c r="AI1729" s="76"/>
      <c r="AJ1729" s="76"/>
    </row>
    <row r="1730" spans="29:36" ht="20.85" customHeight="1" x14ac:dyDescent="0.15">
      <c r="AC1730" s="76"/>
      <c r="AD1730" s="76"/>
      <c r="AE1730" s="76"/>
      <c r="AF1730" s="76"/>
      <c r="AG1730" s="76"/>
      <c r="AH1730" s="76"/>
      <c r="AI1730" s="76"/>
      <c r="AJ1730" s="76"/>
    </row>
    <row r="1731" spans="29:36" ht="20.85" customHeight="1" x14ac:dyDescent="0.15">
      <c r="AC1731" s="76"/>
      <c r="AD1731" s="76"/>
      <c r="AE1731" s="76"/>
      <c r="AF1731" s="76"/>
      <c r="AG1731" s="76"/>
      <c r="AH1731" s="76"/>
      <c r="AI1731" s="76"/>
      <c r="AJ1731" s="76"/>
    </row>
    <row r="1732" spans="29:36" ht="20.85" customHeight="1" x14ac:dyDescent="0.15">
      <c r="AC1732" s="76"/>
      <c r="AD1732" s="76"/>
      <c r="AE1732" s="76"/>
      <c r="AF1732" s="76"/>
      <c r="AG1732" s="76"/>
      <c r="AH1732" s="76"/>
      <c r="AI1732" s="76"/>
      <c r="AJ1732" s="76"/>
    </row>
    <row r="1733" spans="29:36" ht="20.85" customHeight="1" x14ac:dyDescent="0.15">
      <c r="AC1733" s="76"/>
      <c r="AD1733" s="76"/>
      <c r="AE1733" s="76"/>
      <c r="AF1733" s="76"/>
      <c r="AG1733" s="76"/>
      <c r="AH1733" s="76"/>
      <c r="AI1733" s="76"/>
      <c r="AJ1733" s="76"/>
    </row>
    <row r="1734" spans="29:36" ht="20.85" customHeight="1" x14ac:dyDescent="0.15">
      <c r="AC1734" s="76"/>
      <c r="AD1734" s="76"/>
      <c r="AE1734" s="76"/>
      <c r="AF1734" s="76"/>
      <c r="AG1734" s="76"/>
      <c r="AH1734" s="76"/>
      <c r="AI1734" s="76"/>
      <c r="AJ1734" s="76"/>
    </row>
    <row r="1735" spans="29:36" ht="20.85" customHeight="1" x14ac:dyDescent="0.15">
      <c r="AC1735" s="76"/>
      <c r="AD1735" s="76"/>
      <c r="AE1735" s="76"/>
      <c r="AF1735" s="76"/>
      <c r="AG1735" s="76"/>
      <c r="AH1735" s="76"/>
      <c r="AI1735" s="76"/>
      <c r="AJ1735" s="76"/>
    </row>
    <row r="1736" spans="29:36" ht="20.85" customHeight="1" x14ac:dyDescent="0.15">
      <c r="AC1736" s="76"/>
      <c r="AD1736" s="76"/>
      <c r="AE1736" s="76"/>
      <c r="AF1736" s="76"/>
      <c r="AG1736" s="76"/>
      <c r="AH1736" s="76"/>
      <c r="AI1736" s="76"/>
      <c r="AJ1736" s="76"/>
    </row>
    <row r="1737" spans="29:36" ht="20.85" customHeight="1" x14ac:dyDescent="0.15">
      <c r="AC1737" s="76"/>
      <c r="AD1737" s="76"/>
      <c r="AE1737" s="76"/>
      <c r="AF1737" s="76"/>
      <c r="AG1737" s="76"/>
      <c r="AH1737" s="76"/>
      <c r="AI1737" s="76"/>
      <c r="AJ1737" s="76"/>
    </row>
    <row r="1738" spans="29:36" ht="20.85" customHeight="1" x14ac:dyDescent="0.15">
      <c r="AC1738" s="76"/>
      <c r="AD1738" s="76"/>
      <c r="AE1738" s="76"/>
      <c r="AF1738" s="76"/>
      <c r="AG1738" s="76"/>
      <c r="AH1738" s="76"/>
      <c r="AI1738" s="76"/>
      <c r="AJ1738" s="76"/>
    </row>
    <row r="1739" spans="29:36" ht="20.85" customHeight="1" x14ac:dyDescent="0.15">
      <c r="AC1739" s="76"/>
      <c r="AD1739" s="76"/>
      <c r="AE1739" s="76"/>
      <c r="AF1739" s="76"/>
      <c r="AG1739" s="76"/>
      <c r="AH1739" s="76"/>
      <c r="AI1739" s="76"/>
      <c r="AJ1739" s="76"/>
    </row>
    <row r="1740" spans="29:36" ht="20.85" customHeight="1" x14ac:dyDescent="0.15">
      <c r="AC1740" s="76"/>
      <c r="AD1740" s="76"/>
      <c r="AE1740" s="76"/>
      <c r="AF1740" s="76"/>
      <c r="AG1740" s="76"/>
      <c r="AH1740" s="76"/>
      <c r="AI1740" s="76"/>
      <c r="AJ1740" s="76"/>
    </row>
    <row r="1741" spans="29:36" ht="20.85" customHeight="1" x14ac:dyDescent="0.15">
      <c r="AC1741" s="76"/>
      <c r="AD1741" s="76"/>
      <c r="AE1741" s="76"/>
      <c r="AF1741" s="76"/>
      <c r="AG1741" s="76"/>
      <c r="AH1741" s="76"/>
      <c r="AI1741" s="76"/>
      <c r="AJ1741" s="76"/>
    </row>
    <row r="1742" spans="29:36" ht="20.85" customHeight="1" x14ac:dyDescent="0.15">
      <c r="AC1742" s="76"/>
      <c r="AD1742" s="76"/>
      <c r="AE1742" s="76"/>
      <c r="AF1742" s="76"/>
      <c r="AG1742" s="76"/>
      <c r="AH1742" s="76"/>
      <c r="AI1742" s="76"/>
      <c r="AJ1742" s="76"/>
    </row>
    <row r="1743" spans="29:36" ht="20.85" customHeight="1" x14ac:dyDescent="0.15">
      <c r="AC1743" s="76"/>
      <c r="AD1743" s="76"/>
      <c r="AE1743" s="76"/>
      <c r="AF1743" s="76"/>
      <c r="AG1743" s="76"/>
      <c r="AH1743" s="76"/>
      <c r="AI1743" s="76"/>
      <c r="AJ1743" s="76"/>
    </row>
    <row r="1744" spans="29:36" ht="20.85" customHeight="1" x14ac:dyDescent="0.15">
      <c r="AC1744" s="76"/>
      <c r="AD1744" s="76"/>
      <c r="AE1744" s="76"/>
      <c r="AF1744" s="76"/>
      <c r="AG1744" s="76"/>
      <c r="AH1744" s="76"/>
      <c r="AI1744" s="76"/>
      <c r="AJ1744" s="76"/>
    </row>
    <row r="1745" spans="29:36" ht="20.85" customHeight="1" x14ac:dyDescent="0.15">
      <c r="AC1745" s="76"/>
      <c r="AD1745" s="76"/>
      <c r="AE1745" s="76"/>
      <c r="AF1745" s="76"/>
      <c r="AG1745" s="76"/>
      <c r="AH1745" s="76"/>
      <c r="AI1745" s="76"/>
      <c r="AJ1745" s="76"/>
    </row>
    <row r="1746" spans="29:36" ht="20.85" customHeight="1" x14ac:dyDescent="0.15">
      <c r="AC1746" s="76"/>
      <c r="AD1746" s="76"/>
      <c r="AE1746" s="76"/>
      <c r="AF1746" s="76"/>
      <c r="AG1746" s="76"/>
      <c r="AH1746" s="76"/>
      <c r="AI1746" s="76"/>
      <c r="AJ1746" s="76"/>
    </row>
    <row r="1747" spans="29:36" ht="20.85" customHeight="1" x14ac:dyDescent="0.15">
      <c r="AC1747" s="76"/>
      <c r="AD1747" s="76"/>
      <c r="AE1747" s="76"/>
      <c r="AF1747" s="76"/>
      <c r="AG1747" s="76"/>
      <c r="AH1747" s="76"/>
      <c r="AI1747" s="76"/>
      <c r="AJ1747" s="76"/>
    </row>
    <row r="1748" spans="29:36" ht="20.85" customHeight="1" x14ac:dyDescent="0.15">
      <c r="AC1748" s="76"/>
      <c r="AD1748" s="76"/>
      <c r="AE1748" s="76"/>
      <c r="AF1748" s="76"/>
      <c r="AG1748" s="76"/>
      <c r="AH1748" s="76"/>
      <c r="AI1748" s="76"/>
      <c r="AJ1748" s="76"/>
    </row>
    <row r="1749" spans="29:36" ht="20.85" customHeight="1" x14ac:dyDescent="0.15">
      <c r="AC1749" s="76"/>
      <c r="AD1749" s="76"/>
      <c r="AE1749" s="76"/>
      <c r="AF1749" s="76"/>
      <c r="AG1749" s="76"/>
      <c r="AH1749" s="76"/>
      <c r="AI1749" s="76"/>
      <c r="AJ1749" s="76"/>
    </row>
    <row r="1750" spans="29:36" ht="20.85" customHeight="1" x14ac:dyDescent="0.15">
      <c r="AC1750" s="76"/>
      <c r="AD1750" s="76"/>
      <c r="AE1750" s="76"/>
      <c r="AF1750" s="76"/>
      <c r="AG1750" s="76"/>
      <c r="AH1750" s="76"/>
      <c r="AI1750" s="76"/>
      <c r="AJ1750" s="76"/>
    </row>
    <row r="1751" spans="29:36" ht="20.85" customHeight="1" x14ac:dyDescent="0.15">
      <c r="AC1751" s="76"/>
      <c r="AD1751" s="76"/>
      <c r="AE1751" s="76"/>
      <c r="AF1751" s="76"/>
      <c r="AG1751" s="76"/>
      <c r="AH1751" s="76"/>
      <c r="AI1751" s="76"/>
      <c r="AJ1751" s="76"/>
    </row>
    <row r="1752" spans="29:36" ht="20.85" customHeight="1" x14ac:dyDescent="0.15">
      <c r="AC1752" s="76"/>
      <c r="AD1752" s="76"/>
      <c r="AE1752" s="76"/>
      <c r="AF1752" s="76"/>
      <c r="AG1752" s="76"/>
      <c r="AH1752" s="76"/>
      <c r="AI1752" s="76"/>
      <c r="AJ1752" s="76"/>
    </row>
    <row r="1753" spans="29:36" ht="20.85" customHeight="1" x14ac:dyDescent="0.15">
      <c r="AC1753" s="76"/>
      <c r="AD1753" s="76"/>
      <c r="AE1753" s="76"/>
      <c r="AF1753" s="76"/>
      <c r="AG1753" s="76"/>
      <c r="AH1753" s="76"/>
      <c r="AI1753" s="76"/>
      <c r="AJ1753" s="76"/>
    </row>
    <row r="1754" spans="29:36" ht="20.85" customHeight="1" x14ac:dyDescent="0.15">
      <c r="AC1754" s="76"/>
      <c r="AD1754" s="76"/>
      <c r="AE1754" s="76"/>
      <c r="AF1754" s="76"/>
      <c r="AG1754" s="76"/>
      <c r="AH1754" s="76"/>
      <c r="AI1754" s="76"/>
      <c r="AJ1754" s="76"/>
    </row>
    <row r="1755" spans="29:36" ht="20.85" customHeight="1" x14ac:dyDescent="0.15">
      <c r="AC1755" s="75"/>
      <c r="AD1755" s="75"/>
      <c r="AE1755" s="75"/>
      <c r="AF1755" s="75"/>
      <c r="AG1755" s="75"/>
      <c r="AH1755" s="75"/>
      <c r="AI1755" s="75"/>
      <c r="AJ1755" s="75"/>
    </row>
    <row r="1756" spans="29:36" ht="20.85" customHeight="1" x14ac:dyDescent="0.15">
      <c r="AC1756" s="75"/>
      <c r="AD1756" s="75"/>
      <c r="AE1756" s="76"/>
      <c r="AF1756" s="76"/>
      <c r="AG1756" s="76"/>
      <c r="AH1756" s="76"/>
      <c r="AI1756" s="76"/>
      <c r="AJ1756" s="76"/>
    </row>
    <row r="1757" spans="29:36" ht="20.85" customHeight="1" x14ac:dyDescent="0.15">
      <c r="AC1757" s="76"/>
      <c r="AD1757" s="76"/>
      <c r="AE1757" s="76"/>
      <c r="AF1757" s="76"/>
      <c r="AG1757" s="76"/>
      <c r="AH1757" s="76"/>
      <c r="AI1757" s="76"/>
      <c r="AJ1757" s="76"/>
    </row>
    <row r="1758" spans="29:36" ht="20.85" customHeight="1" x14ac:dyDescent="0.15">
      <c r="AC1758" s="75"/>
      <c r="AD1758" s="75"/>
      <c r="AE1758" s="76"/>
      <c r="AF1758" s="76"/>
      <c r="AG1758" s="76"/>
      <c r="AH1758" s="76"/>
      <c r="AI1758" s="76"/>
      <c r="AJ1758" s="75"/>
    </row>
    <row r="1759" spans="29:36" ht="20.85" customHeight="1" x14ac:dyDescent="0.15">
      <c r="AC1759" s="76"/>
      <c r="AD1759" s="76"/>
      <c r="AE1759" s="76"/>
      <c r="AF1759" s="76"/>
      <c r="AG1759" s="76"/>
      <c r="AH1759" s="76"/>
      <c r="AI1759" s="76"/>
      <c r="AJ1759" s="76"/>
    </row>
    <row r="1760" spans="29:36" ht="20.85" customHeight="1" x14ac:dyDescent="0.15">
      <c r="AC1760" s="76"/>
      <c r="AD1760" s="76"/>
      <c r="AE1760" s="76"/>
      <c r="AF1760" s="76"/>
      <c r="AG1760" s="76"/>
      <c r="AH1760" s="76"/>
      <c r="AI1760" s="76"/>
      <c r="AJ1760" s="76"/>
    </row>
    <row r="1761" spans="29:36" ht="20.85" customHeight="1" x14ac:dyDescent="0.15">
      <c r="AC1761" s="76"/>
      <c r="AD1761" s="76"/>
      <c r="AE1761" s="76"/>
      <c r="AF1761" s="76"/>
      <c r="AG1761" s="76"/>
      <c r="AH1761" s="76"/>
      <c r="AI1761" s="76"/>
      <c r="AJ1761" s="76"/>
    </row>
    <row r="1762" spans="29:36" ht="20.85" customHeight="1" x14ac:dyDescent="0.15">
      <c r="AC1762" s="76"/>
      <c r="AD1762" s="76"/>
      <c r="AE1762" s="76"/>
      <c r="AF1762" s="76"/>
      <c r="AG1762" s="76"/>
      <c r="AH1762" s="76"/>
      <c r="AI1762" s="76"/>
      <c r="AJ1762" s="76"/>
    </row>
    <row r="1763" spans="29:36" ht="20.85" customHeight="1" x14ac:dyDescent="0.15">
      <c r="AC1763" s="76"/>
      <c r="AD1763" s="76"/>
      <c r="AE1763" s="76"/>
      <c r="AF1763" s="76"/>
      <c r="AG1763" s="76"/>
      <c r="AH1763" s="76"/>
      <c r="AI1763" s="76"/>
      <c r="AJ1763" s="76"/>
    </row>
    <row r="1764" spans="29:36" ht="20.85" customHeight="1" x14ac:dyDescent="0.15">
      <c r="AC1764" s="76"/>
      <c r="AD1764" s="76"/>
      <c r="AE1764" s="76"/>
      <c r="AF1764" s="76"/>
      <c r="AG1764" s="76"/>
      <c r="AH1764" s="76"/>
      <c r="AI1764" s="76"/>
      <c r="AJ1764" s="76"/>
    </row>
    <row r="1765" spans="29:36" ht="20.85" customHeight="1" x14ac:dyDescent="0.15">
      <c r="AC1765" s="76"/>
      <c r="AD1765" s="76"/>
      <c r="AE1765" s="76"/>
      <c r="AF1765" s="76"/>
      <c r="AG1765" s="76"/>
      <c r="AH1765" s="76"/>
      <c r="AI1765" s="76"/>
      <c r="AJ1765" s="76"/>
    </row>
    <row r="1766" spans="29:36" ht="20.85" customHeight="1" x14ac:dyDescent="0.15">
      <c r="AC1766" s="76"/>
      <c r="AD1766" s="76"/>
      <c r="AE1766" s="76"/>
      <c r="AF1766" s="76"/>
      <c r="AG1766" s="76"/>
      <c r="AH1766" s="76"/>
      <c r="AI1766" s="76"/>
      <c r="AJ1766" s="76"/>
    </row>
    <row r="1767" spans="29:36" ht="20.85" customHeight="1" x14ac:dyDescent="0.15">
      <c r="AC1767" s="76"/>
      <c r="AD1767" s="76"/>
      <c r="AE1767" s="76"/>
      <c r="AF1767" s="76"/>
      <c r="AG1767" s="76"/>
      <c r="AH1767" s="76"/>
      <c r="AI1767" s="76"/>
      <c r="AJ1767" s="76"/>
    </row>
    <row r="1768" spans="29:36" ht="20.85" customHeight="1" x14ac:dyDescent="0.15">
      <c r="AC1768" s="76"/>
      <c r="AD1768" s="76"/>
      <c r="AE1768" s="76"/>
      <c r="AF1768" s="76"/>
      <c r="AG1768" s="76"/>
      <c r="AH1768" s="76"/>
      <c r="AI1768" s="76"/>
      <c r="AJ1768" s="76"/>
    </row>
    <row r="1769" spans="29:36" ht="20.85" customHeight="1" x14ac:dyDescent="0.15">
      <c r="AC1769" s="76"/>
      <c r="AD1769" s="76"/>
      <c r="AE1769" s="76"/>
      <c r="AF1769" s="76"/>
      <c r="AG1769" s="76"/>
      <c r="AH1769" s="76"/>
      <c r="AI1769" s="76"/>
      <c r="AJ1769" s="76"/>
    </row>
    <row r="1770" spans="29:36" ht="20.85" customHeight="1" x14ac:dyDescent="0.15">
      <c r="AC1770" s="76"/>
      <c r="AD1770" s="76"/>
      <c r="AE1770" s="76"/>
      <c r="AF1770" s="76"/>
      <c r="AG1770" s="76"/>
      <c r="AH1770" s="76"/>
      <c r="AI1770" s="76"/>
      <c r="AJ1770" s="76"/>
    </row>
    <row r="1771" spans="29:36" ht="20.85" customHeight="1" x14ac:dyDescent="0.15">
      <c r="AC1771" s="76"/>
      <c r="AD1771" s="76"/>
      <c r="AE1771" s="76"/>
      <c r="AF1771" s="76"/>
      <c r="AG1771" s="76"/>
      <c r="AH1771" s="76"/>
      <c r="AI1771" s="76"/>
      <c r="AJ1771" s="76"/>
    </row>
    <row r="1772" spans="29:36" ht="20.85" customHeight="1" x14ac:dyDescent="0.15">
      <c r="AC1772" s="76"/>
      <c r="AD1772" s="76"/>
      <c r="AE1772" s="76"/>
      <c r="AF1772" s="76"/>
      <c r="AG1772" s="76"/>
      <c r="AH1772" s="76"/>
      <c r="AI1772" s="76"/>
      <c r="AJ1772" s="76"/>
    </row>
    <row r="1773" spans="29:36" ht="20.85" customHeight="1" x14ac:dyDescent="0.15">
      <c r="AC1773" s="76"/>
      <c r="AD1773" s="76"/>
      <c r="AE1773" s="76"/>
      <c r="AF1773" s="76"/>
      <c r="AG1773" s="76"/>
      <c r="AH1773" s="76"/>
      <c r="AI1773" s="76"/>
      <c r="AJ1773" s="76"/>
    </row>
    <row r="1774" spans="29:36" ht="20.85" customHeight="1" x14ac:dyDescent="0.15">
      <c r="AC1774" s="76"/>
      <c r="AD1774" s="76"/>
      <c r="AE1774" s="76"/>
      <c r="AF1774" s="76"/>
      <c r="AG1774" s="76"/>
      <c r="AH1774" s="76"/>
      <c r="AI1774" s="76"/>
      <c r="AJ1774" s="76"/>
    </row>
    <row r="1775" spans="29:36" ht="20.85" customHeight="1" x14ac:dyDescent="0.15">
      <c r="AC1775" s="76"/>
      <c r="AD1775" s="76"/>
      <c r="AE1775" s="76"/>
      <c r="AF1775" s="76"/>
      <c r="AG1775" s="76"/>
      <c r="AH1775" s="76"/>
      <c r="AI1775" s="76"/>
      <c r="AJ1775" s="76"/>
    </row>
    <row r="1776" spans="29:36" ht="20.85" customHeight="1" x14ac:dyDescent="0.15">
      <c r="AC1776" s="76"/>
      <c r="AD1776" s="76"/>
      <c r="AE1776" s="76"/>
      <c r="AF1776" s="76"/>
      <c r="AG1776" s="76"/>
      <c r="AH1776" s="76"/>
      <c r="AI1776" s="76"/>
      <c r="AJ1776" s="76"/>
    </row>
    <row r="1777" spans="29:36" ht="20.85" customHeight="1" x14ac:dyDescent="0.15">
      <c r="AC1777" s="76"/>
      <c r="AD1777" s="76"/>
      <c r="AE1777" s="76"/>
      <c r="AF1777" s="76"/>
      <c r="AG1777" s="76"/>
      <c r="AH1777" s="76"/>
      <c r="AI1777" s="76"/>
      <c r="AJ1777" s="76"/>
    </row>
    <row r="1778" spans="29:36" ht="20.85" customHeight="1" x14ac:dyDescent="0.15">
      <c r="AC1778" s="76"/>
      <c r="AD1778" s="76"/>
      <c r="AE1778" s="76"/>
      <c r="AF1778" s="76"/>
      <c r="AG1778" s="76"/>
      <c r="AH1778" s="76"/>
      <c r="AI1778" s="76"/>
      <c r="AJ1778" s="76"/>
    </row>
    <row r="1779" spans="29:36" ht="20.85" customHeight="1" x14ac:dyDescent="0.15">
      <c r="AC1779" s="76"/>
      <c r="AD1779" s="76"/>
      <c r="AE1779" s="76"/>
      <c r="AF1779" s="76"/>
      <c r="AG1779" s="76"/>
      <c r="AH1779" s="76"/>
      <c r="AI1779" s="76"/>
      <c r="AJ1779" s="76"/>
    </row>
    <row r="1780" spans="29:36" ht="20.85" customHeight="1" x14ac:dyDescent="0.15">
      <c r="AC1780" s="76"/>
      <c r="AD1780" s="76"/>
      <c r="AE1780" s="76"/>
      <c r="AF1780" s="76"/>
      <c r="AG1780" s="76"/>
      <c r="AH1780" s="76"/>
      <c r="AI1780" s="76"/>
      <c r="AJ1780" s="76"/>
    </row>
    <row r="1781" spans="29:36" ht="20.85" customHeight="1" x14ac:dyDescent="0.15">
      <c r="AC1781" s="76"/>
      <c r="AD1781" s="76"/>
      <c r="AE1781" s="76"/>
      <c r="AF1781" s="76"/>
      <c r="AG1781" s="76"/>
      <c r="AH1781" s="76"/>
      <c r="AI1781" s="76"/>
      <c r="AJ1781" s="76"/>
    </row>
    <row r="1782" spans="29:36" ht="20.85" customHeight="1" x14ac:dyDescent="0.15">
      <c r="AC1782" s="76"/>
      <c r="AD1782" s="76"/>
      <c r="AE1782" s="76"/>
      <c r="AF1782" s="76"/>
      <c r="AG1782" s="76"/>
      <c r="AH1782" s="76"/>
      <c r="AI1782" s="76"/>
      <c r="AJ1782" s="76"/>
    </row>
    <row r="1783" spans="29:36" ht="20.85" customHeight="1" x14ac:dyDescent="0.15">
      <c r="AC1783" s="76"/>
      <c r="AD1783" s="76"/>
      <c r="AE1783" s="76"/>
      <c r="AF1783" s="76"/>
      <c r="AG1783" s="76"/>
      <c r="AH1783" s="76"/>
      <c r="AI1783" s="76"/>
      <c r="AJ1783" s="76"/>
    </row>
    <row r="1784" spans="29:36" ht="20.85" customHeight="1" x14ac:dyDescent="0.15">
      <c r="AC1784" s="76"/>
      <c r="AD1784" s="76"/>
      <c r="AE1784" s="76"/>
      <c r="AF1784" s="76"/>
      <c r="AG1784" s="76"/>
      <c r="AH1784" s="76"/>
      <c r="AI1784" s="76"/>
      <c r="AJ1784" s="76"/>
    </row>
    <row r="1785" spans="29:36" ht="20.85" customHeight="1" x14ac:dyDescent="0.15">
      <c r="AC1785" s="76"/>
      <c r="AD1785" s="76"/>
      <c r="AE1785" s="76"/>
      <c r="AF1785" s="76"/>
      <c r="AG1785" s="76"/>
      <c r="AH1785" s="76"/>
      <c r="AI1785" s="76"/>
      <c r="AJ1785" s="76"/>
    </row>
    <row r="1786" spans="29:36" ht="20.85" customHeight="1" x14ac:dyDescent="0.15">
      <c r="AC1786" s="76"/>
      <c r="AD1786" s="76"/>
      <c r="AE1786" s="76"/>
      <c r="AF1786" s="76"/>
      <c r="AG1786" s="76"/>
      <c r="AH1786" s="76"/>
      <c r="AI1786" s="76"/>
      <c r="AJ1786" s="76"/>
    </row>
    <row r="1787" spans="29:36" ht="20.85" customHeight="1" x14ac:dyDescent="0.15">
      <c r="AC1787" s="76"/>
      <c r="AD1787" s="76"/>
      <c r="AE1787" s="76"/>
      <c r="AF1787" s="76"/>
      <c r="AG1787" s="76"/>
      <c r="AH1787" s="76"/>
      <c r="AI1787" s="76"/>
      <c r="AJ1787" s="76"/>
    </row>
    <row r="1788" spans="29:36" ht="20.85" customHeight="1" x14ac:dyDescent="0.15">
      <c r="AC1788" s="76"/>
      <c r="AD1788" s="76"/>
      <c r="AE1788" s="76"/>
      <c r="AF1788" s="76"/>
      <c r="AG1788" s="76"/>
      <c r="AH1788" s="76"/>
      <c r="AI1788" s="76"/>
      <c r="AJ1788" s="76"/>
    </row>
    <row r="1789" spans="29:36" ht="20.85" customHeight="1" x14ac:dyDescent="0.15">
      <c r="AC1789" s="76"/>
      <c r="AD1789" s="76"/>
      <c r="AE1789" s="76"/>
      <c r="AF1789" s="76"/>
      <c r="AG1789" s="76"/>
      <c r="AH1789" s="76"/>
      <c r="AI1789" s="76"/>
      <c r="AJ1789" s="76"/>
    </row>
    <row r="1790" spans="29:36" ht="20.85" customHeight="1" x14ac:dyDescent="0.15">
      <c r="AC1790" s="76"/>
      <c r="AD1790" s="76"/>
      <c r="AE1790" s="76"/>
      <c r="AF1790" s="76"/>
      <c r="AG1790" s="76"/>
      <c r="AH1790" s="76"/>
      <c r="AI1790" s="76"/>
      <c r="AJ1790" s="76"/>
    </row>
    <row r="1791" spans="29:36" ht="20.85" customHeight="1" x14ac:dyDescent="0.15">
      <c r="AC1791" s="76"/>
      <c r="AD1791" s="76"/>
      <c r="AE1791" s="76"/>
      <c r="AF1791" s="76"/>
      <c r="AG1791" s="76"/>
      <c r="AH1791" s="76"/>
      <c r="AI1791" s="76"/>
      <c r="AJ1791" s="76"/>
    </row>
    <row r="1792" spans="29:36" ht="20.85" customHeight="1" x14ac:dyDescent="0.15">
      <c r="AC1792" s="76"/>
      <c r="AD1792" s="76"/>
      <c r="AE1792" s="76"/>
      <c r="AF1792" s="76"/>
      <c r="AG1792" s="76"/>
      <c r="AH1792" s="76"/>
      <c r="AI1792" s="76"/>
      <c r="AJ1792" s="76"/>
    </row>
    <row r="1793" spans="29:36" ht="20.85" customHeight="1" x14ac:dyDescent="0.15">
      <c r="AC1793" s="76"/>
      <c r="AD1793" s="76"/>
      <c r="AE1793" s="76"/>
      <c r="AF1793" s="76"/>
      <c r="AG1793" s="76"/>
      <c r="AH1793" s="76"/>
      <c r="AI1793" s="76"/>
      <c r="AJ1793" s="76"/>
    </row>
    <row r="1794" spans="29:36" ht="20.85" customHeight="1" x14ac:dyDescent="0.15">
      <c r="AC1794" s="76"/>
      <c r="AD1794" s="76"/>
      <c r="AE1794" s="76"/>
      <c r="AF1794" s="76"/>
      <c r="AG1794" s="76"/>
      <c r="AH1794" s="76"/>
      <c r="AI1794" s="76"/>
      <c r="AJ1794" s="76"/>
    </row>
    <row r="1795" spans="29:36" ht="20.85" customHeight="1" x14ac:dyDescent="0.15">
      <c r="AC1795" s="76"/>
      <c r="AD1795" s="76"/>
      <c r="AE1795" s="76"/>
      <c r="AF1795" s="76"/>
      <c r="AG1795" s="76"/>
      <c r="AH1795" s="76"/>
      <c r="AI1795" s="76"/>
      <c r="AJ1795" s="76"/>
    </row>
    <row r="1796" spans="29:36" ht="20.85" customHeight="1" x14ac:dyDescent="0.15">
      <c r="AC1796" s="76"/>
      <c r="AD1796" s="76"/>
      <c r="AE1796" s="76"/>
      <c r="AF1796" s="76"/>
      <c r="AG1796" s="76"/>
      <c r="AH1796" s="76"/>
      <c r="AI1796" s="76"/>
      <c r="AJ1796" s="76"/>
    </row>
    <row r="1797" spans="29:36" ht="20.85" customHeight="1" x14ac:dyDescent="0.15">
      <c r="AC1797" s="76"/>
      <c r="AD1797" s="76"/>
      <c r="AE1797" s="76"/>
      <c r="AF1797" s="76"/>
      <c r="AG1797" s="76"/>
      <c r="AH1797" s="76"/>
      <c r="AI1797" s="76"/>
      <c r="AJ1797" s="76"/>
    </row>
    <row r="1798" spans="29:36" ht="20.85" customHeight="1" x14ac:dyDescent="0.15">
      <c r="AC1798" s="76"/>
      <c r="AD1798" s="76"/>
      <c r="AE1798" s="76"/>
      <c r="AF1798" s="76"/>
      <c r="AG1798" s="76"/>
      <c r="AH1798" s="76"/>
      <c r="AI1798" s="76"/>
      <c r="AJ1798" s="76"/>
    </row>
    <row r="1799" spans="29:36" ht="20.85" customHeight="1" x14ac:dyDescent="0.15">
      <c r="AC1799" s="76"/>
      <c r="AD1799" s="76"/>
      <c r="AE1799" s="76"/>
      <c r="AF1799" s="76"/>
      <c r="AG1799" s="76"/>
      <c r="AH1799" s="76"/>
      <c r="AI1799" s="76"/>
      <c r="AJ1799" s="76"/>
    </row>
    <row r="1800" spans="29:36" ht="20.85" customHeight="1" x14ac:dyDescent="0.15">
      <c r="AC1800" s="75"/>
      <c r="AD1800" s="75"/>
      <c r="AE1800" s="75"/>
      <c r="AF1800" s="75"/>
      <c r="AG1800" s="75"/>
      <c r="AH1800" s="75"/>
      <c r="AI1800" s="75"/>
      <c r="AJ1800" s="75"/>
    </row>
    <row r="1801" spans="29:36" ht="20.85" customHeight="1" x14ac:dyDescent="0.15">
      <c r="AC1801" s="75"/>
      <c r="AD1801" s="75"/>
      <c r="AE1801" s="76"/>
      <c r="AF1801" s="76"/>
      <c r="AG1801" s="76"/>
      <c r="AH1801" s="76"/>
      <c r="AI1801" s="76"/>
      <c r="AJ1801" s="76"/>
    </row>
    <row r="1802" spans="29:36" ht="20.85" customHeight="1" x14ac:dyDescent="0.15">
      <c r="AC1802" s="76"/>
      <c r="AD1802" s="76"/>
      <c r="AE1802" s="76"/>
      <c r="AF1802" s="76"/>
      <c r="AG1802" s="76"/>
      <c r="AH1802" s="76"/>
      <c r="AI1802" s="76"/>
      <c r="AJ1802" s="76"/>
    </row>
    <row r="1803" spans="29:36" ht="20.85" customHeight="1" x14ac:dyDescent="0.15">
      <c r="AC1803" s="75"/>
      <c r="AD1803" s="75"/>
      <c r="AE1803" s="76"/>
      <c r="AF1803" s="76"/>
      <c r="AG1803" s="76"/>
      <c r="AH1803" s="76"/>
      <c r="AI1803" s="76"/>
      <c r="AJ1803" s="75"/>
    </row>
    <row r="1804" spans="29:36" ht="20.85" customHeight="1" x14ac:dyDescent="0.15">
      <c r="AC1804" s="76"/>
      <c r="AD1804" s="76"/>
      <c r="AE1804" s="76"/>
      <c r="AF1804" s="76"/>
      <c r="AG1804" s="76"/>
      <c r="AH1804" s="76"/>
      <c r="AI1804" s="76"/>
      <c r="AJ1804" s="76"/>
    </row>
    <row r="1805" spans="29:36" ht="20.85" customHeight="1" x14ac:dyDescent="0.15">
      <c r="AC1805" s="76"/>
      <c r="AD1805" s="76"/>
      <c r="AE1805" s="76"/>
      <c r="AF1805" s="76"/>
      <c r="AG1805" s="76"/>
      <c r="AH1805" s="76"/>
      <c r="AI1805" s="76"/>
      <c r="AJ1805" s="76"/>
    </row>
    <row r="1806" spans="29:36" ht="20.85" customHeight="1" x14ac:dyDescent="0.15">
      <c r="AC1806" s="76"/>
      <c r="AD1806" s="76"/>
      <c r="AE1806" s="76"/>
      <c r="AF1806" s="76"/>
      <c r="AG1806" s="76"/>
      <c r="AH1806" s="76"/>
      <c r="AI1806" s="76"/>
      <c r="AJ1806" s="76"/>
    </row>
    <row r="1807" spans="29:36" ht="20.85" customHeight="1" x14ac:dyDescent="0.15">
      <c r="AC1807" s="76"/>
      <c r="AD1807" s="76"/>
      <c r="AE1807" s="76"/>
      <c r="AF1807" s="76"/>
      <c r="AG1807" s="76"/>
      <c r="AH1807" s="76"/>
      <c r="AI1807" s="76"/>
      <c r="AJ1807" s="76"/>
    </row>
    <row r="1808" spans="29:36" ht="20.85" customHeight="1" x14ac:dyDescent="0.15">
      <c r="AC1808" s="76"/>
      <c r="AD1808" s="76"/>
      <c r="AE1808" s="76"/>
      <c r="AF1808" s="76"/>
      <c r="AG1808" s="76"/>
      <c r="AH1808" s="76"/>
      <c r="AI1808" s="76"/>
      <c r="AJ1808" s="76"/>
    </row>
    <row r="1809" spans="29:36" ht="20.85" customHeight="1" x14ac:dyDescent="0.15">
      <c r="AC1809" s="76"/>
      <c r="AD1809" s="76"/>
      <c r="AE1809" s="76"/>
      <c r="AF1809" s="76"/>
      <c r="AG1809" s="76"/>
      <c r="AH1809" s="76"/>
      <c r="AI1809" s="76"/>
      <c r="AJ1809" s="76"/>
    </row>
    <row r="1810" spans="29:36" ht="20.85" customHeight="1" x14ac:dyDescent="0.15">
      <c r="AC1810" s="76"/>
      <c r="AD1810" s="76"/>
      <c r="AE1810" s="76"/>
      <c r="AF1810" s="76"/>
      <c r="AG1810" s="76"/>
      <c r="AH1810" s="76"/>
      <c r="AI1810" s="76"/>
      <c r="AJ1810" s="76"/>
    </row>
    <row r="1811" spans="29:36" ht="20.85" customHeight="1" x14ac:dyDescent="0.15">
      <c r="AC1811" s="76"/>
      <c r="AD1811" s="76"/>
      <c r="AE1811" s="76"/>
      <c r="AF1811" s="76"/>
      <c r="AG1811" s="76"/>
      <c r="AH1811" s="76"/>
      <c r="AI1811" s="76"/>
      <c r="AJ1811" s="76"/>
    </row>
    <row r="1812" spans="29:36" ht="20.85" customHeight="1" x14ac:dyDescent="0.15">
      <c r="AC1812" s="76"/>
      <c r="AD1812" s="76"/>
      <c r="AE1812" s="76"/>
      <c r="AF1812" s="76"/>
      <c r="AG1812" s="76"/>
      <c r="AH1812" s="76"/>
      <c r="AI1812" s="76"/>
      <c r="AJ1812" s="76"/>
    </row>
    <row r="1813" spans="29:36" ht="20.85" customHeight="1" x14ac:dyDescent="0.15">
      <c r="AC1813" s="76"/>
      <c r="AD1813" s="76"/>
      <c r="AE1813" s="76"/>
      <c r="AF1813" s="76"/>
      <c r="AG1813" s="76"/>
      <c r="AH1813" s="76"/>
      <c r="AI1813" s="76"/>
      <c r="AJ1813" s="76"/>
    </row>
    <row r="1814" spans="29:36" ht="20.85" customHeight="1" x14ac:dyDescent="0.15">
      <c r="AC1814" s="76"/>
      <c r="AD1814" s="76"/>
      <c r="AE1814" s="76"/>
      <c r="AF1814" s="76"/>
      <c r="AG1814" s="76"/>
      <c r="AH1814" s="76"/>
      <c r="AI1814" s="76"/>
      <c r="AJ1814" s="76"/>
    </row>
    <row r="1815" spans="29:36" ht="20.85" customHeight="1" x14ac:dyDescent="0.15">
      <c r="AC1815" s="76"/>
      <c r="AD1815" s="76"/>
      <c r="AE1815" s="76"/>
      <c r="AF1815" s="76"/>
      <c r="AG1815" s="76"/>
      <c r="AH1815" s="76"/>
      <c r="AI1815" s="76"/>
      <c r="AJ1815" s="76"/>
    </row>
    <row r="1816" spans="29:36" ht="20.85" customHeight="1" x14ac:dyDescent="0.15">
      <c r="AC1816" s="76"/>
      <c r="AD1816" s="76"/>
      <c r="AE1816" s="76"/>
      <c r="AF1816" s="76"/>
      <c r="AG1816" s="76"/>
      <c r="AH1816" s="76"/>
      <c r="AI1816" s="76"/>
      <c r="AJ1816" s="76"/>
    </row>
    <row r="1817" spans="29:36" ht="20.85" customHeight="1" x14ac:dyDescent="0.15">
      <c r="AC1817" s="76"/>
      <c r="AD1817" s="76"/>
      <c r="AE1817" s="76"/>
      <c r="AF1817" s="76"/>
      <c r="AG1817" s="76"/>
      <c r="AH1817" s="76"/>
      <c r="AI1817" s="76"/>
      <c r="AJ1817" s="76"/>
    </row>
    <row r="1818" spans="29:36" ht="20.85" customHeight="1" x14ac:dyDescent="0.15">
      <c r="AC1818" s="76"/>
      <c r="AD1818" s="76"/>
      <c r="AE1818" s="76"/>
      <c r="AF1818" s="76"/>
      <c r="AG1818" s="76"/>
      <c r="AH1818" s="76"/>
      <c r="AI1818" s="76"/>
      <c r="AJ1818" s="76"/>
    </row>
    <row r="1819" spans="29:36" ht="20.85" customHeight="1" x14ac:dyDescent="0.15">
      <c r="AC1819" s="76"/>
      <c r="AD1819" s="76"/>
      <c r="AE1819" s="76"/>
      <c r="AF1819" s="76"/>
      <c r="AG1819" s="76"/>
      <c r="AH1819" s="76"/>
      <c r="AI1819" s="76"/>
      <c r="AJ1819" s="76"/>
    </row>
    <row r="1820" spans="29:36" ht="20.85" customHeight="1" x14ac:dyDescent="0.15">
      <c r="AC1820" s="76"/>
      <c r="AD1820" s="76"/>
      <c r="AE1820" s="76"/>
      <c r="AF1820" s="76"/>
      <c r="AG1820" s="76"/>
      <c r="AH1820" s="76"/>
      <c r="AI1820" s="76"/>
      <c r="AJ1820" s="76"/>
    </row>
    <row r="1821" spans="29:36" ht="20.85" customHeight="1" x14ac:dyDescent="0.15">
      <c r="AC1821" s="76"/>
      <c r="AD1821" s="76"/>
      <c r="AE1821" s="76"/>
      <c r="AF1821" s="76"/>
      <c r="AG1821" s="76"/>
      <c r="AH1821" s="76"/>
      <c r="AI1821" s="76"/>
      <c r="AJ1821" s="76"/>
    </row>
    <row r="1822" spans="29:36" ht="20.85" customHeight="1" x14ac:dyDescent="0.15">
      <c r="AC1822" s="76"/>
      <c r="AD1822" s="76"/>
      <c r="AE1822" s="76"/>
      <c r="AF1822" s="76"/>
      <c r="AG1822" s="76"/>
      <c r="AH1822" s="76"/>
      <c r="AI1822" s="76"/>
      <c r="AJ1822" s="76"/>
    </row>
    <row r="1823" spans="29:36" ht="20.85" customHeight="1" x14ac:dyDescent="0.15">
      <c r="AC1823" s="76"/>
      <c r="AD1823" s="76"/>
      <c r="AE1823" s="76"/>
      <c r="AF1823" s="76"/>
      <c r="AG1823" s="76"/>
      <c r="AH1823" s="76"/>
      <c r="AI1823" s="76"/>
      <c r="AJ1823" s="76"/>
    </row>
    <row r="1824" spans="29:36" ht="20.85" customHeight="1" x14ac:dyDescent="0.15">
      <c r="AC1824" s="76"/>
      <c r="AD1824" s="76"/>
      <c r="AE1824" s="76"/>
      <c r="AF1824" s="76"/>
      <c r="AG1824" s="76"/>
      <c r="AH1824" s="76"/>
      <c r="AI1824" s="76"/>
      <c r="AJ1824" s="76"/>
    </row>
    <row r="1825" spans="29:36" ht="20.85" customHeight="1" x14ac:dyDescent="0.15">
      <c r="AC1825" s="76"/>
      <c r="AD1825" s="76"/>
      <c r="AE1825" s="76"/>
      <c r="AF1825" s="76"/>
      <c r="AG1825" s="76"/>
      <c r="AH1825" s="76"/>
      <c r="AI1825" s="76"/>
      <c r="AJ1825" s="76"/>
    </row>
    <row r="1826" spans="29:36" ht="20.85" customHeight="1" x14ac:dyDescent="0.15">
      <c r="AC1826" s="76"/>
      <c r="AD1826" s="76"/>
      <c r="AE1826" s="76"/>
      <c r="AF1826" s="76"/>
      <c r="AG1826" s="76"/>
      <c r="AH1826" s="76"/>
      <c r="AI1826" s="76"/>
      <c r="AJ1826" s="76"/>
    </row>
    <row r="1827" spans="29:36" ht="20.85" customHeight="1" x14ac:dyDescent="0.15">
      <c r="AC1827" s="76"/>
      <c r="AD1827" s="76"/>
      <c r="AE1827" s="76"/>
      <c r="AF1827" s="76"/>
      <c r="AG1827" s="76"/>
      <c r="AH1827" s="76"/>
      <c r="AI1827" s="76"/>
      <c r="AJ1827" s="76"/>
    </row>
    <row r="1828" spans="29:36" ht="20.85" customHeight="1" x14ac:dyDescent="0.15">
      <c r="AC1828" s="76"/>
      <c r="AD1828" s="76"/>
      <c r="AE1828" s="76"/>
      <c r="AF1828" s="76"/>
      <c r="AG1828" s="76"/>
      <c r="AH1828" s="76"/>
      <c r="AI1828" s="76"/>
      <c r="AJ1828" s="76"/>
    </row>
    <row r="1829" spans="29:36" ht="20.85" customHeight="1" x14ac:dyDescent="0.15">
      <c r="AC1829" s="76"/>
      <c r="AD1829" s="76"/>
      <c r="AE1829" s="76"/>
      <c r="AF1829" s="76"/>
      <c r="AG1829" s="76"/>
      <c r="AH1829" s="76"/>
      <c r="AI1829" s="76"/>
      <c r="AJ1829" s="76"/>
    </row>
    <row r="1830" spans="29:36" ht="20.85" customHeight="1" x14ac:dyDescent="0.15">
      <c r="AC1830" s="76"/>
      <c r="AD1830" s="76"/>
      <c r="AE1830" s="76"/>
      <c r="AF1830" s="76"/>
      <c r="AG1830" s="76"/>
      <c r="AH1830" s="76"/>
      <c r="AI1830" s="76"/>
      <c r="AJ1830" s="76"/>
    </row>
    <row r="1831" spans="29:36" ht="20.85" customHeight="1" x14ac:dyDescent="0.15">
      <c r="AC1831" s="76"/>
      <c r="AD1831" s="76"/>
      <c r="AE1831" s="76"/>
      <c r="AF1831" s="76"/>
      <c r="AG1831" s="76"/>
      <c r="AH1831" s="76"/>
      <c r="AI1831" s="76"/>
      <c r="AJ1831" s="76"/>
    </row>
    <row r="1832" spans="29:36" ht="20.85" customHeight="1" x14ac:dyDescent="0.15">
      <c r="AC1832" s="76"/>
      <c r="AD1832" s="76"/>
      <c r="AE1832" s="76"/>
      <c r="AF1832" s="76"/>
      <c r="AG1832" s="76"/>
      <c r="AH1832" s="76"/>
      <c r="AI1832" s="76"/>
      <c r="AJ1832" s="76"/>
    </row>
    <row r="1833" spans="29:36" ht="20.85" customHeight="1" x14ac:dyDescent="0.15">
      <c r="AC1833" s="76"/>
      <c r="AD1833" s="76"/>
      <c r="AE1833" s="76"/>
      <c r="AF1833" s="76"/>
      <c r="AG1833" s="76"/>
      <c r="AH1833" s="76"/>
      <c r="AI1833" s="76"/>
      <c r="AJ1833" s="76"/>
    </row>
    <row r="1834" spans="29:36" ht="20.85" customHeight="1" x14ac:dyDescent="0.15">
      <c r="AC1834" s="76"/>
      <c r="AD1834" s="76"/>
      <c r="AE1834" s="76"/>
      <c r="AF1834" s="76"/>
      <c r="AG1834" s="76"/>
      <c r="AH1834" s="76"/>
      <c r="AI1834" s="76"/>
      <c r="AJ1834" s="76"/>
    </row>
    <row r="1835" spans="29:36" ht="20.85" customHeight="1" x14ac:dyDescent="0.15">
      <c r="AC1835" s="76"/>
      <c r="AD1835" s="76"/>
      <c r="AE1835" s="76"/>
      <c r="AF1835" s="76"/>
      <c r="AG1835" s="76"/>
      <c r="AH1835" s="76"/>
      <c r="AI1835" s="76"/>
      <c r="AJ1835" s="76"/>
    </row>
    <row r="1836" spans="29:36" ht="20.85" customHeight="1" x14ac:dyDescent="0.15">
      <c r="AC1836" s="76"/>
      <c r="AD1836" s="76"/>
      <c r="AE1836" s="76"/>
      <c r="AF1836" s="76"/>
      <c r="AG1836" s="76"/>
      <c r="AH1836" s="76"/>
      <c r="AI1836" s="76"/>
      <c r="AJ1836" s="76"/>
    </row>
    <row r="1837" spans="29:36" ht="20.85" customHeight="1" x14ac:dyDescent="0.15">
      <c r="AC1837" s="76"/>
      <c r="AD1837" s="76"/>
      <c r="AE1837" s="76"/>
      <c r="AF1837" s="76"/>
      <c r="AG1837" s="76"/>
      <c r="AH1837" s="76"/>
      <c r="AI1837" s="76"/>
      <c r="AJ1837" s="76"/>
    </row>
    <row r="1838" spans="29:36" ht="20.85" customHeight="1" x14ac:dyDescent="0.15">
      <c r="AC1838" s="76"/>
      <c r="AD1838" s="76"/>
      <c r="AE1838" s="76"/>
      <c r="AF1838" s="76"/>
      <c r="AG1838" s="76"/>
      <c r="AH1838" s="76"/>
      <c r="AI1838" s="76"/>
      <c r="AJ1838" s="76"/>
    </row>
    <row r="1839" spans="29:36" ht="20.85" customHeight="1" x14ac:dyDescent="0.15">
      <c r="AC1839" s="76"/>
      <c r="AD1839" s="76"/>
      <c r="AE1839" s="76"/>
      <c r="AF1839" s="76"/>
      <c r="AG1839" s="76"/>
      <c r="AH1839" s="76"/>
      <c r="AI1839" s="76"/>
      <c r="AJ1839" s="76"/>
    </row>
    <row r="1840" spans="29:36" ht="20.85" customHeight="1" x14ac:dyDescent="0.15">
      <c r="AC1840" s="76"/>
      <c r="AD1840" s="76"/>
      <c r="AE1840" s="76"/>
      <c r="AF1840" s="76"/>
      <c r="AG1840" s="76"/>
      <c r="AH1840" s="76"/>
      <c r="AI1840" s="76"/>
      <c r="AJ1840" s="76"/>
    </row>
    <row r="1841" spans="29:36" ht="20.85" customHeight="1" x14ac:dyDescent="0.15">
      <c r="AC1841" s="76"/>
      <c r="AD1841" s="76"/>
      <c r="AE1841" s="76"/>
      <c r="AF1841" s="76"/>
      <c r="AG1841" s="76"/>
      <c r="AH1841" s="76"/>
      <c r="AI1841" s="76"/>
      <c r="AJ1841" s="76"/>
    </row>
    <row r="1842" spans="29:36" ht="20.85" customHeight="1" x14ac:dyDescent="0.15">
      <c r="AC1842" s="76"/>
      <c r="AD1842" s="76"/>
      <c r="AE1842" s="76"/>
      <c r="AF1842" s="76"/>
      <c r="AG1842" s="76"/>
      <c r="AH1842" s="76"/>
      <c r="AI1842" s="76"/>
      <c r="AJ1842" s="76"/>
    </row>
    <row r="1843" spans="29:36" ht="20.85" customHeight="1" x14ac:dyDescent="0.15">
      <c r="AC1843" s="76"/>
      <c r="AD1843" s="76"/>
      <c r="AE1843" s="76"/>
      <c r="AF1843" s="76"/>
      <c r="AG1843" s="76"/>
      <c r="AH1843" s="76"/>
      <c r="AI1843" s="76"/>
      <c r="AJ1843" s="76"/>
    </row>
    <row r="1844" spans="29:36" ht="20.85" customHeight="1" x14ac:dyDescent="0.15">
      <c r="AC1844" s="76"/>
      <c r="AD1844" s="76"/>
      <c r="AE1844" s="76"/>
      <c r="AF1844" s="76"/>
      <c r="AG1844" s="76"/>
      <c r="AH1844" s="76"/>
      <c r="AI1844" s="76"/>
      <c r="AJ1844" s="76"/>
    </row>
    <row r="1845" spans="29:36" ht="20.85" customHeight="1" x14ac:dyDescent="0.15">
      <c r="AC1845" s="75"/>
      <c r="AD1845" s="75"/>
      <c r="AE1845" s="75"/>
      <c r="AF1845" s="75"/>
      <c r="AG1845" s="75"/>
      <c r="AH1845" s="75"/>
      <c r="AI1845" s="75"/>
      <c r="AJ1845" s="75"/>
    </row>
    <row r="1846" spans="29:36" ht="20.85" customHeight="1" x14ac:dyDescent="0.15">
      <c r="AC1846" s="75"/>
      <c r="AD1846" s="75"/>
      <c r="AE1846" s="76"/>
      <c r="AF1846" s="76"/>
      <c r="AG1846" s="76"/>
      <c r="AH1846" s="76"/>
      <c r="AI1846" s="76"/>
      <c r="AJ1846" s="76"/>
    </row>
    <row r="1847" spans="29:36" ht="20.85" customHeight="1" x14ac:dyDescent="0.15">
      <c r="AC1847" s="76"/>
      <c r="AD1847" s="76"/>
      <c r="AE1847" s="76"/>
      <c r="AF1847" s="76"/>
      <c r="AG1847" s="76"/>
      <c r="AH1847" s="76"/>
      <c r="AI1847" s="76"/>
      <c r="AJ1847" s="76"/>
    </row>
    <row r="1848" spans="29:36" ht="20.85" customHeight="1" x14ac:dyDescent="0.15">
      <c r="AC1848" s="75"/>
      <c r="AD1848" s="75"/>
      <c r="AE1848" s="76"/>
      <c r="AF1848" s="76"/>
      <c r="AG1848" s="76"/>
      <c r="AH1848" s="76"/>
      <c r="AI1848" s="76"/>
      <c r="AJ1848" s="75"/>
    </row>
    <row r="1849" spans="29:36" ht="20.85" customHeight="1" x14ac:dyDescent="0.15">
      <c r="AC1849" s="76"/>
      <c r="AD1849" s="76"/>
      <c r="AE1849" s="76"/>
      <c r="AF1849" s="76"/>
      <c r="AG1849" s="76"/>
      <c r="AH1849" s="76"/>
      <c r="AI1849" s="76"/>
      <c r="AJ1849" s="76"/>
    </row>
    <row r="1850" spans="29:36" ht="20.85" customHeight="1" x14ac:dyDescent="0.15">
      <c r="AC1850" s="76"/>
      <c r="AD1850" s="76"/>
      <c r="AE1850" s="76"/>
      <c r="AF1850" s="76"/>
      <c r="AG1850" s="76"/>
      <c r="AH1850" s="76"/>
      <c r="AI1850" s="76"/>
      <c r="AJ1850" s="76"/>
    </row>
    <row r="1851" spans="29:36" ht="20.85" customHeight="1" x14ac:dyDescent="0.15">
      <c r="AC1851" s="76"/>
      <c r="AD1851" s="76"/>
      <c r="AE1851" s="76"/>
      <c r="AF1851" s="76"/>
      <c r="AG1851" s="76"/>
      <c r="AH1851" s="76"/>
      <c r="AI1851" s="76"/>
      <c r="AJ1851" s="76"/>
    </row>
    <row r="1852" spans="29:36" ht="20.85" customHeight="1" x14ac:dyDescent="0.15">
      <c r="AC1852" s="76"/>
      <c r="AD1852" s="76"/>
      <c r="AE1852" s="76"/>
      <c r="AF1852" s="76"/>
      <c r="AG1852" s="76"/>
      <c r="AH1852" s="76"/>
      <c r="AI1852" s="76"/>
      <c r="AJ1852" s="76"/>
    </row>
    <row r="1853" spans="29:36" ht="20.85" customHeight="1" x14ac:dyDescent="0.15">
      <c r="AC1853" s="76"/>
      <c r="AD1853" s="76"/>
      <c r="AE1853" s="76"/>
      <c r="AF1853" s="76"/>
      <c r="AG1853" s="76"/>
      <c r="AH1853" s="76"/>
      <c r="AI1853" s="76"/>
      <c r="AJ1853" s="76"/>
    </row>
    <row r="1854" spans="29:36" ht="20.85" customHeight="1" x14ac:dyDescent="0.15">
      <c r="AC1854" s="76"/>
      <c r="AD1854" s="76"/>
      <c r="AE1854" s="76"/>
      <c r="AF1854" s="76"/>
      <c r="AG1854" s="76"/>
      <c r="AH1854" s="76"/>
      <c r="AI1854" s="76"/>
      <c r="AJ1854" s="76"/>
    </row>
    <row r="1855" spans="29:36" ht="20.85" customHeight="1" x14ac:dyDescent="0.15">
      <c r="AC1855" s="76"/>
      <c r="AD1855" s="76"/>
      <c r="AE1855" s="76"/>
      <c r="AF1855" s="76"/>
      <c r="AG1855" s="76"/>
      <c r="AH1855" s="76"/>
      <c r="AI1855" s="76"/>
      <c r="AJ1855" s="76"/>
    </row>
    <row r="1856" spans="29:36" ht="20.85" customHeight="1" x14ac:dyDescent="0.15">
      <c r="AC1856" s="76"/>
      <c r="AD1856" s="76"/>
      <c r="AE1856" s="76"/>
      <c r="AF1856" s="76"/>
      <c r="AG1856" s="76"/>
      <c r="AH1856" s="76"/>
      <c r="AI1856" s="76"/>
      <c r="AJ1856" s="76"/>
    </row>
    <row r="1857" spans="29:36" ht="20.85" customHeight="1" x14ac:dyDescent="0.15">
      <c r="AC1857" s="76"/>
      <c r="AD1857" s="76"/>
      <c r="AE1857" s="76"/>
      <c r="AF1857" s="76"/>
      <c r="AG1857" s="76"/>
      <c r="AH1857" s="76"/>
      <c r="AI1857" s="76"/>
      <c r="AJ1857" s="76"/>
    </row>
    <row r="1858" spans="29:36" ht="20.85" customHeight="1" x14ac:dyDescent="0.15">
      <c r="AC1858" s="76"/>
      <c r="AD1858" s="76"/>
      <c r="AE1858" s="76"/>
      <c r="AF1858" s="76"/>
      <c r="AG1858" s="76"/>
      <c r="AH1858" s="76"/>
      <c r="AI1858" s="76"/>
      <c r="AJ1858" s="76"/>
    </row>
    <row r="1859" spans="29:36" ht="20.85" customHeight="1" x14ac:dyDescent="0.15">
      <c r="AC1859" s="76"/>
      <c r="AD1859" s="76"/>
      <c r="AE1859" s="76"/>
      <c r="AF1859" s="76"/>
      <c r="AG1859" s="76"/>
      <c r="AH1859" s="76"/>
      <c r="AI1859" s="76"/>
      <c r="AJ1859" s="76"/>
    </row>
    <row r="1860" spans="29:36" ht="20.85" customHeight="1" x14ac:dyDescent="0.15">
      <c r="AC1860" s="76"/>
      <c r="AD1860" s="76"/>
      <c r="AE1860" s="76"/>
      <c r="AF1860" s="76"/>
      <c r="AG1860" s="76"/>
      <c r="AH1860" s="76"/>
      <c r="AI1860" s="76"/>
      <c r="AJ1860" s="76"/>
    </row>
    <row r="1861" spans="29:36" ht="20.85" customHeight="1" x14ac:dyDescent="0.15">
      <c r="AC1861" s="76"/>
      <c r="AD1861" s="76"/>
      <c r="AE1861" s="76"/>
      <c r="AF1861" s="76"/>
      <c r="AG1861" s="76"/>
      <c r="AH1861" s="76"/>
      <c r="AI1861" s="76"/>
      <c r="AJ1861" s="76"/>
    </row>
    <row r="1862" spans="29:36" ht="20.85" customHeight="1" x14ac:dyDescent="0.15">
      <c r="AC1862" s="76"/>
      <c r="AD1862" s="76"/>
      <c r="AE1862" s="76"/>
      <c r="AF1862" s="76"/>
      <c r="AG1862" s="76"/>
      <c r="AH1862" s="76"/>
      <c r="AI1862" s="76"/>
      <c r="AJ1862" s="76"/>
    </row>
    <row r="1863" spans="29:36" ht="20.85" customHeight="1" x14ac:dyDescent="0.15">
      <c r="AC1863" s="76"/>
      <c r="AD1863" s="76"/>
      <c r="AE1863" s="76"/>
      <c r="AF1863" s="76"/>
      <c r="AG1863" s="76"/>
      <c r="AH1863" s="76"/>
      <c r="AI1863" s="76"/>
      <c r="AJ1863" s="76"/>
    </row>
    <row r="1864" spans="29:36" ht="20.85" customHeight="1" x14ac:dyDescent="0.15">
      <c r="AC1864" s="76"/>
      <c r="AD1864" s="76"/>
      <c r="AE1864" s="76"/>
      <c r="AF1864" s="76"/>
      <c r="AG1864" s="76"/>
      <c r="AH1864" s="76"/>
      <c r="AI1864" s="76"/>
      <c r="AJ1864" s="76"/>
    </row>
    <row r="1865" spans="29:36" ht="20.85" customHeight="1" x14ac:dyDescent="0.15">
      <c r="AC1865" s="76"/>
      <c r="AD1865" s="76"/>
      <c r="AE1865" s="76"/>
      <c r="AF1865" s="76"/>
      <c r="AG1865" s="76"/>
      <c r="AH1865" s="76"/>
      <c r="AI1865" s="76"/>
      <c r="AJ1865" s="76"/>
    </row>
    <row r="1866" spans="29:36" ht="20.85" customHeight="1" x14ac:dyDescent="0.15">
      <c r="AC1866" s="76"/>
      <c r="AD1866" s="76"/>
      <c r="AE1866" s="76"/>
      <c r="AF1866" s="76"/>
      <c r="AG1866" s="76"/>
      <c r="AH1866" s="76"/>
      <c r="AI1866" s="76"/>
      <c r="AJ1866" s="76"/>
    </row>
    <row r="1867" spans="29:36" ht="20.85" customHeight="1" x14ac:dyDescent="0.15">
      <c r="AC1867" s="76"/>
      <c r="AD1867" s="76"/>
      <c r="AE1867" s="76"/>
      <c r="AF1867" s="76"/>
      <c r="AG1867" s="76"/>
      <c r="AH1867" s="76"/>
      <c r="AI1867" s="76"/>
      <c r="AJ1867" s="76"/>
    </row>
    <row r="1868" spans="29:36" ht="20.85" customHeight="1" x14ac:dyDescent="0.15">
      <c r="AC1868" s="76"/>
      <c r="AD1868" s="76"/>
      <c r="AE1868" s="76"/>
      <c r="AF1868" s="76"/>
      <c r="AG1868" s="76"/>
      <c r="AH1868" s="76"/>
      <c r="AI1868" s="76"/>
      <c r="AJ1868" s="76"/>
    </row>
    <row r="1869" spans="29:36" ht="20.85" customHeight="1" x14ac:dyDescent="0.15">
      <c r="AC1869" s="76"/>
      <c r="AD1869" s="76"/>
      <c r="AE1869" s="76"/>
      <c r="AF1869" s="76"/>
      <c r="AG1869" s="76"/>
      <c r="AH1869" s="76"/>
      <c r="AI1869" s="76"/>
      <c r="AJ1869" s="76"/>
    </row>
    <row r="1870" spans="29:36" ht="20.85" customHeight="1" x14ac:dyDescent="0.15">
      <c r="AC1870" s="76"/>
      <c r="AD1870" s="76"/>
      <c r="AE1870" s="76"/>
      <c r="AF1870" s="76"/>
      <c r="AG1870" s="76"/>
      <c r="AH1870" s="76"/>
      <c r="AI1870" s="76"/>
      <c r="AJ1870" s="76"/>
    </row>
    <row r="1871" spans="29:36" ht="20.85" customHeight="1" x14ac:dyDescent="0.15">
      <c r="AC1871" s="76"/>
      <c r="AD1871" s="76"/>
      <c r="AE1871" s="76"/>
      <c r="AF1871" s="76"/>
      <c r="AG1871" s="76"/>
      <c r="AH1871" s="76"/>
      <c r="AI1871" s="76"/>
      <c r="AJ1871" s="76"/>
    </row>
    <row r="1872" spans="29:36" ht="20.85" customHeight="1" x14ac:dyDescent="0.15">
      <c r="AC1872" s="76"/>
      <c r="AD1872" s="76"/>
      <c r="AE1872" s="76"/>
      <c r="AF1872" s="76"/>
      <c r="AG1872" s="76"/>
      <c r="AH1872" s="76"/>
      <c r="AI1872" s="76"/>
      <c r="AJ1872" s="76"/>
    </row>
    <row r="1873" spans="29:36" ht="20.85" customHeight="1" x14ac:dyDescent="0.15">
      <c r="AC1873" s="76"/>
      <c r="AD1873" s="76"/>
      <c r="AE1873" s="76"/>
      <c r="AF1873" s="76"/>
      <c r="AG1873" s="76"/>
      <c r="AH1873" s="76"/>
      <c r="AI1873" s="76"/>
      <c r="AJ1873" s="76"/>
    </row>
    <row r="1874" spans="29:36" ht="20.85" customHeight="1" x14ac:dyDescent="0.15">
      <c r="AC1874" s="76"/>
      <c r="AD1874" s="76"/>
      <c r="AE1874" s="76"/>
      <c r="AF1874" s="76"/>
      <c r="AG1874" s="76"/>
      <c r="AH1874" s="76"/>
      <c r="AI1874" s="76"/>
      <c r="AJ1874" s="76"/>
    </row>
    <row r="1875" spans="29:36" ht="20.85" customHeight="1" x14ac:dyDescent="0.15">
      <c r="AC1875" s="76"/>
      <c r="AD1875" s="76"/>
      <c r="AE1875" s="76"/>
      <c r="AF1875" s="76"/>
      <c r="AG1875" s="76"/>
      <c r="AH1875" s="76"/>
      <c r="AI1875" s="76"/>
      <c r="AJ1875" s="76"/>
    </row>
    <row r="1876" spans="29:36" ht="20.85" customHeight="1" x14ac:dyDescent="0.15">
      <c r="AC1876" s="76"/>
      <c r="AD1876" s="76"/>
      <c r="AE1876" s="76"/>
      <c r="AF1876" s="76"/>
      <c r="AG1876" s="76"/>
      <c r="AH1876" s="76"/>
      <c r="AI1876" s="76"/>
      <c r="AJ1876" s="76"/>
    </row>
    <row r="1877" spans="29:36" ht="20.85" customHeight="1" x14ac:dyDescent="0.15">
      <c r="AC1877" s="76"/>
      <c r="AD1877" s="76"/>
      <c r="AE1877" s="76"/>
      <c r="AF1877" s="76"/>
      <c r="AG1877" s="76"/>
      <c r="AH1877" s="76"/>
      <c r="AI1877" s="76"/>
      <c r="AJ1877" s="76"/>
    </row>
    <row r="1878" spans="29:36" ht="20.85" customHeight="1" x14ac:dyDescent="0.15">
      <c r="AC1878" s="76"/>
      <c r="AD1878" s="76"/>
      <c r="AE1878" s="76"/>
      <c r="AF1878" s="76"/>
      <c r="AG1878" s="76"/>
      <c r="AH1878" s="76"/>
      <c r="AI1878" s="76"/>
      <c r="AJ1878" s="76"/>
    </row>
    <row r="1879" spans="29:36" ht="20.85" customHeight="1" x14ac:dyDescent="0.15">
      <c r="AC1879" s="76"/>
      <c r="AD1879" s="76"/>
      <c r="AE1879" s="76"/>
      <c r="AF1879" s="76"/>
      <c r="AG1879" s="76"/>
      <c r="AH1879" s="76"/>
      <c r="AI1879" s="76"/>
      <c r="AJ1879" s="76"/>
    </row>
    <row r="1880" spans="29:36" ht="20.85" customHeight="1" x14ac:dyDescent="0.15">
      <c r="AC1880" s="76"/>
      <c r="AD1880" s="76"/>
      <c r="AE1880" s="76"/>
      <c r="AF1880" s="76"/>
      <c r="AG1880" s="76"/>
      <c r="AH1880" s="76"/>
      <c r="AI1880" s="76"/>
      <c r="AJ1880" s="76"/>
    </row>
    <row r="1881" spans="29:36" ht="20.85" customHeight="1" x14ac:dyDescent="0.15">
      <c r="AC1881" s="76"/>
      <c r="AD1881" s="76"/>
      <c r="AE1881" s="76"/>
      <c r="AF1881" s="76"/>
      <c r="AG1881" s="76"/>
      <c r="AH1881" s="76"/>
      <c r="AI1881" s="76"/>
      <c r="AJ1881" s="76"/>
    </row>
    <row r="1882" spans="29:36" ht="20.85" customHeight="1" x14ac:dyDescent="0.15">
      <c r="AC1882" s="76"/>
      <c r="AD1882" s="76"/>
      <c r="AE1882" s="76"/>
      <c r="AF1882" s="76"/>
      <c r="AG1882" s="76"/>
      <c r="AH1882" s="76"/>
      <c r="AI1882" s="76"/>
      <c r="AJ1882" s="76"/>
    </row>
    <row r="1883" spans="29:36" ht="20.85" customHeight="1" x14ac:dyDescent="0.15">
      <c r="AC1883" s="76"/>
      <c r="AD1883" s="76"/>
      <c r="AE1883" s="76"/>
      <c r="AF1883" s="76"/>
      <c r="AG1883" s="76"/>
      <c r="AH1883" s="76"/>
      <c r="AI1883" s="76"/>
      <c r="AJ1883" s="76"/>
    </row>
    <row r="1884" spans="29:36" ht="20.85" customHeight="1" x14ac:dyDescent="0.15">
      <c r="AC1884" s="76"/>
      <c r="AD1884" s="76"/>
      <c r="AE1884" s="76"/>
      <c r="AF1884" s="76"/>
      <c r="AG1884" s="76"/>
      <c r="AH1884" s="76"/>
      <c r="AI1884" s="76"/>
      <c r="AJ1884" s="76"/>
    </row>
    <row r="1885" spans="29:36" ht="20.85" customHeight="1" x14ac:dyDescent="0.15">
      <c r="AC1885" s="76"/>
      <c r="AD1885" s="76"/>
      <c r="AE1885" s="76"/>
      <c r="AF1885" s="76"/>
      <c r="AG1885" s="76"/>
      <c r="AH1885" s="76"/>
      <c r="AI1885" s="76"/>
      <c r="AJ1885" s="76"/>
    </row>
    <row r="1886" spans="29:36" ht="20.85" customHeight="1" x14ac:dyDescent="0.15">
      <c r="AC1886" s="76"/>
      <c r="AD1886" s="76"/>
      <c r="AE1886" s="76"/>
      <c r="AF1886" s="76"/>
      <c r="AG1886" s="76"/>
      <c r="AH1886" s="76"/>
      <c r="AI1886" s="76"/>
      <c r="AJ1886" s="76"/>
    </row>
    <row r="1887" spans="29:36" ht="20.85" customHeight="1" x14ac:dyDescent="0.15">
      <c r="AC1887" s="76"/>
      <c r="AD1887" s="76"/>
      <c r="AE1887" s="76"/>
      <c r="AF1887" s="76"/>
      <c r="AG1887" s="76"/>
      <c r="AH1887" s="76"/>
      <c r="AI1887" s="76"/>
      <c r="AJ1887" s="76"/>
    </row>
    <row r="1888" spans="29:36" ht="20.85" customHeight="1" x14ac:dyDescent="0.15">
      <c r="AC1888" s="76"/>
      <c r="AD1888" s="76"/>
      <c r="AE1888" s="76"/>
      <c r="AF1888" s="76"/>
      <c r="AG1888" s="76"/>
      <c r="AH1888" s="76"/>
      <c r="AI1888" s="76"/>
      <c r="AJ1888" s="76"/>
    </row>
    <row r="1889" spans="29:36" ht="20.85" customHeight="1" x14ac:dyDescent="0.15">
      <c r="AC1889" s="76"/>
      <c r="AD1889" s="76"/>
      <c r="AE1889" s="76"/>
      <c r="AF1889" s="76"/>
      <c r="AG1889" s="76"/>
      <c r="AH1889" s="76"/>
      <c r="AI1889" s="76"/>
      <c r="AJ1889" s="76"/>
    </row>
    <row r="1890" spans="29:36" ht="20.85" customHeight="1" x14ac:dyDescent="0.15">
      <c r="AC1890" s="75"/>
      <c r="AD1890" s="75"/>
      <c r="AE1890" s="75"/>
      <c r="AF1890" s="75"/>
      <c r="AG1890" s="75"/>
      <c r="AH1890" s="75"/>
      <c r="AI1890" s="75"/>
      <c r="AJ1890" s="75"/>
    </row>
    <row r="1891" spans="29:36" ht="20.85" customHeight="1" x14ac:dyDescent="0.15">
      <c r="AC1891" s="75"/>
      <c r="AD1891" s="75"/>
      <c r="AE1891" s="76"/>
      <c r="AF1891" s="76"/>
      <c r="AG1891" s="76"/>
      <c r="AH1891" s="76"/>
      <c r="AI1891" s="76"/>
      <c r="AJ1891" s="76"/>
    </row>
    <row r="1892" spans="29:36" ht="20.85" customHeight="1" x14ac:dyDescent="0.15">
      <c r="AC1892" s="76"/>
      <c r="AD1892" s="76"/>
      <c r="AE1892" s="76"/>
      <c r="AF1892" s="76"/>
      <c r="AG1892" s="76"/>
      <c r="AH1892" s="76"/>
      <c r="AI1892" s="76"/>
      <c r="AJ1892" s="76"/>
    </row>
    <row r="1893" spans="29:36" ht="20.85" customHeight="1" x14ac:dyDescent="0.15">
      <c r="AC1893" s="75"/>
      <c r="AD1893" s="75"/>
      <c r="AE1893" s="76"/>
      <c r="AF1893" s="76"/>
      <c r="AG1893" s="76"/>
      <c r="AH1893" s="76"/>
      <c r="AI1893" s="76"/>
      <c r="AJ1893" s="75"/>
    </row>
    <row r="1894" spans="29:36" ht="20.85" customHeight="1" x14ac:dyDescent="0.15">
      <c r="AC1894" s="76"/>
      <c r="AD1894" s="76"/>
      <c r="AE1894" s="76"/>
      <c r="AF1894" s="76"/>
      <c r="AG1894" s="76"/>
      <c r="AH1894" s="76"/>
      <c r="AI1894" s="76"/>
      <c r="AJ1894" s="76"/>
    </row>
    <row r="1895" spans="29:36" ht="20.85" customHeight="1" x14ac:dyDescent="0.15">
      <c r="AC1895" s="76"/>
      <c r="AD1895" s="76"/>
      <c r="AE1895" s="76"/>
      <c r="AF1895" s="76"/>
      <c r="AG1895" s="76"/>
      <c r="AH1895" s="76"/>
      <c r="AI1895" s="76"/>
      <c r="AJ1895" s="76"/>
    </row>
    <row r="1896" spans="29:36" ht="20.85" customHeight="1" x14ac:dyDescent="0.15">
      <c r="AC1896" s="76"/>
      <c r="AD1896" s="76"/>
      <c r="AE1896" s="76"/>
      <c r="AF1896" s="76"/>
      <c r="AG1896" s="76"/>
      <c r="AH1896" s="76"/>
      <c r="AI1896" s="76"/>
      <c r="AJ1896" s="76"/>
    </row>
    <row r="1897" spans="29:36" ht="20.85" customHeight="1" x14ac:dyDescent="0.15">
      <c r="AC1897" s="76"/>
      <c r="AD1897" s="76"/>
      <c r="AE1897" s="76"/>
      <c r="AF1897" s="76"/>
      <c r="AG1897" s="76"/>
      <c r="AH1897" s="76"/>
      <c r="AI1897" s="76"/>
      <c r="AJ1897" s="76"/>
    </row>
    <row r="1898" spans="29:36" ht="20.85" customHeight="1" x14ac:dyDescent="0.15">
      <c r="AC1898" s="76"/>
      <c r="AD1898" s="76"/>
      <c r="AE1898" s="76"/>
      <c r="AF1898" s="76"/>
      <c r="AG1898" s="76"/>
      <c r="AH1898" s="76"/>
      <c r="AI1898" s="76"/>
      <c r="AJ1898" s="76"/>
    </row>
    <row r="1899" spans="29:36" ht="20.85" customHeight="1" x14ac:dyDescent="0.15">
      <c r="AC1899" s="76"/>
      <c r="AD1899" s="76"/>
      <c r="AE1899" s="76"/>
      <c r="AF1899" s="76"/>
      <c r="AG1899" s="76"/>
      <c r="AH1899" s="76"/>
      <c r="AI1899" s="76"/>
      <c r="AJ1899" s="76"/>
    </row>
    <row r="1900" spans="29:36" ht="20.85" customHeight="1" x14ac:dyDescent="0.15">
      <c r="AC1900" s="76"/>
      <c r="AD1900" s="76"/>
      <c r="AE1900" s="76"/>
      <c r="AF1900" s="76"/>
      <c r="AG1900" s="76"/>
      <c r="AH1900" s="76"/>
      <c r="AI1900" s="76"/>
      <c r="AJ1900" s="76"/>
    </row>
    <row r="1901" spans="29:36" ht="20.85" customHeight="1" x14ac:dyDescent="0.15">
      <c r="AC1901" s="76"/>
      <c r="AD1901" s="76"/>
      <c r="AE1901" s="76"/>
      <c r="AF1901" s="76"/>
      <c r="AG1901" s="76"/>
      <c r="AH1901" s="76"/>
      <c r="AI1901" s="76"/>
      <c r="AJ1901" s="76"/>
    </row>
    <row r="1902" spans="29:36" ht="20.85" customHeight="1" x14ac:dyDescent="0.15">
      <c r="AC1902" s="76"/>
      <c r="AD1902" s="76"/>
      <c r="AE1902" s="76"/>
      <c r="AF1902" s="76"/>
      <c r="AG1902" s="76"/>
      <c r="AH1902" s="76"/>
      <c r="AI1902" s="76"/>
      <c r="AJ1902" s="76"/>
    </row>
    <row r="1903" spans="29:36" ht="20.85" customHeight="1" x14ac:dyDescent="0.15">
      <c r="AC1903" s="76"/>
      <c r="AD1903" s="76"/>
      <c r="AE1903" s="76"/>
      <c r="AF1903" s="76"/>
      <c r="AG1903" s="76"/>
      <c r="AH1903" s="76"/>
      <c r="AI1903" s="76"/>
      <c r="AJ1903" s="76"/>
    </row>
    <row r="1904" spans="29:36" ht="20.85" customHeight="1" x14ac:dyDescent="0.15">
      <c r="AC1904" s="76"/>
      <c r="AD1904" s="76"/>
      <c r="AE1904" s="76"/>
      <c r="AF1904" s="76"/>
      <c r="AG1904" s="76"/>
      <c r="AH1904" s="76"/>
      <c r="AI1904" s="76"/>
      <c r="AJ1904" s="76"/>
    </row>
    <row r="1905" spans="29:36" ht="20.85" customHeight="1" x14ac:dyDescent="0.15">
      <c r="AC1905" s="76"/>
      <c r="AD1905" s="76"/>
      <c r="AE1905" s="76"/>
      <c r="AF1905" s="76"/>
      <c r="AG1905" s="76"/>
      <c r="AH1905" s="76"/>
      <c r="AI1905" s="76"/>
      <c r="AJ1905" s="76"/>
    </row>
    <row r="1906" spans="29:36" ht="20.85" customHeight="1" x14ac:dyDescent="0.15">
      <c r="AC1906" s="76"/>
      <c r="AD1906" s="76"/>
      <c r="AE1906" s="76"/>
      <c r="AF1906" s="76"/>
      <c r="AG1906" s="76"/>
      <c r="AH1906" s="76"/>
      <c r="AI1906" s="76"/>
      <c r="AJ1906" s="76"/>
    </row>
    <row r="1907" spans="29:36" ht="20.85" customHeight="1" x14ac:dyDescent="0.15">
      <c r="AC1907" s="76"/>
      <c r="AD1907" s="76"/>
      <c r="AE1907" s="76"/>
      <c r="AF1907" s="76"/>
      <c r="AG1907" s="76"/>
      <c r="AH1907" s="76"/>
      <c r="AI1907" s="76"/>
      <c r="AJ1907" s="76"/>
    </row>
    <row r="1908" spans="29:36" ht="20.85" customHeight="1" x14ac:dyDescent="0.15">
      <c r="AC1908" s="76"/>
      <c r="AD1908" s="76"/>
      <c r="AE1908" s="76"/>
      <c r="AF1908" s="76"/>
      <c r="AG1908" s="76"/>
      <c r="AH1908" s="76"/>
      <c r="AI1908" s="76"/>
      <c r="AJ1908" s="76"/>
    </row>
    <row r="1909" spans="29:36" ht="20.85" customHeight="1" x14ac:dyDescent="0.15">
      <c r="AC1909" s="76"/>
      <c r="AD1909" s="76"/>
      <c r="AE1909" s="76"/>
      <c r="AF1909" s="76"/>
      <c r="AG1909" s="76"/>
      <c r="AH1909" s="76"/>
      <c r="AI1909" s="76"/>
      <c r="AJ1909" s="76"/>
    </row>
    <row r="1910" spans="29:36" ht="20.85" customHeight="1" x14ac:dyDescent="0.15">
      <c r="AC1910" s="76"/>
      <c r="AD1910" s="76"/>
      <c r="AE1910" s="76"/>
      <c r="AF1910" s="76"/>
      <c r="AG1910" s="76"/>
      <c r="AH1910" s="76"/>
      <c r="AI1910" s="76"/>
      <c r="AJ1910" s="76"/>
    </row>
    <row r="1911" spans="29:36" ht="20.85" customHeight="1" x14ac:dyDescent="0.15">
      <c r="AC1911" s="76"/>
      <c r="AD1911" s="76"/>
      <c r="AE1911" s="76"/>
      <c r="AF1911" s="76"/>
      <c r="AG1911" s="76"/>
      <c r="AH1911" s="76"/>
      <c r="AI1911" s="76"/>
      <c r="AJ1911" s="76"/>
    </row>
    <row r="1912" spans="29:36" ht="20.85" customHeight="1" x14ac:dyDescent="0.15">
      <c r="AC1912" s="76"/>
      <c r="AD1912" s="76"/>
      <c r="AE1912" s="76"/>
      <c r="AF1912" s="76"/>
      <c r="AG1912" s="76"/>
      <c r="AH1912" s="76"/>
      <c r="AI1912" s="76"/>
      <c r="AJ1912" s="76"/>
    </row>
    <row r="1913" spans="29:36" ht="20.85" customHeight="1" x14ac:dyDescent="0.15">
      <c r="AC1913" s="76"/>
      <c r="AD1913" s="76"/>
      <c r="AE1913" s="76"/>
      <c r="AF1913" s="76"/>
      <c r="AG1913" s="76"/>
      <c r="AH1913" s="76"/>
      <c r="AI1913" s="76"/>
      <c r="AJ1913" s="76"/>
    </row>
    <row r="1914" spans="29:36" ht="20.85" customHeight="1" x14ac:dyDescent="0.15">
      <c r="AC1914" s="76"/>
      <c r="AD1914" s="76"/>
      <c r="AE1914" s="76"/>
      <c r="AF1914" s="76"/>
      <c r="AG1914" s="76"/>
      <c r="AH1914" s="76"/>
      <c r="AI1914" s="76"/>
      <c r="AJ1914" s="76"/>
    </row>
    <row r="1915" spans="29:36" ht="20.85" customHeight="1" x14ac:dyDescent="0.15">
      <c r="AC1915" s="76"/>
      <c r="AD1915" s="76"/>
      <c r="AE1915" s="76"/>
      <c r="AF1915" s="76"/>
      <c r="AG1915" s="76"/>
      <c r="AH1915" s="76"/>
      <c r="AI1915" s="76"/>
      <c r="AJ1915" s="76"/>
    </row>
    <row r="1916" spans="29:36" ht="20.85" customHeight="1" x14ac:dyDescent="0.15">
      <c r="AC1916" s="76"/>
      <c r="AD1916" s="76"/>
      <c r="AE1916" s="76"/>
      <c r="AF1916" s="76"/>
      <c r="AG1916" s="76"/>
      <c r="AH1916" s="76"/>
      <c r="AI1916" s="76"/>
      <c r="AJ1916" s="76"/>
    </row>
    <row r="1917" spans="29:36" ht="20.85" customHeight="1" x14ac:dyDescent="0.15">
      <c r="AC1917" s="76"/>
      <c r="AD1917" s="76"/>
      <c r="AE1917" s="76"/>
      <c r="AF1917" s="76"/>
      <c r="AG1917" s="76"/>
      <c r="AH1917" s="76"/>
      <c r="AI1917" s="76"/>
      <c r="AJ1917" s="76"/>
    </row>
    <row r="1918" spans="29:36" ht="20.85" customHeight="1" x14ac:dyDescent="0.15">
      <c r="AC1918" s="76"/>
      <c r="AD1918" s="76"/>
      <c r="AE1918" s="76"/>
      <c r="AF1918" s="76"/>
      <c r="AG1918" s="76"/>
      <c r="AH1918" s="76"/>
      <c r="AI1918" s="76"/>
      <c r="AJ1918" s="76"/>
    </row>
    <row r="1919" spans="29:36" ht="20.85" customHeight="1" x14ac:dyDescent="0.15">
      <c r="AC1919" s="76"/>
      <c r="AD1919" s="76"/>
      <c r="AE1919" s="76"/>
      <c r="AF1919" s="76"/>
      <c r="AG1919" s="76"/>
      <c r="AH1919" s="76"/>
      <c r="AI1919" s="76"/>
      <c r="AJ1919" s="76"/>
    </row>
    <row r="1920" spans="29:36" ht="20.85" customHeight="1" x14ac:dyDescent="0.15">
      <c r="AC1920" s="76"/>
      <c r="AD1920" s="76"/>
      <c r="AE1920" s="76"/>
      <c r="AF1920" s="76"/>
      <c r="AG1920" s="76"/>
      <c r="AH1920" s="76"/>
      <c r="AI1920" s="76"/>
      <c r="AJ1920" s="76"/>
    </row>
    <row r="1921" spans="29:36" ht="20.85" customHeight="1" x14ac:dyDescent="0.15">
      <c r="AC1921" s="76"/>
      <c r="AD1921" s="76"/>
      <c r="AE1921" s="76"/>
      <c r="AF1921" s="76"/>
      <c r="AG1921" s="76"/>
      <c r="AH1921" s="76"/>
      <c r="AI1921" s="76"/>
      <c r="AJ1921" s="76"/>
    </row>
    <row r="1922" spans="29:36" ht="20.85" customHeight="1" x14ac:dyDescent="0.15">
      <c r="AC1922" s="76"/>
      <c r="AD1922" s="76"/>
      <c r="AE1922" s="76"/>
      <c r="AF1922" s="76"/>
      <c r="AG1922" s="76"/>
      <c r="AH1922" s="76"/>
      <c r="AI1922" s="76"/>
      <c r="AJ1922" s="76"/>
    </row>
    <row r="1923" spans="29:36" ht="20.85" customHeight="1" x14ac:dyDescent="0.15">
      <c r="AC1923" s="76"/>
      <c r="AD1923" s="76"/>
      <c r="AE1923" s="76"/>
      <c r="AF1923" s="76"/>
      <c r="AG1923" s="76"/>
      <c r="AH1923" s="76"/>
      <c r="AI1923" s="76"/>
      <c r="AJ1923" s="76"/>
    </row>
    <row r="1924" spans="29:36" ht="20.85" customHeight="1" x14ac:dyDescent="0.15">
      <c r="AC1924" s="76"/>
      <c r="AD1924" s="76"/>
      <c r="AE1924" s="76"/>
      <c r="AF1924" s="76"/>
      <c r="AG1924" s="76"/>
      <c r="AH1924" s="76"/>
      <c r="AI1924" s="76"/>
      <c r="AJ1924" s="76"/>
    </row>
    <row r="1925" spans="29:36" ht="20.85" customHeight="1" x14ac:dyDescent="0.15">
      <c r="AC1925" s="76"/>
      <c r="AD1925" s="76"/>
      <c r="AE1925" s="76"/>
      <c r="AF1925" s="76"/>
      <c r="AG1925" s="76"/>
      <c r="AH1925" s="76"/>
      <c r="AI1925" s="76"/>
      <c r="AJ1925" s="76"/>
    </row>
    <row r="1926" spans="29:36" ht="20.85" customHeight="1" x14ac:dyDescent="0.15">
      <c r="AC1926" s="76"/>
      <c r="AD1926" s="76"/>
      <c r="AE1926" s="76"/>
      <c r="AF1926" s="76"/>
      <c r="AG1926" s="76"/>
      <c r="AH1926" s="76"/>
      <c r="AI1926" s="76"/>
      <c r="AJ1926" s="76"/>
    </row>
    <row r="1927" spans="29:36" ht="20.85" customHeight="1" x14ac:dyDescent="0.15">
      <c r="AC1927" s="76"/>
      <c r="AD1927" s="76"/>
      <c r="AE1927" s="76"/>
      <c r="AF1927" s="76"/>
      <c r="AG1927" s="76"/>
      <c r="AH1927" s="76"/>
      <c r="AI1927" s="76"/>
      <c r="AJ1927" s="76"/>
    </row>
    <row r="1928" spans="29:36" ht="20.85" customHeight="1" x14ac:dyDescent="0.15">
      <c r="AC1928" s="76"/>
      <c r="AD1928" s="76"/>
      <c r="AE1928" s="76"/>
      <c r="AF1928" s="76"/>
      <c r="AG1928" s="76"/>
      <c r="AH1928" s="76"/>
      <c r="AI1928" s="76"/>
      <c r="AJ1928" s="76"/>
    </row>
    <row r="1929" spans="29:36" ht="20.85" customHeight="1" x14ac:dyDescent="0.15">
      <c r="AC1929" s="76"/>
      <c r="AD1929" s="76"/>
      <c r="AE1929" s="76"/>
      <c r="AF1929" s="76"/>
      <c r="AG1929" s="76"/>
      <c r="AH1929" s="76"/>
      <c r="AI1929" s="76"/>
      <c r="AJ1929" s="76"/>
    </row>
    <row r="1930" spans="29:36" ht="20.85" customHeight="1" x14ac:dyDescent="0.15">
      <c r="AC1930" s="76"/>
      <c r="AD1930" s="76"/>
      <c r="AE1930" s="76"/>
      <c r="AF1930" s="76"/>
      <c r="AG1930" s="76"/>
      <c r="AH1930" s="76"/>
      <c r="AI1930" s="76"/>
      <c r="AJ1930" s="76"/>
    </row>
    <row r="1931" spans="29:36" ht="20.85" customHeight="1" x14ac:dyDescent="0.15">
      <c r="AC1931" s="76"/>
      <c r="AD1931" s="76"/>
      <c r="AE1931" s="76"/>
      <c r="AF1931" s="76"/>
      <c r="AG1931" s="76"/>
      <c r="AH1931" s="76"/>
      <c r="AI1931" s="76"/>
      <c r="AJ1931" s="76"/>
    </row>
    <row r="1932" spans="29:36" ht="20.85" customHeight="1" x14ac:dyDescent="0.15">
      <c r="AC1932" s="76"/>
      <c r="AD1932" s="76"/>
      <c r="AE1932" s="76"/>
      <c r="AF1932" s="76"/>
      <c r="AG1932" s="76"/>
      <c r="AH1932" s="76"/>
      <c r="AI1932" s="76"/>
      <c r="AJ1932" s="76"/>
    </row>
    <row r="1933" spans="29:36" ht="20.85" customHeight="1" x14ac:dyDescent="0.15">
      <c r="AC1933" s="76"/>
      <c r="AD1933" s="76"/>
      <c r="AE1933" s="76"/>
      <c r="AF1933" s="76"/>
      <c r="AG1933" s="76"/>
      <c r="AH1933" s="76"/>
      <c r="AI1933" s="76"/>
      <c r="AJ1933" s="76"/>
    </row>
    <row r="1934" spans="29:36" ht="20.85" customHeight="1" x14ac:dyDescent="0.15">
      <c r="AC1934" s="76"/>
      <c r="AD1934" s="76"/>
      <c r="AE1934" s="76"/>
      <c r="AF1934" s="76"/>
      <c r="AG1934" s="76"/>
      <c r="AH1934" s="76"/>
      <c r="AI1934" s="76"/>
      <c r="AJ1934" s="76"/>
    </row>
    <row r="1935" spans="29:36" ht="20.85" customHeight="1" x14ac:dyDescent="0.15">
      <c r="AC1935" s="75"/>
      <c r="AD1935" s="75"/>
      <c r="AE1935" s="75"/>
      <c r="AF1935" s="75"/>
      <c r="AG1935" s="75"/>
      <c r="AH1935" s="75"/>
      <c r="AI1935" s="75"/>
      <c r="AJ1935" s="75"/>
    </row>
    <row r="1936" spans="29:36" ht="20.85" customHeight="1" x14ac:dyDescent="0.15">
      <c r="AC1936" s="75"/>
      <c r="AD1936" s="75"/>
      <c r="AE1936" s="76"/>
      <c r="AF1936" s="76"/>
      <c r="AG1936" s="76"/>
      <c r="AH1936" s="76"/>
      <c r="AI1936" s="76"/>
      <c r="AJ1936" s="76"/>
    </row>
    <row r="1937" spans="29:36" ht="20.85" customHeight="1" x14ac:dyDescent="0.15">
      <c r="AC1937" s="76"/>
      <c r="AD1937" s="76"/>
      <c r="AE1937" s="76"/>
      <c r="AF1937" s="76"/>
      <c r="AG1937" s="76"/>
      <c r="AH1937" s="76"/>
      <c r="AI1937" s="76"/>
      <c r="AJ1937" s="76"/>
    </row>
    <row r="1938" spans="29:36" ht="20.85" customHeight="1" x14ac:dyDescent="0.15">
      <c r="AC1938" s="75"/>
      <c r="AD1938" s="75"/>
      <c r="AE1938" s="76"/>
      <c r="AF1938" s="76"/>
      <c r="AG1938" s="76"/>
      <c r="AH1938" s="76"/>
      <c r="AI1938" s="76"/>
      <c r="AJ1938" s="75"/>
    </row>
    <row r="1939" spans="29:36" ht="20.85" customHeight="1" x14ac:dyDescent="0.15">
      <c r="AC1939" s="76"/>
      <c r="AD1939" s="76"/>
      <c r="AE1939" s="76"/>
      <c r="AF1939" s="76"/>
      <c r="AG1939" s="76"/>
      <c r="AH1939" s="76"/>
      <c r="AI1939" s="76"/>
      <c r="AJ1939" s="76"/>
    </row>
    <row r="1940" spans="29:36" ht="20.85" customHeight="1" x14ac:dyDescent="0.15">
      <c r="AC1940" s="76"/>
      <c r="AD1940" s="76"/>
      <c r="AE1940" s="76"/>
      <c r="AF1940" s="76"/>
      <c r="AG1940" s="76"/>
      <c r="AH1940" s="76"/>
      <c r="AI1940" s="76"/>
      <c r="AJ1940" s="76"/>
    </row>
    <row r="1941" spans="29:36" ht="20.85" customHeight="1" x14ac:dyDescent="0.15">
      <c r="AC1941" s="76"/>
      <c r="AD1941" s="76"/>
      <c r="AE1941" s="76"/>
      <c r="AF1941" s="76"/>
      <c r="AG1941" s="76"/>
      <c r="AH1941" s="76"/>
      <c r="AI1941" s="76"/>
      <c r="AJ1941" s="76"/>
    </row>
    <row r="1942" spans="29:36" ht="20.85" customHeight="1" x14ac:dyDescent="0.15">
      <c r="AC1942" s="76"/>
      <c r="AD1942" s="76"/>
      <c r="AE1942" s="76"/>
      <c r="AF1942" s="76"/>
      <c r="AG1942" s="76"/>
      <c r="AH1942" s="76"/>
      <c r="AI1942" s="76"/>
      <c r="AJ1942" s="76"/>
    </row>
    <row r="1943" spans="29:36" ht="20.85" customHeight="1" x14ac:dyDescent="0.15">
      <c r="AC1943" s="76"/>
      <c r="AD1943" s="76"/>
      <c r="AE1943" s="76"/>
      <c r="AF1943" s="76"/>
      <c r="AG1943" s="76"/>
      <c r="AH1943" s="76"/>
      <c r="AI1943" s="76"/>
      <c r="AJ1943" s="76"/>
    </row>
    <row r="1944" spans="29:36" ht="20.85" customHeight="1" x14ac:dyDescent="0.15">
      <c r="AC1944" s="76"/>
      <c r="AD1944" s="76"/>
      <c r="AE1944" s="76"/>
      <c r="AF1944" s="76"/>
      <c r="AG1944" s="76"/>
      <c r="AH1944" s="76"/>
      <c r="AI1944" s="76"/>
      <c r="AJ1944" s="76"/>
    </row>
    <row r="1945" spans="29:36" ht="20.85" customHeight="1" x14ac:dyDescent="0.15">
      <c r="AC1945" s="76"/>
      <c r="AD1945" s="76"/>
      <c r="AE1945" s="76"/>
      <c r="AF1945" s="76"/>
      <c r="AG1945" s="76"/>
      <c r="AH1945" s="76"/>
      <c r="AI1945" s="76"/>
      <c r="AJ1945" s="76"/>
    </row>
    <row r="1946" spans="29:36" ht="20.85" customHeight="1" x14ac:dyDescent="0.15">
      <c r="AC1946" s="76"/>
      <c r="AD1946" s="76"/>
      <c r="AE1946" s="76"/>
      <c r="AF1946" s="76"/>
      <c r="AG1946" s="76"/>
      <c r="AH1946" s="76"/>
      <c r="AI1946" s="76"/>
      <c r="AJ1946" s="76"/>
    </row>
    <row r="1947" spans="29:36" ht="20.85" customHeight="1" x14ac:dyDescent="0.15">
      <c r="AC1947" s="76"/>
      <c r="AD1947" s="76"/>
      <c r="AE1947" s="76"/>
      <c r="AF1947" s="76"/>
      <c r="AG1947" s="76"/>
      <c r="AH1947" s="76"/>
      <c r="AI1947" s="76"/>
      <c r="AJ1947" s="76"/>
    </row>
    <row r="1948" spans="29:36" ht="20.85" customHeight="1" x14ac:dyDescent="0.15">
      <c r="AC1948" s="76"/>
      <c r="AD1948" s="76"/>
      <c r="AE1948" s="76"/>
      <c r="AF1948" s="76"/>
      <c r="AG1948" s="76"/>
      <c r="AH1948" s="76"/>
      <c r="AI1948" s="76"/>
      <c r="AJ1948" s="76"/>
    </row>
    <row r="1949" spans="29:36" ht="20.85" customHeight="1" x14ac:dyDescent="0.15">
      <c r="AC1949" s="76"/>
      <c r="AD1949" s="76"/>
      <c r="AE1949" s="76"/>
      <c r="AF1949" s="76"/>
      <c r="AG1949" s="76"/>
      <c r="AH1949" s="76"/>
      <c r="AI1949" s="76"/>
      <c r="AJ1949" s="76"/>
    </row>
    <row r="1950" spans="29:36" ht="20.85" customHeight="1" x14ac:dyDescent="0.15">
      <c r="AC1950" s="76"/>
      <c r="AD1950" s="76"/>
      <c r="AE1950" s="76"/>
      <c r="AF1950" s="76"/>
      <c r="AG1950" s="76"/>
      <c r="AH1950" s="76"/>
      <c r="AI1950" s="76"/>
      <c r="AJ1950" s="76"/>
    </row>
    <row r="1951" spans="29:36" ht="20.85" customHeight="1" x14ac:dyDescent="0.15">
      <c r="AC1951" s="76"/>
      <c r="AD1951" s="76"/>
      <c r="AE1951" s="76"/>
      <c r="AF1951" s="76"/>
      <c r="AG1951" s="76"/>
      <c r="AH1951" s="76"/>
      <c r="AI1951" s="76"/>
      <c r="AJ1951" s="76"/>
    </row>
    <row r="1952" spans="29:36" ht="20.85" customHeight="1" x14ac:dyDescent="0.15">
      <c r="AC1952" s="76"/>
      <c r="AD1952" s="76"/>
      <c r="AE1952" s="76"/>
      <c r="AF1952" s="76"/>
      <c r="AG1952" s="76"/>
      <c r="AH1952" s="76"/>
      <c r="AI1952" s="76"/>
      <c r="AJ1952" s="76"/>
    </row>
    <row r="1953" spans="29:36" ht="20.85" customHeight="1" x14ac:dyDescent="0.15">
      <c r="AC1953" s="76"/>
      <c r="AD1953" s="76"/>
      <c r="AE1953" s="76"/>
      <c r="AF1953" s="76"/>
      <c r="AG1953" s="76"/>
      <c r="AH1953" s="76"/>
      <c r="AI1953" s="76"/>
      <c r="AJ1953" s="76"/>
    </row>
    <row r="1954" spans="29:36" ht="20.85" customHeight="1" x14ac:dyDescent="0.15">
      <c r="AC1954" s="76"/>
      <c r="AD1954" s="76"/>
      <c r="AE1954" s="76"/>
      <c r="AF1954" s="76"/>
      <c r="AG1954" s="76"/>
      <c r="AH1954" s="76"/>
      <c r="AI1954" s="76"/>
      <c r="AJ1954" s="76"/>
    </row>
    <row r="1955" spans="29:36" ht="20.85" customHeight="1" x14ac:dyDescent="0.15">
      <c r="AC1955" s="76"/>
      <c r="AD1955" s="76"/>
      <c r="AE1955" s="76"/>
      <c r="AF1955" s="76"/>
      <c r="AG1955" s="76"/>
      <c r="AH1955" s="76"/>
      <c r="AI1955" s="76"/>
      <c r="AJ1955" s="76"/>
    </row>
    <row r="1956" spans="29:36" ht="20.85" customHeight="1" x14ac:dyDescent="0.15">
      <c r="AC1956" s="76"/>
      <c r="AD1956" s="76"/>
      <c r="AE1956" s="76"/>
      <c r="AF1956" s="76"/>
      <c r="AG1956" s="76"/>
      <c r="AH1956" s="76"/>
      <c r="AI1956" s="76"/>
      <c r="AJ1956" s="76"/>
    </row>
    <row r="1957" spans="29:36" ht="20.85" customHeight="1" x14ac:dyDescent="0.15">
      <c r="AC1957" s="76"/>
      <c r="AD1957" s="76"/>
      <c r="AE1957" s="76"/>
      <c r="AF1957" s="76"/>
      <c r="AG1957" s="76"/>
      <c r="AH1957" s="76"/>
      <c r="AI1957" s="76"/>
      <c r="AJ1957" s="76"/>
    </row>
    <row r="1958" spans="29:36" ht="20.85" customHeight="1" x14ac:dyDescent="0.15">
      <c r="AC1958" s="76"/>
      <c r="AD1958" s="76"/>
      <c r="AE1958" s="76"/>
      <c r="AF1958" s="76"/>
      <c r="AG1958" s="76"/>
      <c r="AH1958" s="76"/>
      <c r="AI1958" s="76"/>
      <c r="AJ1958" s="76"/>
    </row>
    <row r="1959" spans="29:36" ht="20.85" customHeight="1" x14ac:dyDescent="0.15">
      <c r="AC1959" s="76"/>
      <c r="AD1959" s="76"/>
      <c r="AE1959" s="76"/>
      <c r="AF1959" s="76"/>
      <c r="AG1959" s="76"/>
      <c r="AH1959" s="76"/>
      <c r="AI1959" s="76"/>
      <c r="AJ1959" s="76"/>
    </row>
    <row r="1960" spans="29:36" ht="20.85" customHeight="1" x14ac:dyDescent="0.15">
      <c r="AC1960" s="76"/>
      <c r="AD1960" s="76"/>
      <c r="AE1960" s="76"/>
      <c r="AF1960" s="76"/>
      <c r="AG1960" s="76"/>
      <c r="AH1960" s="76"/>
      <c r="AI1960" s="76"/>
      <c r="AJ1960" s="76"/>
    </row>
    <row r="1961" spans="29:36" ht="20.85" customHeight="1" x14ac:dyDescent="0.15">
      <c r="AC1961" s="76"/>
      <c r="AD1961" s="76"/>
      <c r="AE1961" s="76"/>
      <c r="AF1961" s="76"/>
      <c r="AG1961" s="76"/>
      <c r="AH1961" s="76"/>
      <c r="AI1961" s="76"/>
      <c r="AJ1961" s="76"/>
    </row>
    <row r="1962" spans="29:36" ht="20.85" customHeight="1" x14ac:dyDescent="0.15">
      <c r="AC1962" s="76"/>
      <c r="AD1962" s="76"/>
      <c r="AE1962" s="76"/>
      <c r="AF1962" s="76"/>
      <c r="AG1962" s="76"/>
      <c r="AH1962" s="76"/>
      <c r="AI1962" s="76"/>
      <c r="AJ1962" s="76"/>
    </row>
    <row r="1963" spans="29:36" ht="20.85" customHeight="1" x14ac:dyDescent="0.15">
      <c r="AC1963" s="76"/>
      <c r="AD1963" s="76"/>
      <c r="AE1963" s="76"/>
      <c r="AF1963" s="76"/>
      <c r="AG1963" s="76"/>
      <c r="AH1963" s="76"/>
      <c r="AI1963" s="76"/>
      <c r="AJ1963" s="76"/>
    </row>
    <row r="1964" spans="29:36" ht="20.85" customHeight="1" x14ac:dyDescent="0.15">
      <c r="AC1964" s="76"/>
      <c r="AD1964" s="76"/>
      <c r="AE1964" s="76"/>
      <c r="AF1964" s="76"/>
      <c r="AG1964" s="76"/>
      <c r="AH1964" s="76"/>
      <c r="AI1964" s="76"/>
      <c r="AJ1964" s="76"/>
    </row>
    <row r="1965" spans="29:36" ht="20.85" customHeight="1" x14ac:dyDescent="0.15">
      <c r="AC1965" s="76"/>
      <c r="AD1965" s="76"/>
      <c r="AE1965" s="76"/>
      <c r="AF1965" s="76"/>
      <c r="AG1965" s="76"/>
      <c r="AH1965" s="76"/>
      <c r="AI1965" s="76"/>
      <c r="AJ1965" s="76"/>
    </row>
    <row r="1966" spans="29:36" ht="20.85" customHeight="1" x14ac:dyDescent="0.15">
      <c r="AC1966" s="76"/>
      <c r="AD1966" s="76"/>
      <c r="AE1966" s="76"/>
      <c r="AF1966" s="76"/>
      <c r="AG1966" s="76"/>
      <c r="AH1966" s="76"/>
      <c r="AI1966" s="76"/>
      <c r="AJ1966" s="76"/>
    </row>
    <row r="1967" spans="29:36" ht="20.85" customHeight="1" x14ac:dyDescent="0.15">
      <c r="AC1967" s="76"/>
      <c r="AD1967" s="76"/>
      <c r="AE1967" s="76"/>
      <c r="AF1967" s="76"/>
      <c r="AG1967" s="76"/>
      <c r="AH1967" s="76"/>
      <c r="AI1967" s="76"/>
      <c r="AJ1967" s="76"/>
    </row>
    <row r="1968" spans="29:36" ht="20.85" customHeight="1" x14ac:dyDescent="0.15">
      <c r="AC1968" s="76"/>
      <c r="AD1968" s="76"/>
      <c r="AE1968" s="76"/>
      <c r="AF1968" s="76"/>
      <c r="AG1968" s="76"/>
      <c r="AH1968" s="76"/>
      <c r="AI1968" s="76"/>
      <c r="AJ1968" s="76"/>
    </row>
    <row r="1969" spans="29:36" ht="20.85" customHeight="1" x14ac:dyDescent="0.15">
      <c r="AC1969" s="76"/>
      <c r="AD1969" s="76"/>
      <c r="AE1969" s="76"/>
      <c r="AF1969" s="76"/>
      <c r="AG1969" s="76"/>
      <c r="AH1969" s="76"/>
      <c r="AI1969" s="76"/>
      <c r="AJ1969" s="76"/>
    </row>
    <row r="1970" spans="29:36" ht="20.85" customHeight="1" x14ac:dyDescent="0.15">
      <c r="AC1970" s="76"/>
      <c r="AD1970" s="76"/>
      <c r="AE1970" s="76"/>
      <c r="AF1970" s="76"/>
      <c r="AG1970" s="76"/>
      <c r="AH1970" s="76"/>
      <c r="AI1970" s="76"/>
      <c r="AJ1970" s="76"/>
    </row>
    <row r="1971" spans="29:36" ht="20.85" customHeight="1" x14ac:dyDescent="0.15">
      <c r="AC1971" s="76"/>
      <c r="AD1971" s="76"/>
      <c r="AE1971" s="76"/>
      <c r="AF1971" s="76"/>
      <c r="AG1971" s="76"/>
      <c r="AH1971" s="76"/>
      <c r="AI1971" s="76"/>
      <c r="AJ1971" s="76"/>
    </row>
    <row r="1972" spans="29:36" ht="20.85" customHeight="1" x14ac:dyDescent="0.15">
      <c r="AC1972" s="76"/>
      <c r="AD1972" s="76"/>
      <c r="AE1972" s="76"/>
      <c r="AF1972" s="76"/>
      <c r="AG1972" s="76"/>
      <c r="AH1972" s="76"/>
      <c r="AI1972" s="76"/>
      <c r="AJ1972" s="76"/>
    </row>
    <row r="1973" spans="29:36" ht="20.85" customHeight="1" x14ac:dyDescent="0.15">
      <c r="AC1973" s="76"/>
      <c r="AD1973" s="76"/>
      <c r="AE1973" s="76"/>
      <c r="AF1973" s="76"/>
      <c r="AG1973" s="76"/>
      <c r="AH1973" s="76"/>
      <c r="AI1973" s="76"/>
      <c r="AJ1973" s="76"/>
    </row>
    <row r="1974" spans="29:36" ht="20.85" customHeight="1" x14ac:dyDescent="0.15">
      <c r="AC1974" s="76"/>
      <c r="AD1974" s="76"/>
      <c r="AE1974" s="76"/>
      <c r="AF1974" s="76"/>
      <c r="AG1974" s="76"/>
      <c r="AH1974" s="76"/>
      <c r="AI1974" s="76"/>
      <c r="AJ1974" s="76"/>
    </row>
    <row r="1975" spans="29:36" ht="20.85" customHeight="1" x14ac:dyDescent="0.15">
      <c r="AC1975" s="76"/>
      <c r="AD1975" s="76"/>
      <c r="AE1975" s="76"/>
      <c r="AF1975" s="76"/>
      <c r="AG1975" s="76"/>
      <c r="AH1975" s="76"/>
      <c r="AI1975" s="76"/>
      <c r="AJ1975" s="76"/>
    </row>
    <row r="1976" spans="29:36" ht="20.85" customHeight="1" x14ac:dyDescent="0.15">
      <c r="AC1976" s="76"/>
      <c r="AD1976" s="76"/>
      <c r="AE1976" s="76"/>
      <c r="AF1976" s="76"/>
      <c r="AG1976" s="76"/>
      <c r="AH1976" s="76"/>
      <c r="AI1976" s="76"/>
      <c r="AJ1976" s="76"/>
    </row>
    <row r="1977" spans="29:36" ht="20.85" customHeight="1" x14ac:dyDescent="0.15">
      <c r="AC1977" s="76"/>
      <c r="AD1977" s="76"/>
      <c r="AE1977" s="76"/>
      <c r="AF1977" s="76"/>
      <c r="AG1977" s="76"/>
      <c r="AH1977" s="76"/>
      <c r="AI1977" s="76"/>
      <c r="AJ1977" s="76"/>
    </row>
    <row r="1978" spans="29:36" ht="20.85" customHeight="1" x14ac:dyDescent="0.15">
      <c r="AC1978" s="76"/>
      <c r="AD1978" s="76"/>
      <c r="AE1978" s="76"/>
      <c r="AF1978" s="76"/>
      <c r="AG1978" s="76"/>
      <c r="AH1978" s="76"/>
      <c r="AI1978" s="76"/>
      <c r="AJ1978" s="76"/>
    </row>
    <row r="1979" spans="29:36" ht="20.85" customHeight="1" x14ac:dyDescent="0.15">
      <c r="AC1979" s="76"/>
      <c r="AD1979" s="76"/>
      <c r="AE1979" s="76"/>
      <c r="AF1979" s="76"/>
      <c r="AG1979" s="76"/>
      <c r="AH1979" s="76"/>
      <c r="AI1979" s="76"/>
      <c r="AJ1979" s="76"/>
    </row>
    <row r="1980" spans="29:36" ht="20.85" customHeight="1" x14ac:dyDescent="0.15">
      <c r="AC1980" s="75"/>
      <c r="AD1980" s="75"/>
      <c r="AE1980" s="75"/>
      <c r="AF1980" s="75"/>
      <c r="AG1980" s="75"/>
      <c r="AH1980" s="75"/>
      <c r="AI1980" s="75"/>
      <c r="AJ1980" s="75"/>
    </row>
    <row r="1981" spans="29:36" ht="20.85" customHeight="1" x14ac:dyDescent="0.15">
      <c r="AC1981" s="75"/>
      <c r="AD1981" s="75"/>
      <c r="AE1981" s="76"/>
      <c r="AF1981" s="76"/>
      <c r="AG1981" s="76"/>
      <c r="AH1981" s="76"/>
      <c r="AI1981" s="76"/>
      <c r="AJ1981" s="76"/>
    </row>
    <row r="1982" spans="29:36" ht="20.85" customHeight="1" x14ac:dyDescent="0.15">
      <c r="AC1982" s="76"/>
      <c r="AD1982" s="76"/>
      <c r="AE1982" s="76"/>
      <c r="AF1982" s="76"/>
      <c r="AG1982" s="76"/>
      <c r="AH1982" s="76"/>
      <c r="AI1982" s="76"/>
      <c r="AJ1982" s="76"/>
    </row>
    <row r="1983" spans="29:36" ht="20.85" customHeight="1" x14ac:dyDescent="0.15">
      <c r="AC1983" s="75"/>
      <c r="AD1983" s="75"/>
      <c r="AE1983" s="76"/>
      <c r="AF1983" s="76"/>
      <c r="AG1983" s="76"/>
      <c r="AH1983" s="76"/>
      <c r="AI1983" s="76"/>
      <c r="AJ1983" s="75"/>
    </row>
    <row r="1984" spans="29:36" ht="20.85" customHeight="1" x14ac:dyDescent="0.15">
      <c r="AC1984" s="76"/>
      <c r="AD1984" s="76"/>
      <c r="AE1984" s="76"/>
      <c r="AF1984" s="76"/>
      <c r="AG1984" s="76"/>
      <c r="AH1984" s="76"/>
      <c r="AI1984" s="76"/>
      <c r="AJ1984" s="76"/>
    </row>
    <row r="1985" spans="29:36" ht="20.85" customHeight="1" x14ac:dyDescent="0.15">
      <c r="AC1985" s="76"/>
      <c r="AD1985" s="76"/>
      <c r="AE1985" s="76"/>
      <c r="AF1985" s="76"/>
      <c r="AG1985" s="76"/>
      <c r="AH1985" s="76"/>
      <c r="AI1985" s="76"/>
      <c r="AJ1985" s="76"/>
    </row>
    <row r="1986" spans="29:36" ht="20.85" customHeight="1" x14ac:dyDescent="0.15">
      <c r="AC1986" s="76"/>
      <c r="AD1986" s="76"/>
      <c r="AE1986" s="76"/>
      <c r="AF1986" s="76"/>
      <c r="AG1986" s="76"/>
      <c r="AH1986" s="76"/>
      <c r="AI1986" s="76"/>
      <c r="AJ1986" s="76"/>
    </row>
    <row r="1987" spans="29:36" ht="20.85" customHeight="1" x14ac:dyDescent="0.15">
      <c r="AC1987" s="76"/>
      <c r="AD1987" s="76"/>
      <c r="AE1987" s="76"/>
      <c r="AF1987" s="76"/>
      <c r="AG1987" s="76"/>
      <c r="AH1987" s="76"/>
      <c r="AI1987" s="76"/>
      <c r="AJ1987" s="76"/>
    </row>
    <row r="1988" spans="29:36" ht="20.85" customHeight="1" x14ac:dyDescent="0.15">
      <c r="AC1988" s="76"/>
      <c r="AD1988" s="76"/>
      <c r="AE1988" s="76"/>
      <c r="AF1988" s="76"/>
      <c r="AG1988" s="76"/>
      <c r="AH1988" s="76"/>
      <c r="AI1988" s="76"/>
      <c r="AJ1988" s="76"/>
    </row>
    <row r="1989" spans="29:36" ht="20.85" customHeight="1" x14ac:dyDescent="0.15">
      <c r="AC1989" s="76"/>
      <c r="AD1989" s="76"/>
      <c r="AE1989" s="76"/>
      <c r="AF1989" s="76"/>
      <c r="AG1989" s="76"/>
      <c r="AH1989" s="76"/>
      <c r="AI1989" s="76"/>
      <c r="AJ1989" s="76"/>
    </row>
    <row r="1990" spans="29:36" ht="20.85" customHeight="1" x14ac:dyDescent="0.15">
      <c r="AC1990" s="76"/>
      <c r="AD1990" s="76"/>
      <c r="AE1990" s="76"/>
      <c r="AF1990" s="76"/>
      <c r="AG1990" s="76"/>
      <c r="AH1990" s="76"/>
      <c r="AI1990" s="76"/>
      <c r="AJ1990" s="76"/>
    </row>
    <row r="1991" spans="29:36" ht="20.85" customHeight="1" x14ac:dyDescent="0.15">
      <c r="AC1991" s="76"/>
      <c r="AD1991" s="76"/>
      <c r="AE1991" s="76"/>
      <c r="AF1991" s="76"/>
      <c r="AG1991" s="76"/>
      <c r="AH1991" s="76"/>
      <c r="AI1991" s="76"/>
      <c r="AJ1991" s="76"/>
    </row>
    <row r="1992" spans="29:36" ht="20.85" customHeight="1" x14ac:dyDescent="0.15">
      <c r="AC1992" s="76"/>
      <c r="AD1992" s="76"/>
      <c r="AE1992" s="76"/>
      <c r="AF1992" s="76"/>
      <c r="AG1992" s="76"/>
      <c r="AH1992" s="76"/>
      <c r="AI1992" s="76"/>
      <c r="AJ1992" s="76"/>
    </row>
    <row r="1993" spans="29:36" ht="20.85" customHeight="1" x14ac:dyDescent="0.15">
      <c r="AC1993" s="76"/>
      <c r="AD1993" s="76"/>
      <c r="AE1993" s="76"/>
      <c r="AF1993" s="76"/>
      <c r="AG1993" s="76"/>
      <c r="AH1993" s="76"/>
      <c r="AI1993" s="76"/>
      <c r="AJ1993" s="76"/>
    </row>
    <row r="1994" spans="29:36" ht="20.85" customHeight="1" x14ac:dyDescent="0.15">
      <c r="AC1994" s="76"/>
      <c r="AD1994" s="76"/>
      <c r="AE1994" s="76"/>
      <c r="AF1994" s="76"/>
      <c r="AG1994" s="76"/>
      <c r="AH1994" s="76"/>
      <c r="AI1994" s="76"/>
      <c r="AJ1994" s="76"/>
    </row>
    <row r="1995" spans="29:36" ht="20.85" customHeight="1" x14ac:dyDescent="0.15">
      <c r="AC1995" s="76"/>
      <c r="AD1995" s="76"/>
      <c r="AE1995" s="76"/>
      <c r="AF1995" s="76"/>
      <c r="AG1995" s="76"/>
      <c r="AH1995" s="76"/>
      <c r="AI1995" s="76"/>
      <c r="AJ1995" s="76"/>
    </row>
    <row r="1996" spans="29:36" ht="20.85" customHeight="1" x14ac:dyDescent="0.15">
      <c r="AC1996" s="76"/>
      <c r="AD1996" s="76"/>
      <c r="AE1996" s="76"/>
      <c r="AF1996" s="76"/>
      <c r="AG1996" s="76"/>
      <c r="AH1996" s="76"/>
      <c r="AI1996" s="76"/>
      <c r="AJ1996" s="76"/>
    </row>
    <row r="1997" spans="29:36" ht="20.85" customHeight="1" x14ac:dyDescent="0.15">
      <c r="AC1997" s="76"/>
      <c r="AD1997" s="76"/>
      <c r="AE1997" s="76"/>
      <c r="AF1997" s="76"/>
      <c r="AG1997" s="76"/>
      <c r="AH1997" s="76"/>
      <c r="AI1997" s="76"/>
      <c r="AJ1997" s="76"/>
    </row>
    <row r="1998" spans="29:36" ht="20.85" customHeight="1" x14ac:dyDescent="0.15">
      <c r="AC1998" s="76"/>
      <c r="AD1998" s="76"/>
      <c r="AE1998" s="76"/>
      <c r="AF1998" s="76"/>
      <c r="AG1998" s="76"/>
      <c r="AH1998" s="76"/>
      <c r="AI1998" s="76"/>
      <c r="AJ1998" s="76"/>
    </row>
    <row r="1999" spans="29:36" ht="20.85" customHeight="1" x14ac:dyDescent="0.15">
      <c r="AC1999" s="76"/>
      <c r="AD1999" s="76"/>
      <c r="AE1999" s="76"/>
      <c r="AF1999" s="76"/>
      <c r="AG1999" s="76"/>
      <c r="AH1999" s="76"/>
      <c r="AI1999" s="76"/>
      <c r="AJ1999" s="76"/>
    </row>
    <row r="2000" spans="29:36" ht="20.85" customHeight="1" x14ac:dyDescent="0.15">
      <c r="AC2000" s="76"/>
      <c r="AD2000" s="76"/>
      <c r="AE2000" s="76"/>
      <c r="AF2000" s="76"/>
      <c r="AG2000" s="76"/>
      <c r="AH2000" s="76"/>
      <c r="AI2000" s="76"/>
      <c r="AJ2000" s="76"/>
    </row>
    <row r="2001" spans="29:36" ht="20.85" customHeight="1" x14ac:dyDescent="0.15">
      <c r="AC2001" s="76"/>
      <c r="AD2001" s="76"/>
      <c r="AE2001" s="76"/>
      <c r="AF2001" s="76"/>
      <c r="AG2001" s="76"/>
      <c r="AH2001" s="76"/>
      <c r="AI2001" s="76"/>
      <c r="AJ2001" s="76"/>
    </row>
    <row r="2002" spans="29:36" ht="20.85" customHeight="1" x14ac:dyDescent="0.15">
      <c r="AC2002" s="76"/>
      <c r="AD2002" s="76"/>
      <c r="AE2002" s="76"/>
      <c r="AF2002" s="76"/>
      <c r="AG2002" s="76"/>
      <c r="AH2002" s="76"/>
      <c r="AI2002" s="76"/>
      <c r="AJ2002" s="76"/>
    </row>
    <row r="2003" spans="29:36" ht="20.85" customHeight="1" x14ac:dyDescent="0.15">
      <c r="AC2003" s="76"/>
      <c r="AD2003" s="76"/>
      <c r="AE2003" s="76"/>
      <c r="AF2003" s="76"/>
      <c r="AG2003" s="76"/>
      <c r="AH2003" s="76"/>
      <c r="AI2003" s="76"/>
      <c r="AJ2003" s="76"/>
    </row>
    <row r="2004" spans="29:36" ht="20.85" customHeight="1" x14ac:dyDescent="0.15">
      <c r="AC2004" s="76"/>
      <c r="AD2004" s="76"/>
      <c r="AE2004" s="76"/>
      <c r="AF2004" s="76"/>
      <c r="AG2004" s="76"/>
      <c r="AH2004" s="76"/>
      <c r="AI2004" s="76"/>
      <c r="AJ2004" s="76"/>
    </row>
    <row r="2005" spans="29:36" ht="20.85" customHeight="1" x14ac:dyDescent="0.15">
      <c r="AC2005" s="76"/>
      <c r="AD2005" s="76"/>
      <c r="AE2005" s="76"/>
      <c r="AF2005" s="76"/>
      <c r="AG2005" s="76"/>
      <c r="AH2005" s="76"/>
      <c r="AI2005" s="76"/>
      <c r="AJ2005" s="76"/>
    </row>
    <row r="2006" spans="29:36" ht="20.85" customHeight="1" x14ac:dyDescent="0.15">
      <c r="AC2006" s="76"/>
      <c r="AD2006" s="76"/>
      <c r="AE2006" s="76"/>
      <c r="AF2006" s="76"/>
      <c r="AG2006" s="76"/>
      <c r="AH2006" s="76"/>
      <c r="AI2006" s="76"/>
      <c r="AJ2006" s="76"/>
    </row>
    <row r="2007" spans="29:36" ht="20.85" customHeight="1" x14ac:dyDescent="0.15">
      <c r="AC2007" s="76"/>
      <c r="AD2007" s="76"/>
      <c r="AE2007" s="76"/>
      <c r="AF2007" s="76"/>
      <c r="AG2007" s="76"/>
      <c r="AH2007" s="76"/>
      <c r="AI2007" s="76"/>
      <c r="AJ2007" s="76"/>
    </row>
    <row r="2008" spans="29:36" ht="20.85" customHeight="1" x14ac:dyDescent="0.15">
      <c r="AC2008" s="76"/>
      <c r="AD2008" s="76"/>
      <c r="AE2008" s="76"/>
      <c r="AF2008" s="76"/>
      <c r="AG2008" s="76"/>
      <c r="AH2008" s="76"/>
      <c r="AI2008" s="76"/>
      <c r="AJ2008" s="76"/>
    </row>
    <row r="2009" spans="29:36" ht="20.85" customHeight="1" x14ac:dyDescent="0.15">
      <c r="AC2009" s="76"/>
      <c r="AD2009" s="76"/>
      <c r="AE2009" s="76"/>
      <c r="AF2009" s="76"/>
      <c r="AG2009" s="76"/>
      <c r="AH2009" s="76"/>
      <c r="AI2009" s="76"/>
      <c r="AJ2009" s="76"/>
    </row>
    <row r="2010" spans="29:36" ht="20.85" customHeight="1" x14ac:dyDescent="0.15">
      <c r="AC2010" s="76"/>
      <c r="AD2010" s="76"/>
      <c r="AE2010" s="76"/>
      <c r="AF2010" s="76"/>
      <c r="AG2010" s="76"/>
      <c r="AH2010" s="76"/>
      <c r="AI2010" s="76"/>
      <c r="AJ2010" s="76"/>
    </row>
    <row r="2011" spans="29:36" ht="20.85" customHeight="1" x14ac:dyDescent="0.15">
      <c r="AC2011" s="76"/>
      <c r="AD2011" s="76"/>
      <c r="AE2011" s="76"/>
      <c r="AF2011" s="76"/>
      <c r="AG2011" s="76"/>
      <c r="AH2011" s="76"/>
      <c r="AI2011" s="76"/>
      <c r="AJ2011" s="76"/>
    </row>
    <row r="2012" spans="29:36" ht="20.85" customHeight="1" x14ac:dyDescent="0.15">
      <c r="AC2012" s="76"/>
      <c r="AD2012" s="76"/>
      <c r="AE2012" s="76"/>
      <c r="AF2012" s="76"/>
      <c r="AG2012" s="76"/>
      <c r="AH2012" s="76"/>
      <c r="AI2012" s="76"/>
      <c r="AJ2012" s="76"/>
    </row>
    <row r="2013" spans="29:36" ht="20.85" customHeight="1" x14ac:dyDescent="0.15">
      <c r="AC2013" s="76"/>
      <c r="AD2013" s="76"/>
      <c r="AE2013" s="76"/>
      <c r="AF2013" s="76"/>
      <c r="AG2013" s="76"/>
      <c r="AH2013" s="76"/>
      <c r="AI2013" s="76"/>
      <c r="AJ2013" s="76"/>
    </row>
    <row r="2014" spans="29:36" ht="20.85" customHeight="1" x14ac:dyDescent="0.15">
      <c r="AC2014" s="76"/>
      <c r="AD2014" s="76"/>
      <c r="AE2014" s="76"/>
      <c r="AF2014" s="76"/>
      <c r="AG2014" s="76"/>
      <c r="AH2014" s="76"/>
      <c r="AI2014" s="76"/>
      <c r="AJ2014" s="76"/>
    </row>
    <row r="2015" spans="29:36" ht="20.85" customHeight="1" x14ac:dyDescent="0.15">
      <c r="AC2015" s="76"/>
      <c r="AD2015" s="76"/>
      <c r="AE2015" s="76"/>
      <c r="AF2015" s="76"/>
      <c r="AG2015" s="76"/>
      <c r="AH2015" s="76"/>
      <c r="AI2015" s="76"/>
      <c r="AJ2015" s="76"/>
    </row>
    <row r="2016" spans="29:36" ht="20.85" customHeight="1" x14ac:dyDescent="0.15">
      <c r="AC2016" s="76"/>
      <c r="AD2016" s="76"/>
      <c r="AE2016" s="76"/>
      <c r="AF2016" s="76"/>
      <c r="AG2016" s="76"/>
      <c r="AH2016" s="76"/>
      <c r="AI2016" s="76"/>
      <c r="AJ2016" s="76"/>
    </row>
    <row r="2017" spans="29:36" ht="20.85" customHeight="1" x14ac:dyDescent="0.15">
      <c r="AC2017" s="76"/>
      <c r="AD2017" s="76"/>
      <c r="AE2017" s="76"/>
      <c r="AF2017" s="76"/>
      <c r="AG2017" s="76"/>
      <c r="AH2017" s="76"/>
      <c r="AI2017" s="76"/>
      <c r="AJ2017" s="76"/>
    </row>
    <row r="2018" spans="29:36" ht="20.85" customHeight="1" x14ac:dyDescent="0.15">
      <c r="AC2018" s="76"/>
      <c r="AD2018" s="76"/>
      <c r="AE2018" s="76"/>
      <c r="AF2018" s="76"/>
      <c r="AG2018" s="76"/>
      <c r="AH2018" s="76"/>
      <c r="AI2018" s="76"/>
      <c r="AJ2018" s="76"/>
    </row>
    <row r="2019" spans="29:36" ht="20.85" customHeight="1" x14ac:dyDescent="0.15">
      <c r="AC2019" s="76"/>
      <c r="AD2019" s="76"/>
      <c r="AE2019" s="76"/>
      <c r="AF2019" s="76"/>
      <c r="AG2019" s="76"/>
      <c r="AH2019" s="76"/>
      <c r="AI2019" s="76"/>
      <c r="AJ2019" s="76"/>
    </row>
    <row r="2020" spans="29:36" ht="20.85" customHeight="1" x14ac:dyDescent="0.15">
      <c r="AC2020" s="76"/>
      <c r="AD2020" s="76"/>
      <c r="AE2020" s="76"/>
      <c r="AF2020" s="76"/>
      <c r="AG2020" s="76"/>
      <c r="AH2020" s="76"/>
      <c r="AI2020" s="76"/>
      <c r="AJ2020" s="76"/>
    </row>
    <row r="2021" spans="29:36" ht="20.85" customHeight="1" x14ac:dyDescent="0.15">
      <c r="AC2021" s="76"/>
      <c r="AD2021" s="76"/>
      <c r="AE2021" s="76"/>
      <c r="AF2021" s="76"/>
      <c r="AG2021" s="76"/>
      <c r="AH2021" s="76"/>
      <c r="AI2021" s="76"/>
      <c r="AJ2021" s="76"/>
    </row>
    <row r="2022" spans="29:36" ht="20.85" customHeight="1" x14ac:dyDescent="0.15">
      <c r="AC2022" s="76"/>
      <c r="AD2022" s="76"/>
      <c r="AE2022" s="76"/>
      <c r="AF2022" s="76"/>
      <c r="AG2022" s="76"/>
      <c r="AH2022" s="76"/>
      <c r="AI2022" s="76"/>
      <c r="AJ2022" s="76"/>
    </row>
    <row r="2023" spans="29:36" ht="20.85" customHeight="1" x14ac:dyDescent="0.15">
      <c r="AC2023" s="76"/>
      <c r="AD2023" s="76"/>
      <c r="AE2023" s="76"/>
      <c r="AF2023" s="76"/>
      <c r="AG2023" s="76"/>
      <c r="AH2023" s="76"/>
      <c r="AI2023" s="76"/>
      <c r="AJ2023" s="76"/>
    </row>
    <row r="2024" spans="29:36" ht="20.85" customHeight="1" x14ac:dyDescent="0.15">
      <c r="AC2024" s="76"/>
      <c r="AD2024" s="76"/>
      <c r="AE2024" s="76"/>
      <c r="AF2024" s="76"/>
      <c r="AG2024" s="76"/>
      <c r="AH2024" s="76"/>
      <c r="AI2024" s="76"/>
      <c r="AJ2024" s="76"/>
    </row>
    <row r="2025" spans="29:36" ht="20.85" customHeight="1" x14ac:dyDescent="0.15">
      <c r="AC2025" s="75"/>
      <c r="AD2025" s="75"/>
      <c r="AE2025" s="75"/>
      <c r="AF2025" s="75"/>
      <c r="AG2025" s="75"/>
      <c r="AH2025" s="75"/>
      <c r="AI2025" s="75"/>
      <c r="AJ2025" s="75"/>
    </row>
    <row r="2026" spans="29:36" ht="20.85" customHeight="1" x14ac:dyDescent="0.15">
      <c r="AC2026" s="75"/>
      <c r="AD2026" s="75"/>
      <c r="AE2026" s="75"/>
      <c r="AF2026" s="75"/>
      <c r="AG2026" s="75"/>
      <c r="AH2026" s="75"/>
      <c r="AI2026" s="75"/>
      <c r="AJ2026" s="75"/>
    </row>
  </sheetData>
  <sheetProtection algorithmName="SHA-512" hashValue="FqlsL1TAwHB3YLUoFIVZzqyJNLr0K9FsAohkQWpiDpWmkMoaE236++M5WDOm4KC/XoAWgXsJh1utJvDX2auGXQ==" saltValue="y5/Td84xbzLy1FisHXTzsw==" spinCount="100000" sheet="1" objects="1" scenarios="1"/>
  <mergeCells count="322">
    <mergeCell ref="X70:Y70"/>
    <mergeCell ref="B71:C71"/>
    <mergeCell ref="I71:K71"/>
    <mergeCell ref="L71:M71"/>
    <mergeCell ref="N71:O71"/>
    <mergeCell ref="U71:W71"/>
    <mergeCell ref="X71:Y71"/>
    <mergeCell ref="I70:K70"/>
    <mergeCell ref="L70:M70"/>
    <mergeCell ref="N70:O70"/>
    <mergeCell ref="U70:W70"/>
    <mergeCell ref="B70:C70"/>
    <mergeCell ref="U68:W68"/>
    <mergeCell ref="X68:Y68"/>
    <mergeCell ref="B69:C69"/>
    <mergeCell ref="I69:K69"/>
    <mergeCell ref="L69:M69"/>
    <mergeCell ref="N69:O69"/>
    <mergeCell ref="U69:W69"/>
    <mergeCell ref="X69:Y69"/>
    <mergeCell ref="B68:C68"/>
    <mergeCell ref="I68:K68"/>
    <mergeCell ref="L68:M68"/>
    <mergeCell ref="N68:O68"/>
    <mergeCell ref="U66:W66"/>
    <mergeCell ref="X66:Y66"/>
    <mergeCell ref="B67:C67"/>
    <mergeCell ref="I67:K67"/>
    <mergeCell ref="L67:M67"/>
    <mergeCell ref="N67:O67"/>
    <mergeCell ref="U67:W67"/>
    <mergeCell ref="X67:Y67"/>
    <mergeCell ref="B66:C66"/>
    <mergeCell ref="I66:K66"/>
    <mergeCell ref="L66:M66"/>
    <mergeCell ref="N66:O66"/>
    <mergeCell ref="X64:Y64"/>
    <mergeCell ref="B65:C65"/>
    <mergeCell ref="I65:K65"/>
    <mergeCell ref="L65:M65"/>
    <mergeCell ref="N65:O65"/>
    <mergeCell ref="U65:W65"/>
    <mergeCell ref="X65:Y65"/>
    <mergeCell ref="I64:K64"/>
    <mergeCell ref="L64:M64"/>
    <mergeCell ref="N64:O64"/>
    <mergeCell ref="U64:W64"/>
    <mergeCell ref="B64:C64"/>
    <mergeCell ref="U62:W62"/>
    <mergeCell ref="X62:Y62"/>
    <mergeCell ref="B63:C63"/>
    <mergeCell ref="I63:K63"/>
    <mergeCell ref="L63:M63"/>
    <mergeCell ref="N63:O63"/>
    <mergeCell ref="U63:W63"/>
    <mergeCell ref="X63:Y63"/>
    <mergeCell ref="B62:C62"/>
    <mergeCell ref="I62:K62"/>
    <mergeCell ref="L62:M62"/>
    <mergeCell ref="N62:O62"/>
    <mergeCell ref="U60:W60"/>
    <mergeCell ref="X60:Y60"/>
    <mergeCell ref="B61:C61"/>
    <mergeCell ref="I61:K61"/>
    <mergeCell ref="L61:M61"/>
    <mergeCell ref="N61:O61"/>
    <mergeCell ref="U61:W61"/>
    <mergeCell ref="X61:Y61"/>
    <mergeCell ref="B60:C60"/>
    <mergeCell ref="I60:K60"/>
    <mergeCell ref="L60:M60"/>
    <mergeCell ref="N60:O60"/>
    <mergeCell ref="U58:W58"/>
    <mergeCell ref="X58:Y58"/>
    <mergeCell ref="B59:C59"/>
    <mergeCell ref="I59:K59"/>
    <mergeCell ref="L59:M59"/>
    <mergeCell ref="N59:O59"/>
    <mergeCell ref="U59:W59"/>
    <mergeCell ref="X59:Y59"/>
    <mergeCell ref="B58:C58"/>
    <mergeCell ref="I58:K58"/>
    <mergeCell ref="L58:M58"/>
    <mergeCell ref="N58:O58"/>
    <mergeCell ref="U56:W56"/>
    <mergeCell ref="X56:Y56"/>
    <mergeCell ref="B57:C57"/>
    <mergeCell ref="I57:K57"/>
    <mergeCell ref="L57:M57"/>
    <mergeCell ref="N57:O57"/>
    <mergeCell ref="U57:W57"/>
    <mergeCell ref="X57:Y57"/>
    <mergeCell ref="N55:O55"/>
    <mergeCell ref="U55:W55"/>
    <mergeCell ref="X55:Y55"/>
    <mergeCell ref="B56:C56"/>
    <mergeCell ref="I56:K56"/>
    <mergeCell ref="L56:M56"/>
    <mergeCell ref="N56:O56"/>
    <mergeCell ref="B55:C55"/>
    <mergeCell ref="I55:K55"/>
    <mergeCell ref="L55:M55"/>
    <mergeCell ref="I54:K54"/>
    <mergeCell ref="L54:M54"/>
    <mergeCell ref="N54:O54"/>
    <mergeCell ref="U54:W54"/>
    <mergeCell ref="X54:Y54"/>
    <mergeCell ref="U52:W52"/>
    <mergeCell ref="X52:Y52"/>
    <mergeCell ref="B53:C53"/>
    <mergeCell ref="I53:K53"/>
    <mergeCell ref="L53:M53"/>
    <mergeCell ref="N53:O53"/>
    <mergeCell ref="U53:W53"/>
    <mergeCell ref="X53:Y53"/>
    <mergeCell ref="B52:C52"/>
    <mergeCell ref="I52:K52"/>
    <mergeCell ref="L52:M52"/>
    <mergeCell ref="N52:O52"/>
    <mergeCell ref="B54:C54"/>
    <mergeCell ref="I51:K51"/>
    <mergeCell ref="L51:M51"/>
    <mergeCell ref="N51:O51"/>
    <mergeCell ref="U51:W51"/>
    <mergeCell ref="X51:Y51"/>
    <mergeCell ref="X49:Y49"/>
    <mergeCell ref="B50:C50"/>
    <mergeCell ref="I50:K50"/>
    <mergeCell ref="L50:M50"/>
    <mergeCell ref="N50:O50"/>
    <mergeCell ref="U50:W50"/>
    <mergeCell ref="X50:Y50"/>
    <mergeCell ref="I49:K49"/>
    <mergeCell ref="L49:M49"/>
    <mergeCell ref="N49:O49"/>
    <mergeCell ref="U49:W49"/>
    <mergeCell ref="B51:C51"/>
    <mergeCell ref="B49:C49"/>
    <mergeCell ref="X47:Y47"/>
    <mergeCell ref="B48:C48"/>
    <mergeCell ref="I48:K48"/>
    <mergeCell ref="L48:M48"/>
    <mergeCell ref="N48:O48"/>
    <mergeCell ref="U48:W48"/>
    <mergeCell ref="X48:Y48"/>
    <mergeCell ref="X45:Y45"/>
    <mergeCell ref="B46:M46"/>
    <mergeCell ref="N46:Y46"/>
    <mergeCell ref="B47:C47"/>
    <mergeCell ref="I47:K47"/>
    <mergeCell ref="L47:M47"/>
    <mergeCell ref="N47:O47"/>
    <mergeCell ref="U47:W47"/>
    <mergeCell ref="D45:H45"/>
    <mergeCell ref="I45:K45"/>
    <mergeCell ref="L45:M45"/>
    <mergeCell ref="N45:O45"/>
    <mergeCell ref="P45:T45"/>
    <mergeCell ref="U45:W45"/>
    <mergeCell ref="B45:C45"/>
    <mergeCell ref="U37:W37"/>
    <mergeCell ref="X37:Y37"/>
    <mergeCell ref="B38:C38"/>
    <mergeCell ref="I38:K38"/>
    <mergeCell ref="L38:M38"/>
    <mergeCell ref="N38:O38"/>
    <mergeCell ref="U38:W38"/>
    <mergeCell ref="X38:Y38"/>
    <mergeCell ref="N36:O36"/>
    <mergeCell ref="U36:W36"/>
    <mergeCell ref="X36:Y36"/>
    <mergeCell ref="B37:C37"/>
    <mergeCell ref="I37:K37"/>
    <mergeCell ref="L37:M37"/>
    <mergeCell ref="N37:O37"/>
    <mergeCell ref="B36:C36"/>
    <mergeCell ref="I36:K36"/>
    <mergeCell ref="L36:M36"/>
    <mergeCell ref="I35:K35"/>
    <mergeCell ref="L35:M35"/>
    <mergeCell ref="N35:O35"/>
    <mergeCell ref="U35:W35"/>
    <mergeCell ref="X35:Y35"/>
    <mergeCell ref="U33:W33"/>
    <mergeCell ref="X33:Y33"/>
    <mergeCell ref="B34:C34"/>
    <mergeCell ref="I34:K34"/>
    <mergeCell ref="L34:M34"/>
    <mergeCell ref="N34:O34"/>
    <mergeCell ref="U34:W34"/>
    <mergeCell ref="X34:Y34"/>
    <mergeCell ref="B33:C33"/>
    <mergeCell ref="I33:K33"/>
    <mergeCell ref="L33:M33"/>
    <mergeCell ref="N33:O33"/>
    <mergeCell ref="B35:C35"/>
    <mergeCell ref="I32:K32"/>
    <mergeCell ref="L32:M32"/>
    <mergeCell ref="N32:O32"/>
    <mergeCell ref="U32:W32"/>
    <mergeCell ref="X32:Y32"/>
    <mergeCell ref="X30:Y30"/>
    <mergeCell ref="B31:C31"/>
    <mergeCell ref="I31:K31"/>
    <mergeCell ref="L31:M31"/>
    <mergeCell ref="N31:O31"/>
    <mergeCell ref="U31:W31"/>
    <mergeCell ref="X31:Y31"/>
    <mergeCell ref="I30:K30"/>
    <mergeCell ref="L30:M30"/>
    <mergeCell ref="N30:O30"/>
    <mergeCell ref="U30:W30"/>
    <mergeCell ref="B32:C32"/>
    <mergeCell ref="B30:C30"/>
    <mergeCell ref="U28:W28"/>
    <mergeCell ref="X28:Y28"/>
    <mergeCell ref="B29:C29"/>
    <mergeCell ref="I29:K29"/>
    <mergeCell ref="L29:M29"/>
    <mergeCell ref="N29:O29"/>
    <mergeCell ref="U29:W29"/>
    <mergeCell ref="X29:Y29"/>
    <mergeCell ref="B28:C28"/>
    <mergeCell ref="I28:K28"/>
    <mergeCell ref="L28:M28"/>
    <mergeCell ref="N28:O28"/>
    <mergeCell ref="B27:C27"/>
    <mergeCell ref="I27:K27"/>
    <mergeCell ref="L27:M27"/>
    <mergeCell ref="N27:O27"/>
    <mergeCell ref="U27:W27"/>
    <mergeCell ref="X27:Y27"/>
    <mergeCell ref="B26:C26"/>
    <mergeCell ref="I26:K26"/>
    <mergeCell ref="L26:M26"/>
    <mergeCell ref="N26:O26"/>
    <mergeCell ref="B25:C25"/>
    <mergeCell ref="I25:K25"/>
    <mergeCell ref="L25:M25"/>
    <mergeCell ref="N25:O25"/>
    <mergeCell ref="U25:W25"/>
    <mergeCell ref="X25:Y25"/>
    <mergeCell ref="X23:Y23"/>
    <mergeCell ref="B23:C23"/>
    <mergeCell ref="U26:W26"/>
    <mergeCell ref="X26:Y26"/>
    <mergeCell ref="B2:X3"/>
    <mergeCell ref="B24:C24"/>
    <mergeCell ref="I24:K24"/>
    <mergeCell ref="L24:M24"/>
    <mergeCell ref="N24:O24"/>
    <mergeCell ref="I23:K23"/>
    <mergeCell ref="L23:M23"/>
    <mergeCell ref="N23:O23"/>
    <mergeCell ref="U23:W23"/>
    <mergeCell ref="U21:W21"/>
    <mergeCell ref="X21:Y21"/>
    <mergeCell ref="B22:C22"/>
    <mergeCell ref="I22:K22"/>
    <mergeCell ref="L22:M22"/>
    <mergeCell ref="N22:O22"/>
    <mergeCell ref="U22:W22"/>
    <mergeCell ref="X22:Y22"/>
    <mergeCell ref="B21:C21"/>
    <mergeCell ref="I21:K21"/>
    <mergeCell ref="L21:M21"/>
    <mergeCell ref="N21:O21"/>
    <mergeCell ref="U19:W19"/>
    <mergeCell ref="U24:W24"/>
    <mergeCell ref="X24:Y24"/>
    <mergeCell ref="X19:Y19"/>
    <mergeCell ref="B20:C20"/>
    <mergeCell ref="I20:K20"/>
    <mergeCell ref="L20:M20"/>
    <mergeCell ref="N20:O20"/>
    <mergeCell ref="U20:W20"/>
    <mergeCell ref="X20:Y20"/>
    <mergeCell ref="B19:C19"/>
    <mergeCell ref="I19:K19"/>
    <mergeCell ref="L19:M19"/>
    <mergeCell ref="N19:O19"/>
    <mergeCell ref="U17:W17"/>
    <mergeCell ref="X17:Y17"/>
    <mergeCell ref="B18:C18"/>
    <mergeCell ref="I18:K18"/>
    <mergeCell ref="L18:M18"/>
    <mergeCell ref="N18:O18"/>
    <mergeCell ref="U18:W18"/>
    <mergeCell ref="X18:Y18"/>
    <mergeCell ref="N15:O15"/>
    <mergeCell ref="U15:W15"/>
    <mergeCell ref="X15:Y15"/>
    <mergeCell ref="B17:C17"/>
    <mergeCell ref="I17:K17"/>
    <mergeCell ref="L17:M17"/>
    <mergeCell ref="N17:O17"/>
    <mergeCell ref="B16:C16"/>
    <mergeCell ref="I16:K16"/>
    <mergeCell ref="L16:M16"/>
    <mergeCell ref="N16:O16"/>
    <mergeCell ref="U16:W16"/>
    <mergeCell ref="X16:Y16"/>
    <mergeCell ref="B15:C15"/>
    <mergeCell ref="I15:K15"/>
    <mergeCell ref="L15:M15"/>
    <mergeCell ref="B14:C14"/>
    <mergeCell ref="B12:C12"/>
    <mergeCell ref="D12:H12"/>
    <mergeCell ref="AD4:AE4"/>
    <mergeCell ref="I14:K14"/>
    <mergeCell ref="L14:M14"/>
    <mergeCell ref="N14:O14"/>
    <mergeCell ref="U14:W14"/>
    <mergeCell ref="X14:Y14"/>
    <mergeCell ref="I12:K12"/>
    <mergeCell ref="L12:M12"/>
    <mergeCell ref="N12:O12"/>
    <mergeCell ref="P12:T12"/>
    <mergeCell ref="U12:W12"/>
    <mergeCell ref="X12:Y12"/>
    <mergeCell ref="B13:M13"/>
    <mergeCell ref="N13:Y13"/>
  </mergeCells>
  <phoneticPr fontId="1"/>
  <conditionalFormatting sqref="R6:W6">
    <cfRule type="cellIs" dxfId="11" priority="59" operator="equal">
      <formula>"女子"</formula>
    </cfRule>
    <cfRule type="cellIs" dxfId="10" priority="60" operator="equal">
      <formula>"男子"</formula>
    </cfRule>
  </conditionalFormatting>
  <conditionalFormatting sqref="R140:W140">
    <cfRule type="cellIs" dxfId="9" priority="23" operator="equal">
      <formula>"女子"</formula>
    </cfRule>
    <cfRule type="cellIs" dxfId="8" priority="24" operator="equal">
      <formula>"男子"</formula>
    </cfRule>
  </conditionalFormatting>
  <conditionalFormatting sqref="R161:W161">
    <cfRule type="cellIs" dxfId="7" priority="21" operator="equal">
      <formula>"女子"</formula>
    </cfRule>
    <cfRule type="cellIs" dxfId="6" priority="22" operator="equal">
      <formula>"男子"</formula>
    </cfRule>
  </conditionalFormatting>
  <conditionalFormatting sqref="R100:W100">
    <cfRule type="cellIs" dxfId="5" priority="19" operator="equal">
      <formula>"女子"</formula>
    </cfRule>
    <cfRule type="cellIs" dxfId="4" priority="20" operator="equal">
      <formula>"男子"</formula>
    </cfRule>
  </conditionalFormatting>
  <conditionalFormatting sqref="R121:W121">
    <cfRule type="cellIs" dxfId="3" priority="17" operator="equal">
      <formula>"女子"</formula>
    </cfRule>
    <cfRule type="cellIs" dxfId="2" priority="18" operator="equal">
      <formula>"男子"</formula>
    </cfRule>
  </conditionalFormatting>
  <conditionalFormatting sqref="R81:W81">
    <cfRule type="cellIs" dxfId="1" priority="5" operator="equal">
      <formula>"女子"</formula>
    </cfRule>
    <cfRule type="cellIs" dxfId="0" priority="6" operator="equal">
      <formula>"男子"</formula>
    </cfRule>
  </conditionalFormatting>
  <pageMargins left="0.39370078740157483" right="0.39370078740157483" top="0.39370078740157483" bottom="0.19685039370078741" header="0.31496062992125984" footer="0"/>
  <pageSetup paperSize="9" orientation="portrait" r:id="rId1"/>
  <rowBreaks count="3" manualBreakCount="3">
    <brk id="40" max="25" man="1"/>
    <brk id="94" max="25" man="1"/>
    <brk id="134" max="2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Z38"/>
  <sheetViews>
    <sheetView showGridLines="0" view="pageBreakPreview" zoomScaleNormal="100" zoomScaleSheetLayoutView="100" workbookViewId="0"/>
  </sheetViews>
  <sheetFormatPr defaultColWidth="3.625" defaultRowHeight="23.85" customHeight="1" x14ac:dyDescent="0.15"/>
  <cols>
    <col min="1" max="16384" width="3.625" style="49"/>
  </cols>
  <sheetData>
    <row r="2" spans="2:51" ht="23.85" customHeight="1" x14ac:dyDescent="0.15">
      <c r="C2" s="145" t="str">
        <f>"  "&amp;団体!C4</f>
        <v xml:space="preserve">  令和 ４年度 第２４回 「谷口睦生」記念陸上記録会</v>
      </c>
      <c r="D2" s="145"/>
      <c r="E2" s="145"/>
      <c r="F2" s="145"/>
      <c r="G2" s="145"/>
      <c r="H2" s="145"/>
      <c r="I2" s="145"/>
      <c r="J2" s="145"/>
      <c r="K2" s="145"/>
      <c r="L2" s="145"/>
      <c r="M2" s="145"/>
      <c r="N2" s="145"/>
      <c r="O2" s="145"/>
      <c r="P2" s="145"/>
      <c r="Q2" s="145"/>
      <c r="R2" s="145"/>
      <c r="S2" s="145"/>
      <c r="T2" s="145"/>
      <c r="U2" s="145"/>
      <c r="V2" s="145"/>
      <c r="W2" s="145"/>
      <c r="X2" s="145"/>
      <c r="AC2" s="145" t="str">
        <f>"  "&amp;団体!C4</f>
        <v xml:space="preserve">  令和 ４年度 第２４回 「谷口睦生」記念陸上記録会</v>
      </c>
      <c r="AD2" s="145"/>
      <c r="AE2" s="145"/>
      <c r="AF2" s="145"/>
      <c r="AG2" s="145"/>
      <c r="AH2" s="145"/>
      <c r="AI2" s="145"/>
      <c r="AJ2" s="145"/>
      <c r="AK2" s="145"/>
      <c r="AL2" s="145"/>
      <c r="AM2" s="145"/>
      <c r="AN2" s="145"/>
      <c r="AO2" s="145"/>
      <c r="AP2" s="145"/>
      <c r="AQ2" s="145"/>
      <c r="AR2" s="145"/>
      <c r="AS2" s="145"/>
      <c r="AT2" s="145"/>
      <c r="AU2" s="145"/>
      <c r="AV2" s="145"/>
      <c r="AW2" s="145"/>
      <c r="AX2" s="145"/>
    </row>
    <row r="3" spans="2:51" ht="23.85" customHeight="1" x14ac:dyDescent="0.15">
      <c r="F3" s="49" t="s">
        <v>182</v>
      </c>
      <c r="AF3" s="49" t="s">
        <v>182</v>
      </c>
    </row>
    <row r="4" spans="2:51" ht="23.85" customHeight="1" thickBot="1" x14ac:dyDescent="0.2">
      <c r="C4" s="146"/>
      <c r="D4" s="146"/>
      <c r="E4" s="146"/>
      <c r="F4" s="146"/>
      <c r="G4" s="146"/>
      <c r="H4" s="146"/>
      <c r="I4" s="146"/>
      <c r="J4" s="146"/>
      <c r="K4" s="146"/>
      <c r="L4" s="146"/>
      <c r="M4" s="146"/>
      <c r="N4" s="146"/>
      <c r="O4" s="147" t="s">
        <v>233</v>
      </c>
      <c r="P4" s="147"/>
      <c r="Q4" s="147"/>
      <c r="R4" s="147"/>
      <c r="S4" s="477" t="str">
        <f>IF(団体!I12="","",団体!I12)</f>
        <v/>
      </c>
      <c r="T4" s="477"/>
      <c r="U4" s="477"/>
      <c r="V4" s="477"/>
      <c r="W4" s="477"/>
      <c r="X4" s="477"/>
      <c r="Y4" s="477"/>
      <c r="AC4" s="146"/>
      <c r="AD4" s="146"/>
      <c r="AE4" s="146"/>
      <c r="AF4" s="146"/>
      <c r="AG4" s="146"/>
      <c r="AH4" s="146"/>
      <c r="AI4" s="146"/>
      <c r="AJ4" s="146"/>
      <c r="AK4" s="146"/>
      <c r="AL4" s="146"/>
      <c r="AM4" s="146"/>
      <c r="AN4" s="146"/>
      <c r="AO4" s="147" t="s">
        <v>233</v>
      </c>
      <c r="AP4" s="147"/>
      <c r="AQ4" s="147"/>
      <c r="AR4" s="147"/>
      <c r="AS4" s="477" t="str">
        <f>S4</f>
        <v/>
      </c>
      <c r="AT4" s="477"/>
      <c r="AU4" s="477"/>
      <c r="AV4" s="477"/>
      <c r="AW4" s="477"/>
      <c r="AX4" s="477"/>
      <c r="AY4" s="477"/>
    </row>
    <row r="5" spans="2:51" ht="23.85" customHeight="1" thickTop="1" thickBot="1" x14ac:dyDescent="0.2"/>
    <row r="6" spans="2:51" ht="23.85" customHeight="1" thickBot="1" x14ac:dyDescent="0.2">
      <c r="B6" s="478" t="s">
        <v>179</v>
      </c>
      <c r="C6" s="479"/>
      <c r="D6" s="474" t="s">
        <v>181</v>
      </c>
      <c r="E6" s="475"/>
      <c r="F6" s="475"/>
      <c r="G6" s="475"/>
      <c r="H6" s="479"/>
      <c r="I6" s="474" t="s">
        <v>180</v>
      </c>
      <c r="J6" s="475"/>
      <c r="K6" s="475"/>
      <c r="L6" s="475"/>
      <c r="M6" s="476"/>
      <c r="N6" s="475" t="s">
        <v>179</v>
      </c>
      <c r="O6" s="479"/>
      <c r="P6" s="474" t="s">
        <v>181</v>
      </c>
      <c r="Q6" s="475"/>
      <c r="R6" s="475"/>
      <c r="S6" s="475"/>
      <c r="T6" s="479"/>
      <c r="U6" s="474" t="s">
        <v>180</v>
      </c>
      <c r="V6" s="475"/>
      <c r="W6" s="475"/>
      <c r="X6" s="475"/>
      <c r="Y6" s="476"/>
      <c r="AB6" s="478" t="s">
        <v>34</v>
      </c>
      <c r="AC6" s="479"/>
      <c r="AD6" s="474" t="s">
        <v>181</v>
      </c>
      <c r="AE6" s="475"/>
      <c r="AF6" s="475"/>
      <c r="AG6" s="475"/>
      <c r="AH6" s="479"/>
      <c r="AI6" s="474" t="s">
        <v>180</v>
      </c>
      <c r="AJ6" s="475"/>
      <c r="AK6" s="475"/>
      <c r="AL6" s="475"/>
      <c r="AM6" s="476"/>
      <c r="AN6" s="475" t="s">
        <v>34</v>
      </c>
      <c r="AO6" s="479"/>
      <c r="AP6" s="474" t="s">
        <v>181</v>
      </c>
      <c r="AQ6" s="475"/>
      <c r="AR6" s="475"/>
      <c r="AS6" s="475"/>
      <c r="AT6" s="479"/>
      <c r="AU6" s="474" t="s">
        <v>180</v>
      </c>
      <c r="AV6" s="475"/>
      <c r="AW6" s="475"/>
      <c r="AX6" s="475"/>
      <c r="AY6" s="476"/>
    </row>
    <row r="7" spans="2:51" ht="23.85" customHeight="1" x14ac:dyDescent="0.15">
      <c r="B7" s="471" t="s">
        <v>183</v>
      </c>
      <c r="C7" s="472"/>
      <c r="D7" s="454"/>
      <c r="E7" s="455"/>
      <c r="F7" s="455"/>
      <c r="G7" s="455"/>
      <c r="H7" s="456"/>
      <c r="I7" s="457"/>
      <c r="J7" s="458"/>
      <c r="K7" s="458"/>
      <c r="L7" s="458"/>
      <c r="M7" s="459"/>
      <c r="N7" s="473" t="s">
        <v>208</v>
      </c>
      <c r="O7" s="472"/>
      <c r="P7" s="454"/>
      <c r="Q7" s="455"/>
      <c r="R7" s="455"/>
      <c r="S7" s="455"/>
      <c r="T7" s="456"/>
      <c r="U7" s="457"/>
      <c r="V7" s="458"/>
      <c r="W7" s="458"/>
      <c r="X7" s="458"/>
      <c r="Y7" s="459"/>
      <c r="AB7" s="471" t="s">
        <v>235</v>
      </c>
      <c r="AC7" s="472"/>
      <c r="AD7" s="454"/>
      <c r="AE7" s="455"/>
      <c r="AF7" s="455"/>
      <c r="AG7" s="455"/>
      <c r="AH7" s="456"/>
      <c r="AI7" s="457"/>
      <c r="AJ7" s="458"/>
      <c r="AK7" s="458"/>
      <c r="AL7" s="458"/>
      <c r="AM7" s="459"/>
      <c r="AN7" s="473" t="s">
        <v>284</v>
      </c>
      <c r="AO7" s="472"/>
      <c r="AP7" s="454"/>
      <c r="AQ7" s="455"/>
      <c r="AR7" s="455"/>
      <c r="AS7" s="455"/>
      <c r="AT7" s="456"/>
      <c r="AU7" s="457"/>
      <c r="AV7" s="458"/>
      <c r="AW7" s="458"/>
      <c r="AX7" s="458"/>
      <c r="AY7" s="459"/>
    </row>
    <row r="8" spans="2:51" ht="23.85" customHeight="1" x14ac:dyDescent="0.15">
      <c r="B8" s="468" t="s">
        <v>184</v>
      </c>
      <c r="C8" s="469"/>
      <c r="D8" s="460"/>
      <c r="E8" s="446"/>
      <c r="F8" s="446"/>
      <c r="G8" s="446"/>
      <c r="H8" s="461"/>
      <c r="I8" s="447"/>
      <c r="J8" s="448"/>
      <c r="K8" s="448"/>
      <c r="L8" s="448"/>
      <c r="M8" s="449"/>
      <c r="N8" s="470" t="s">
        <v>209</v>
      </c>
      <c r="O8" s="469"/>
      <c r="P8" s="460"/>
      <c r="Q8" s="446"/>
      <c r="R8" s="446"/>
      <c r="S8" s="446"/>
      <c r="T8" s="461"/>
      <c r="U8" s="447"/>
      <c r="V8" s="448"/>
      <c r="W8" s="448"/>
      <c r="X8" s="448"/>
      <c r="Y8" s="449"/>
      <c r="AB8" s="468" t="s">
        <v>236</v>
      </c>
      <c r="AC8" s="469"/>
      <c r="AD8" s="460"/>
      <c r="AE8" s="446"/>
      <c r="AF8" s="446"/>
      <c r="AG8" s="446"/>
      <c r="AH8" s="461"/>
      <c r="AI8" s="447"/>
      <c r="AJ8" s="448"/>
      <c r="AK8" s="448"/>
      <c r="AL8" s="448"/>
      <c r="AM8" s="449"/>
      <c r="AN8" s="470" t="s">
        <v>263</v>
      </c>
      <c r="AO8" s="469"/>
      <c r="AP8" s="460"/>
      <c r="AQ8" s="446"/>
      <c r="AR8" s="446"/>
      <c r="AS8" s="446"/>
      <c r="AT8" s="461"/>
      <c r="AU8" s="447"/>
      <c r="AV8" s="448"/>
      <c r="AW8" s="448"/>
      <c r="AX8" s="448"/>
      <c r="AY8" s="449"/>
    </row>
    <row r="9" spans="2:51" ht="23.85" customHeight="1" x14ac:dyDescent="0.15">
      <c r="B9" s="468" t="s">
        <v>185</v>
      </c>
      <c r="C9" s="469"/>
      <c r="D9" s="446"/>
      <c r="E9" s="446"/>
      <c r="F9" s="446"/>
      <c r="G9" s="446"/>
      <c r="H9" s="446"/>
      <c r="I9" s="447"/>
      <c r="J9" s="448"/>
      <c r="K9" s="448"/>
      <c r="L9" s="448"/>
      <c r="M9" s="449"/>
      <c r="N9" s="470" t="s">
        <v>210</v>
      </c>
      <c r="O9" s="469"/>
      <c r="P9" s="446"/>
      <c r="Q9" s="446"/>
      <c r="R9" s="446"/>
      <c r="S9" s="446"/>
      <c r="T9" s="446"/>
      <c r="U9" s="447"/>
      <c r="V9" s="448"/>
      <c r="W9" s="448"/>
      <c r="X9" s="448"/>
      <c r="Y9" s="449"/>
      <c r="AB9" s="468" t="s">
        <v>237</v>
      </c>
      <c r="AC9" s="469"/>
      <c r="AD9" s="446"/>
      <c r="AE9" s="446"/>
      <c r="AF9" s="446"/>
      <c r="AG9" s="446"/>
      <c r="AH9" s="446"/>
      <c r="AI9" s="447"/>
      <c r="AJ9" s="448"/>
      <c r="AK9" s="448"/>
      <c r="AL9" s="448"/>
      <c r="AM9" s="449"/>
      <c r="AN9" s="470" t="s">
        <v>264</v>
      </c>
      <c r="AO9" s="469"/>
      <c r="AP9" s="446"/>
      <c r="AQ9" s="446"/>
      <c r="AR9" s="446"/>
      <c r="AS9" s="446"/>
      <c r="AT9" s="446"/>
      <c r="AU9" s="447"/>
      <c r="AV9" s="448"/>
      <c r="AW9" s="448"/>
      <c r="AX9" s="448"/>
      <c r="AY9" s="449"/>
    </row>
    <row r="10" spans="2:51" ht="23.85" customHeight="1" x14ac:dyDescent="0.15">
      <c r="B10" s="468" t="s">
        <v>186</v>
      </c>
      <c r="C10" s="469"/>
      <c r="D10" s="446"/>
      <c r="E10" s="446"/>
      <c r="F10" s="446"/>
      <c r="G10" s="446"/>
      <c r="H10" s="446"/>
      <c r="I10" s="447"/>
      <c r="J10" s="448"/>
      <c r="K10" s="448"/>
      <c r="L10" s="448"/>
      <c r="M10" s="449"/>
      <c r="N10" s="470" t="s">
        <v>211</v>
      </c>
      <c r="O10" s="469"/>
      <c r="P10" s="446"/>
      <c r="Q10" s="446"/>
      <c r="R10" s="446"/>
      <c r="S10" s="446"/>
      <c r="T10" s="446"/>
      <c r="U10" s="447"/>
      <c r="V10" s="448"/>
      <c r="W10" s="448"/>
      <c r="X10" s="448"/>
      <c r="Y10" s="449"/>
      <c r="AB10" s="468" t="s">
        <v>238</v>
      </c>
      <c r="AC10" s="469"/>
      <c r="AD10" s="446"/>
      <c r="AE10" s="446"/>
      <c r="AF10" s="446"/>
      <c r="AG10" s="446"/>
      <c r="AH10" s="446"/>
      <c r="AI10" s="447"/>
      <c r="AJ10" s="448"/>
      <c r="AK10" s="448"/>
      <c r="AL10" s="448"/>
      <c r="AM10" s="449"/>
      <c r="AN10" s="470" t="s">
        <v>265</v>
      </c>
      <c r="AO10" s="469"/>
      <c r="AP10" s="446"/>
      <c r="AQ10" s="446"/>
      <c r="AR10" s="446"/>
      <c r="AS10" s="446"/>
      <c r="AT10" s="446"/>
      <c r="AU10" s="447"/>
      <c r="AV10" s="448"/>
      <c r="AW10" s="448"/>
      <c r="AX10" s="448"/>
      <c r="AY10" s="449"/>
    </row>
    <row r="11" spans="2:51" ht="23.85" customHeight="1" x14ac:dyDescent="0.15">
      <c r="B11" s="468" t="s">
        <v>187</v>
      </c>
      <c r="C11" s="469"/>
      <c r="D11" s="446"/>
      <c r="E11" s="446"/>
      <c r="F11" s="446"/>
      <c r="G11" s="446"/>
      <c r="H11" s="446"/>
      <c r="I11" s="447"/>
      <c r="J11" s="448"/>
      <c r="K11" s="448"/>
      <c r="L11" s="448"/>
      <c r="M11" s="449"/>
      <c r="N11" s="470" t="s">
        <v>212</v>
      </c>
      <c r="O11" s="469"/>
      <c r="P11" s="446"/>
      <c r="Q11" s="446"/>
      <c r="R11" s="446"/>
      <c r="S11" s="446"/>
      <c r="T11" s="446"/>
      <c r="U11" s="447"/>
      <c r="V11" s="448"/>
      <c r="W11" s="448"/>
      <c r="X11" s="448"/>
      <c r="Y11" s="449"/>
      <c r="AB11" s="468" t="s">
        <v>239</v>
      </c>
      <c r="AC11" s="469"/>
      <c r="AD11" s="446"/>
      <c r="AE11" s="446"/>
      <c r="AF11" s="446"/>
      <c r="AG11" s="446"/>
      <c r="AH11" s="446"/>
      <c r="AI11" s="447"/>
      <c r="AJ11" s="448"/>
      <c r="AK11" s="448"/>
      <c r="AL11" s="448"/>
      <c r="AM11" s="449"/>
      <c r="AN11" s="470" t="s">
        <v>266</v>
      </c>
      <c r="AO11" s="469"/>
      <c r="AP11" s="446"/>
      <c r="AQ11" s="446"/>
      <c r="AR11" s="446"/>
      <c r="AS11" s="446"/>
      <c r="AT11" s="446"/>
      <c r="AU11" s="447"/>
      <c r="AV11" s="448"/>
      <c r="AW11" s="448"/>
      <c r="AX11" s="448"/>
      <c r="AY11" s="449"/>
    </row>
    <row r="12" spans="2:51" ht="23.85" customHeight="1" x14ac:dyDescent="0.15">
      <c r="B12" s="468" t="s">
        <v>188</v>
      </c>
      <c r="C12" s="469"/>
      <c r="D12" s="446"/>
      <c r="E12" s="446"/>
      <c r="F12" s="446"/>
      <c r="G12" s="446"/>
      <c r="H12" s="446"/>
      <c r="I12" s="447"/>
      <c r="J12" s="448"/>
      <c r="K12" s="448"/>
      <c r="L12" s="448"/>
      <c r="M12" s="449"/>
      <c r="N12" s="470" t="s">
        <v>213</v>
      </c>
      <c r="O12" s="469"/>
      <c r="P12" s="446"/>
      <c r="Q12" s="446"/>
      <c r="R12" s="446"/>
      <c r="S12" s="446"/>
      <c r="T12" s="446"/>
      <c r="U12" s="447"/>
      <c r="V12" s="448"/>
      <c r="W12" s="448"/>
      <c r="X12" s="448"/>
      <c r="Y12" s="449"/>
      <c r="AB12" s="468" t="s">
        <v>240</v>
      </c>
      <c r="AC12" s="469"/>
      <c r="AD12" s="446"/>
      <c r="AE12" s="446"/>
      <c r="AF12" s="446"/>
      <c r="AG12" s="446"/>
      <c r="AH12" s="446"/>
      <c r="AI12" s="447"/>
      <c r="AJ12" s="448"/>
      <c r="AK12" s="448"/>
      <c r="AL12" s="448"/>
      <c r="AM12" s="449"/>
      <c r="AN12" s="470" t="s">
        <v>267</v>
      </c>
      <c r="AO12" s="469"/>
      <c r="AP12" s="446"/>
      <c r="AQ12" s="446"/>
      <c r="AR12" s="446"/>
      <c r="AS12" s="446"/>
      <c r="AT12" s="446"/>
      <c r="AU12" s="447"/>
      <c r="AV12" s="448"/>
      <c r="AW12" s="448"/>
      <c r="AX12" s="448"/>
      <c r="AY12" s="449"/>
    </row>
    <row r="13" spans="2:51" ht="23.85" customHeight="1" x14ac:dyDescent="0.15">
      <c r="B13" s="468" t="s">
        <v>189</v>
      </c>
      <c r="C13" s="469"/>
      <c r="D13" s="446"/>
      <c r="E13" s="446"/>
      <c r="F13" s="446"/>
      <c r="G13" s="446"/>
      <c r="H13" s="446"/>
      <c r="I13" s="447"/>
      <c r="J13" s="448"/>
      <c r="K13" s="448"/>
      <c r="L13" s="448"/>
      <c r="M13" s="449"/>
      <c r="N13" s="470" t="s">
        <v>214</v>
      </c>
      <c r="O13" s="469"/>
      <c r="P13" s="446"/>
      <c r="Q13" s="446"/>
      <c r="R13" s="446"/>
      <c r="S13" s="446"/>
      <c r="T13" s="446"/>
      <c r="U13" s="447"/>
      <c r="V13" s="448"/>
      <c r="W13" s="448"/>
      <c r="X13" s="448"/>
      <c r="Y13" s="449"/>
      <c r="AB13" s="468" t="s">
        <v>241</v>
      </c>
      <c r="AC13" s="469"/>
      <c r="AD13" s="446"/>
      <c r="AE13" s="446"/>
      <c r="AF13" s="446"/>
      <c r="AG13" s="446"/>
      <c r="AH13" s="446"/>
      <c r="AI13" s="447"/>
      <c r="AJ13" s="448"/>
      <c r="AK13" s="448"/>
      <c r="AL13" s="448"/>
      <c r="AM13" s="449"/>
      <c r="AN13" s="470" t="s">
        <v>268</v>
      </c>
      <c r="AO13" s="469"/>
      <c r="AP13" s="446"/>
      <c r="AQ13" s="446"/>
      <c r="AR13" s="446"/>
      <c r="AS13" s="446"/>
      <c r="AT13" s="446"/>
      <c r="AU13" s="447"/>
      <c r="AV13" s="448"/>
      <c r="AW13" s="448"/>
      <c r="AX13" s="448"/>
      <c r="AY13" s="449"/>
    </row>
    <row r="14" spans="2:51" ht="23.85" customHeight="1" x14ac:dyDescent="0.15">
      <c r="B14" s="468" t="s">
        <v>190</v>
      </c>
      <c r="C14" s="469"/>
      <c r="D14" s="446"/>
      <c r="E14" s="446"/>
      <c r="F14" s="446"/>
      <c r="G14" s="446"/>
      <c r="H14" s="446"/>
      <c r="I14" s="447"/>
      <c r="J14" s="448"/>
      <c r="K14" s="448"/>
      <c r="L14" s="448"/>
      <c r="M14" s="449"/>
      <c r="N14" s="470" t="s">
        <v>215</v>
      </c>
      <c r="O14" s="469"/>
      <c r="P14" s="446"/>
      <c r="Q14" s="446"/>
      <c r="R14" s="446"/>
      <c r="S14" s="446"/>
      <c r="T14" s="446"/>
      <c r="U14" s="447"/>
      <c r="V14" s="448"/>
      <c r="W14" s="448"/>
      <c r="X14" s="448"/>
      <c r="Y14" s="449"/>
      <c r="AB14" s="468" t="s">
        <v>242</v>
      </c>
      <c r="AC14" s="469"/>
      <c r="AD14" s="446"/>
      <c r="AE14" s="446"/>
      <c r="AF14" s="446"/>
      <c r="AG14" s="446"/>
      <c r="AH14" s="446"/>
      <c r="AI14" s="447"/>
      <c r="AJ14" s="448"/>
      <c r="AK14" s="448"/>
      <c r="AL14" s="448"/>
      <c r="AM14" s="449"/>
      <c r="AN14" s="470" t="s">
        <v>269</v>
      </c>
      <c r="AO14" s="469"/>
      <c r="AP14" s="446"/>
      <c r="AQ14" s="446"/>
      <c r="AR14" s="446"/>
      <c r="AS14" s="446"/>
      <c r="AT14" s="446"/>
      <c r="AU14" s="447"/>
      <c r="AV14" s="448"/>
      <c r="AW14" s="448"/>
      <c r="AX14" s="448"/>
      <c r="AY14" s="449"/>
    </row>
    <row r="15" spans="2:51" ht="23.85" customHeight="1" x14ac:dyDescent="0.15">
      <c r="B15" s="468" t="s">
        <v>191</v>
      </c>
      <c r="C15" s="469"/>
      <c r="D15" s="446"/>
      <c r="E15" s="446"/>
      <c r="F15" s="446"/>
      <c r="G15" s="446"/>
      <c r="H15" s="446"/>
      <c r="I15" s="447"/>
      <c r="J15" s="448"/>
      <c r="K15" s="448"/>
      <c r="L15" s="448"/>
      <c r="M15" s="449"/>
      <c r="N15" s="470" t="s">
        <v>216</v>
      </c>
      <c r="O15" s="469"/>
      <c r="P15" s="446"/>
      <c r="Q15" s="446"/>
      <c r="R15" s="446"/>
      <c r="S15" s="446"/>
      <c r="T15" s="446"/>
      <c r="U15" s="447"/>
      <c r="V15" s="448"/>
      <c r="W15" s="448"/>
      <c r="X15" s="448"/>
      <c r="Y15" s="449"/>
      <c r="AB15" s="468" t="s">
        <v>243</v>
      </c>
      <c r="AC15" s="469"/>
      <c r="AD15" s="446"/>
      <c r="AE15" s="446"/>
      <c r="AF15" s="446"/>
      <c r="AG15" s="446"/>
      <c r="AH15" s="446"/>
      <c r="AI15" s="447"/>
      <c r="AJ15" s="448"/>
      <c r="AK15" s="448"/>
      <c r="AL15" s="448"/>
      <c r="AM15" s="449"/>
      <c r="AN15" s="470" t="s">
        <v>270</v>
      </c>
      <c r="AO15" s="469"/>
      <c r="AP15" s="446"/>
      <c r="AQ15" s="446"/>
      <c r="AR15" s="446"/>
      <c r="AS15" s="446"/>
      <c r="AT15" s="446"/>
      <c r="AU15" s="447"/>
      <c r="AV15" s="448"/>
      <c r="AW15" s="448"/>
      <c r="AX15" s="448"/>
      <c r="AY15" s="449"/>
    </row>
    <row r="16" spans="2:51" ht="23.85" customHeight="1" x14ac:dyDescent="0.15">
      <c r="B16" s="468" t="s">
        <v>192</v>
      </c>
      <c r="C16" s="469"/>
      <c r="D16" s="446"/>
      <c r="E16" s="446"/>
      <c r="F16" s="446"/>
      <c r="G16" s="446"/>
      <c r="H16" s="446"/>
      <c r="I16" s="447"/>
      <c r="J16" s="448"/>
      <c r="K16" s="448"/>
      <c r="L16" s="448"/>
      <c r="M16" s="449"/>
      <c r="N16" s="470" t="s">
        <v>217</v>
      </c>
      <c r="O16" s="469"/>
      <c r="P16" s="446"/>
      <c r="Q16" s="446"/>
      <c r="R16" s="446"/>
      <c r="S16" s="446"/>
      <c r="T16" s="446"/>
      <c r="U16" s="447"/>
      <c r="V16" s="448"/>
      <c r="W16" s="448"/>
      <c r="X16" s="448"/>
      <c r="Y16" s="449"/>
      <c r="AB16" s="468" t="s">
        <v>244</v>
      </c>
      <c r="AC16" s="469"/>
      <c r="AD16" s="446"/>
      <c r="AE16" s="446"/>
      <c r="AF16" s="446"/>
      <c r="AG16" s="446"/>
      <c r="AH16" s="446"/>
      <c r="AI16" s="447"/>
      <c r="AJ16" s="448"/>
      <c r="AK16" s="448"/>
      <c r="AL16" s="448"/>
      <c r="AM16" s="449"/>
      <c r="AN16" s="470" t="s">
        <v>271</v>
      </c>
      <c r="AO16" s="469"/>
      <c r="AP16" s="446"/>
      <c r="AQ16" s="446"/>
      <c r="AR16" s="446"/>
      <c r="AS16" s="446"/>
      <c r="AT16" s="446"/>
      <c r="AU16" s="447"/>
      <c r="AV16" s="448"/>
      <c r="AW16" s="448"/>
      <c r="AX16" s="448"/>
      <c r="AY16" s="449"/>
    </row>
    <row r="17" spans="2:51" ht="23.85" customHeight="1" x14ac:dyDescent="0.15">
      <c r="B17" s="468" t="s">
        <v>193</v>
      </c>
      <c r="C17" s="469"/>
      <c r="D17" s="446"/>
      <c r="E17" s="446"/>
      <c r="F17" s="446"/>
      <c r="G17" s="446"/>
      <c r="H17" s="446"/>
      <c r="I17" s="447"/>
      <c r="J17" s="448"/>
      <c r="K17" s="448"/>
      <c r="L17" s="448"/>
      <c r="M17" s="449"/>
      <c r="N17" s="470" t="s">
        <v>218</v>
      </c>
      <c r="O17" s="469"/>
      <c r="P17" s="446"/>
      <c r="Q17" s="446"/>
      <c r="R17" s="446"/>
      <c r="S17" s="446"/>
      <c r="T17" s="446"/>
      <c r="U17" s="447"/>
      <c r="V17" s="448"/>
      <c r="W17" s="448"/>
      <c r="X17" s="448"/>
      <c r="Y17" s="449"/>
      <c r="AB17" s="468" t="s">
        <v>245</v>
      </c>
      <c r="AC17" s="469"/>
      <c r="AD17" s="446"/>
      <c r="AE17" s="446"/>
      <c r="AF17" s="446"/>
      <c r="AG17" s="446"/>
      <c r="AH17" s="446"/>
      <c r="AI17" s="447"/>
      <c r="AJ17" s="448"/>
      <c r="AK17" s="448"/>
      <c r="AL17" s="448"/>
      <c r="AM17" s="449"/>
      <c r="AN17" s="470" t="s">
        <v>272</v>
      </c>
      <c r="AO17" s="469"/>
      <c r="AP17" s="446"/>
      <c r="AQ17" s="446"/>
      <c r="AR17" s="446"/>
      <c r="AS17" s="446"/>
      <c r="AT17" s="446"/>
      <c r="AU17" s="447"/>
      <c r="AV17" s="448"/>
      <c r="AW17" s="448"/>
      <c r="AX17" s="448"/>
      <c r="AY17" s="449"/>
    </row>
    <row r="18" spans="2:51" ht="23.85" customHeight="1" x14ac:dyDescent="0.15">
      <c r="B18" s="468" t="s">
        <v>194</v>
      </c>
      <c r="C18" s="469"/>
      <c r="D18" s="446"/>
      <c r="E18" s="446"/>
      <c r="F18" s="446"/>
      <c r="G18" s="446"/>
      <c r="H18" s="446"/>
      <c r="I18" s="447"/>
      <c r="J18" s="448"/>
      <c r="K18" s="448"/>
      <c r="L18" s="448"/>
      <c r="M18" s="449"/>
      <c r="N18" s="470" t="s">
        <v>219</v>
      </c>
      <c r="O18" s="469"/>
      <c r="P18" s="446"/>
      <c r="Q18" s="446"/>
      <c r="R18" s="446"/>
      <c r="S18" s="446"/>
      <c r="T18" s="446"/>
      <c r="U18" s="447"/>
      <c r="V18" s="448"/>
      <c r="W18" s="448"/>
      <c r="X18" s="448"/>
      <c r="Y18" s="449"/>
      <c r="AB18" s="468" t="s">
        <v>246</v>
      </c>
      <c r="AC18" s="469"/>
      <c r="AD18" s="446"/>
      <c r="AE18" s="446"/>
      <c r="AF18" s="446"/>
      <c r="AG18" s="446"/>
      <c r="AH18" s="446"/>
      <c r="AI18" s="447"/>
      <c r="AJ18" s="448"/>
      <c r="AK18" s="448"/>
      <c r="AL18" s="448"/>
      <c r="AM18" s="449"/>
      <c r="AN18" s="470" t="s">
        <v>273</v>
      </c>
      <c r="AO18" s="469"/>
      <c r="AP18" s="446"/>
      <c r="AQ18" s="446"/>
      <c r="AR18" s="446"/>
      <c r="AS18" s="446"/>
      <c r="AT18" s="446"/>
      <c r="AU18" s="447"/>
      <c r="AV18" s="448"/>
      <c r="AW18" s="448"/>
      <c r="AX18" s="448"/>
      <c r="AY18" s="449"/>
    </row>
    <row r="19" spans="2:51" ht="23.85" customHeight="1" x14ac:dyDescent="0.15">
      <c r="B19" s="468" t="s">
        <v>195</v>
      </c>
      <c r="C19" s="469"/>
      <c r="D19" s="446"/>
      <c r="E19" s="446"/>
      <c r="F19" s="446"/>
      <c r="G19" s="446"/>
      <c r="H19" s="446"/>
      <c r="I19" s="447"/>
      <c r="J19" s="448"/>
      <c r="K19" s="448"/>
      <c r="L19" s="448"/>
      <c r="M19" s="449"/>
      <c r="N19" s="470" t="s">
        <v>220</v>
      </c>
      <c r="O19" s="469"/>
      <c r="P19" s="446"/>
      <c r="Q19" s="446"/>
      <c r="R19" s="446"/>
      <c r="S19" s="446"/>
      <c r="T19" s="446"/>
      <c r="U19" s="447"/>
      <c r="V19" s="448"/>
      <c r="W19" s="448"/>
      <c r="X19" s="448"/>
      <c r="Y19" s="449"/>
      <c r="AB19" s="468" t="s">
        <v>247</v>
      </c>
      <c r="AC19" s="469"/>
      <c r="AD19" s="446"/>
      <c r="AE19" s="446"/>
      <c r="AF19" s="446"/>
      <c r="AG19" s="446"/>
      <c r="AH19" s="446"/>
      <c r="AI19" s="447"/>
      <c r="AJ19" s="448"/>
      <c r="AK19" s="448"/>
      <c r="AL19" s="448"/>
      <c r="AM19" s="449"/>
      <c r="AN19" s="470" t="s">
        <v>274</v>
      </c>
      <c r="AO19" s="469"/>
      <c r="AP19" s="446"/>
      <c r="AQ19" s="446"/>
      <c r="AR19" s="446"/>
      <c r="AS19" s="446"/>
      <c r="AT19" s="446"/>
      <c r="AU19" s="447"/>
      <c r="AV19" s="448"/>
      <c r="AW19" s="448"/>
      <c r="AX19" s="448"/>
      <c r="AY19" s="449"/>
    </row>
    <row r="20" spans="2:51" ht="23.85" customHeight="1" x14ac:dyDescent="0.15">
      <c r="B20" s="468" t="s">
        <v>196</v>
      </c>
      <c r="C20" s="469"/>
      <c r="D20" s="446"/>
      <c r="E20" s="446"/>
      <c r="F20" s="446"/>
      <c r="G20" s="446"/>
      <c r="H20" s="446"/>
      <c r="I20" s="447"/>
      <c r="J20" s="448"/>
      <c r="K20" s="448"/>
      <c r="L20" s="448"/>
      <c r="M20" s="449"/>
      <c r="N20" s="470" t="s">
        <v>221</v>
      </c>
      <c r="O20" s="469"/>
      <c r="P20" s="446"/>
      <c r="Q20" s="446"/>
      <c r="R20" s="446"/>
      <c r="S20" s="446"/>
      <c r="T20" s="446"/>
      <c r="U20" s="447"/>
      <c r="V20" s="448"/>
      <c r="W20" s="448"/>
      <c r="X20" s="448"/>
      <c r="Y20" s="449"/>
      <c r="AB20" s="468" t="s">
        <v>248</v>
      </c>
      <c r="AC20" s="469"/>
      <c r="AD20" s="446"/>
      <c r="AE20" s="446"/>
      <c r="AF20" s="446"/>
      <c r="AG20" s="446"/>
      <c r="AH20" s="446"/>
      <c r="AI20" s="447"/>
      <c r="AJ20" s="448"/>
      <c r="AK20" s="448"/>
      <c r="AL20" s="448"/>
      <c r="AM20" s="449"/>
      <c r="AN20" s="470" t="s">
        <v>275</v>
      </c>
      <c r="AO20" s="469"/>
      <c r="AP20" s="446"/>
      <c r="AQ20" s="446"/>
      <c r="AR20" s="446"/>
      <c r="AS20" s="446"/>
      <c r="AT20" s="446"/>
      <c r="AU20" s="447"/>
      <c r="AV20" s="448"/>
      <c r="AW20" s="448"/>
      <c r="AX20" s="448"/>
      <c r="AY20" s="449"/>
    </row>
    <row r="21" spans="2:51" ht="23.85" customHeight="1" x14ac:dyDescent="0.15">
      <c r="B21" s="468" t="s">
        <v>197</v>
      </c>
      <c r="C21" s="469"/>
      <c r="D21" s="446"/>
      <c r="E21" s="446"/>
      <c r="F21" s="446"/>
      <c r="G21" s="446"/>
      <c r="H21" s="446"/>
      <c r="I21" s="447"/>
      <c r="J21" s="448"/>
      <c r="K21" s="448"/>
      <c r="L21" s="448"/>
      <c r="M21" s="449"/>
      <c r="N21" s="470" t="s">
        <v>222</v>
      </c>
      <c r="O21" s="469"/>
      <c r="P21" s="446"/>
      <c r="Q21" s="446"/>
      <c r="R21" s="446"/>
      <c r="S21" s="446"/>
      <c r="T21" s="446"/>
      <c r="U21" s="447"/>
      <c r="V21" s="448"/>
      <c r="W21" s="448"/>
      <c r="X21" s="448"/>
      <c r="Y21" s="449"/>
      <c r="AB21" s="468" t="s">
        <v>249</v>
      </c>
      <c r="AC21" s="469"/>
      <c r="AD21" s="446"/>
      <c r="AE21" s="446"/>
      <c r="AF21" s="446"/>
      <c r="AG21" s="446"/>
      <c r="AH21" s="446"/>
      <c r="AI21" s="447"/>
      <c r="AJ21" s="448"/>
      <c r="AK21" s="448"/>
      <c r="AL21" s="448"/>
      <c r="AM21" s="449"/>
      <c r="AN21" s="470" t="s">
        <v>276</v>
      </c>
      <c r="AO21" s="469"/>
      <c r="AP21" s="446"/>
      <c r="AQ21" s="446"/>
      <c r="AR21" s="446"/>
      <c r="AS21" s="446"/>
      <c r="AT21" s="446"/>
      <c r="AU21" s="447"/>
      <c r="AV21" s="448"/>
      <c r="AW21" s="448"/>
      <c r="AX21" s="448"/>
      <c r="AY21" s="449"/>
    </row>
    <row r="22" spans="2:51" ht="23.85" customHeight="1" x14ac:dyDescent="0.15">
      <c r="B22" s="468" t="s">
        <v>198</v>
      </c>
      <c r="C22" s="469"/>
      <c r="D22" s="446"/>
      <c r="E22" s="446"/>
      <c r="F22" s="446"/>
      <c r="G22" s="446"/>
      <c r="H22" s="446"/>
      <c r="I22" s="447"/>
      <c r="J22" s="448"/>
      <c r="K22" s="448"/>
      <c r="L22" s="448"/>
      <c r="M22" s="449"/>
      <c r="N22" s="470" t="s">
        <v>223</v>
      </c>
      <c r="O22" s="469"/>
      <c r="P22" s="446"/>
      <c r="Q22" s="446"/>
      <c r="R22" s="446"/>
      <c r="S22" s="446"/>
      <c r="T22" s="446"/>
      <c r="U22" s="447"/>
      <c r="V22" s="448"/>
      <c r="W22" s="448"/>
      <c r="X22" s="448"/>
      <c r="Y22" s="449"/>
      <c r="AB22" s="468" t="s">
        <v>250</v>
      </c>
      <c r="AC22" s="469"/>
      <c r="AD22" s="446"/>
      <c r="AE22" s="446"/>
      <c r="AF22" s="446"/>
      <c r="AG22" s="446"/>
      <c r="AH22" s="446"/>
      <c r="AI22" s="447"/>
      <c r="AJ22" s="448"/>
      <c r="AK22" s="448"/>
      <c r="AL22" s="448"/>
      <c r="AM22" s="449"/>
      <c r="AN22" s="470" t="s">
        <v>277</v>
      </c>
      <c r="AO22" s="469"/>
      <c r="AP22" s="446"/>
      <c r="AQ22" s="446"/>
      <c r="AR22" s="446"/>
      <c r="AS22" s="446"/>
      <c r="AT22" s="446"/>
      <c r="AU22" s="447"/>
      <c r="AV22" s="448"/>
      <c r="AW22" s="448"/>
      <c r="AX22" s="448"/>
      <c r="AY22" s="449"/>
    </row>
    <row r="23" spans="2:51" ht="23.85" customHeight="1" x14ac:dyDescent="0.15">
      <c r="B23" s="468" t="s">
        <v>199</v>
      </c>
      <c r="C23" s="469"/>
      <c r="D23" s="446"/>
      <c r="E23" s="446"/>
      <c r="F23" s="446"/>
      <c r="G23" s="446"/>
      <c r="H23" s="446"/>
      <c r="I23" s="447"/>
      <c r="J23" s="448"/>
      <c r="K23" s="448"/>
      <c r="L23" s="448"/>
      <c r="M23" s="449"/>
      <c r="N23" s="470" t="s">
        <v>224</v>
      </c>
      <c r="O23" s="469"/>
      <c r="P23" s="446"/>
      <c r="Q23" s="446"/>
      <c r="R23" s="446"/>
      <c r="S23" s="446"/>
      <c r="T23" s="446"/>
      <c r="U23" s="447"/>
      <c r="V23" s="448"/>
      <c r="W23" s="448"/>
      <c r="X23" s="448"/>
      <c r="Y23" s="449"/>
      <c r="AB23" s="468" t="s">
        <v>251</v>
      </c>
      <c r="AC23" s="469"/>
      <c r="AD23" s="446"/>
      <c r="AE23" s="446"/>
      <c r="AF23" s="446"/>
      <c r="AG23" s="446"/>
      <c r="AH23" s="446"/>
      <c r="AI23" s="447"/>
      <c r="AJ23" s="448"/>
      <c r="AK23" s="448"/>
      <c r="AL23" s="448"/>
      <c r="AM23" s="449"/>
      <c r="AN23" s="470" t="s">
        <v>278</v>
      </c>
      <c r="AO23" s="469"/>
      <c r="AP23" s="446"/>
      <c r="AQ23" s="446"/>
      <c r="AR23" s="446"/>
      <c r="AS23" s="446"/>
      <c r="AT23" s="446"/>
      <c r="AU23" s="447"/>
      <c r="AV23" s="448"/>
      <c r="AW23" s="448"/>
      <c r="AX23" s="448"/>
      <c r="AY23" s="449"/>
    </row>
    <row r="24" spans="2:51" ht="23.85" customHeight="1" x14ac:dyDescent="0.15">
      <c r="B24" s="468" t="s">
        <v>200</v>
      </c>
      <c r="C24" s="469"/>
      <c r="D24" s="446"/>
      <c r="E24" s="446"/>
      <c r="F24" s="446"/>
      <c r="G24" s="446"/>
      <c r="H24" s="446"/>
      <c r="I24" s="447"/>
      <c r="J24" s="448"/>
      <c r="K24" s="448"/>
      <c r="L24" s="448"/>
      <c r="M24" s="449"/>
      <c r="N24" s="470" t="s">
        <v>225</v>
      </c>
      <c r="O24" s="469"/>
      <c r="P24" s="446"/>
      <c r="Q24" s="446"/>
      <c r="R24" s="446"/>
      <c r="S24" s="446"/>
      <c r="T24" s="446"/>
      <c r="U24" s="447"/>
      <c r="V24" s="448"/>
      <c r="W24" s="448"/>
      <c r="X24" s="448"/>
      <c r="Y24" s="449"/>
      <c r="AB24" s="468" t="s">
        <v>252</v>
      </c>
      <c r="AC24" s="469"/>
      <c r="AD24" s="446"/>
      <c r="AE24" s="446"/>
      <c r="AF24" s="446"/>
      <c r="AG24" s="446"/>
      <c r="AH24" s="446"/>
      <c r="AI24" s="447"/>
      <c r="AJ24" s="448"/>
      <c r="AK24" s="448"/>
      <c r="AL24" s="448"/>
      <c r="AM24" s="449"/>
      <c r="AN24" s="470" t="s">
        <v>279</v>
      </c>
      <c r="AO24" s="469"/>
      <c r="AP24" s="446"/>
      <c r="AQ24" s="446"/>
      <c r="AR24" s="446"/>
      <c r="AS24" s="446"/>
      <c r="AT24" s="446"/>
      <c r="AU24" s="447"/>
      <c r="AV24" s="448"/>
      <c r="AW24" s="448"/>
      <c r="AX24" s="448"/>
      <c r="AY24" s="449"/>
    </row>
    <row r="25" spans="2:51" ht="23.85" customHeight="1" x14ac:dyDescent="0.15">
      <c r="B25" s="468" t="s">
        <v>201</v>
      </c>
      <c r="C25" s="469"/>
      <c r="D25" s="446"/>
      <c r="E25" s="446"/>
      <c r="F25" s="446"/>
      <c r="G25" s="446"/>
      <c r="H25" s="446"/>
      <c r="I25" s="447"/>
      <c r="J25" s="448"/>
      <c r="K25" s="448"/>
      <c r="L25" s="448"/>
      <c r="M25" s="449"/>
      <c r="N25" s="470" t="s">
        <v>226</v>
      </c>
      <c r="O25" s="469"/>
      <c r="P25" s="446"/>
      <c r="Q25" s="446"/>
      <c r="R25" s="446"/>
      <c r="S25" s="446"/>
      <c r="T25" s="446"/>
      <c r="U25" s="447"/>
      <c r="V25" s="448"/>
      <c r="W25" s="448"/>
      <c r="X25" s="448"/>
      <c r="Y25" s="449"/>
      <c r="AB25" s="468" t="s">
        <v>253</v>
      </c>
      <c r="AC25" s="469"/>
      <c r="AD25" s="446"/>
      <c r="AE25" s="446"/>
      <c r="AF25" s="446"/>
      <c r="AG25" s="446"/>
      <c r="AH25" s="446"/>
      <c r="AI25" s="447"/>
      <c r="AJ25" s="448"/>
      <c r="AK25" s="448"/>
      <c r="AL25" s="448"/>
      <c r="AM25" s="449"/>
      <c r="AN25" s="470" t="s">
        <v>280</v>
      </c>
      <c r="AO25" s="469"/>
      <c r="AP25" s="446"/>
      <c r="AQ25" s="446"/>
      <c r="AR25" s="446"/>
      <c r="AS25" s="446"/>
      <c r="AT25" s="446"/>
      <c r="AU25" s="447"/>
      <c r="AV25" s="448"/>
      <c r="AW25" s="448"/>
      <c r="AX25" s="448"/>
      <c r="AY25" s="449"/>
    </row>
    <row r="26" spans="2:51" ht="23.85" customHeight="1" x14ac:dyDescent="0.15">
      <c r="B26" s="468" t="s">
        <v>202</v>
      </c>
      <c r="C26" s="469"/>
      <c r="D26" s="446"/>
      <c r="E26" s="446"/>
      <c r="F26" s="446"/>
      <c r="G26" s="446"/>
      <c r="H26" s="446"/>
      <c r="I26" s="447"/>
      <c r="J26" s="448"/>
      <c r="K26" s="448"/>
      <c r="L26" s="448"/>
      <c r="M26" s="449"/>
      <c r="N26" s="470" t="s">
        <v>227</v>
      </c>
      <c r="O26" s="469"/>
      <c r="P26" s="446"/>
      <c r="Q26" s="446"/>
      <c r="R26" s="446"/>
      <c r="S26" s="446"/>
      <c r="T26" s="446"/>
      <c r="U26" s="447"/>
      <c r="V26" s="448"/>
      <c r="W26" s="448"/>
      <c r="X26" s="448"/>
      <c r="Y26" s="449"/>
      <c r="AB26" s="468" t="s">
        <v>254</v>
      </c>
      <c r="AC26" s="469"/>
      <c r="AD26" s="446"/>
      <c r="AE26" s="446"/>
      <c r="AF26" s="446"/>
      <c r="AG26" s="446"/>
      <c r="AH26" s="446"/>
      <c r="AI26" s="447"/>
      <c r="AJ26" s="448"/>
      <c r="AK26" s="448"/>
      <c r="AL26" s="448"/>
      <c r="AM26" s="449"/>
      <c r="AN26" s="470" t="s">
        <v>281</v>
      </c>
      <c r="AO26" s="469"/>
      <c r="AP26" s="446"/>
      <c r="AQ26" s="446"/>
      <c r="AR26" s="446"/>
      <c r="AS26" s="446"/>
      <c r="AT26" s="446"/>
      <c r="AU26" s="447"/>
      <c r="AV26" s="448"/>
      <c r="AW26" s="448"/>
      <c r="AX26" s="448"/>
      <c r="AY26" s="449"/>
    </row>
    <row r="27" spans="2:51" ht="23.85" customHeight="1" x14ac:dyDescent="0.15">
      <c r="B27" s="468" t="s">
        <v>203</v>
      </c>
      <c r="C27" s="469"/>
      <c r="D27" s="446"/>
      <c r="E27" s="446"/>
      <c r="F27" s="446"/>
      <c r="G27" s="446"/>
      <c r="H27" s="446"/>
      <c r="I27" s="447"/>
      <c r="J27" s="448"/>
      <c r="K27" s="448"/>
      <c r="L27" s="448"/>
      <c r="M27" s="449"/>
      <c r="N27" s="470" t="s">
        <v>228</v>
      </c>
      <c r="O27" s="469"/>
      <c r="P27" s="446"/>
      <c r="Q27" s="446"/>
      <c r="R27" s="446"/>
      <c r="S27" s="446"/>
      <c r="T27" s="446"/>
      <c r="U27" s="447"/>
      <c r="V27" s="448"/>
      <c r="W27" s="448"/>
      <c r="X27" s="448"/>
      <c r="Y27" s="449"/>
      <c r="AB27" s="468" t="s">
        <v>255</v>
      </c>
      <c r="AC27" s="469"/>
      <c r="AD27" s="446"/>
      <c r="AE27" s="446"/>
      <c r="AF27" s="446"/>
      <c r="AG27" s="446"/>
      <c r="AH27" s="446"/>
      <c r="AI27" s="447"/>
      <c r="AJ27" s="448"/>
      <c r="AK27" s="448"/>
      <c r="AL27" s="448"/>
      <c r="AM27" s="449"/>
      <c r="AN27" s="470" t="s">
        <v>282</v>
      </c>
      <c r="AO27" s="469"/>
      <c r="AP27" s="446"/>
      <c r="AQ27" s="446"/>
      <c r="AR27" s="446"/>
      <c r="AS27" s="446"/>
      <c r="AT27" s="446"/>
      <c r="AU27" s="447"/>
      <c r="AV27" s="448"/>
      <c r="AW27" s="448"/>
      <c r="AX27" s="448"/>
      <c r="AY27" s="449"/>
    </row>
    <row r="28" spans="2:51" ht="23.85" customHeight="1" x14ac:dyDescent="0.15">
      <c r="B28" s="468" t="s">
        <v>204</v>
      </c>
      <c r="C28" s="469"/>
      <c r="D28" s="446"/>
      <c r="E28" s="446"/>
      <c r="F28" s="446"/>
      <c r="G28" s="446"/>
      <c r="H28" s="446"/>
      <c r="I28" s="447"/>
      <c r="J28" s="448"/>
      <c r="K28" s="448"/>
      <c r="L28" s="448"/>
      <c r="M28" s="449"/>
      <c r="N28" s="470" t="s">
        <v>229</v>
      </c>
      <c r="O28" s="469"/>
      <c r="P28" s="446"/>
      <c r="Q28" s="446"/>
      <c r="R28" s="446"/>
      <c r="S28" s="446"/>
      <c r="T28" s="446"/>
      <c r="U28" s="447"/>
      <c r="V28" s="448"/>
      <c r="W28" s="448"/>
      <c r="X28" s="448"/>
      <c r="Y28" s="449"/>
      <c r="AB28" s="468" t="s">
        <v>256</v>
      </c>
      <c r="AC28" s="469"/>
      <c r="AD28" s="446"/>
      <c r="AE28" s="446"/>
      <c r="AF28" s="446"/>
      <c r="AG28" s="446"/>
      <c r="AH28" s="446"/>
      <c r="AI28" s="447"/>
      <c r="AJ28" s="448"/>
      <c r="AK28" s="448"/>
      <c r="AL28" s="448"/>
      <c r="AM28" s="449"/>
      <c r="AN28" s="470" t="s">
        <v>283</v>
      </c>
      <c r="AO28" s="469"/>
      <c r="AP28" s="446"/>
      <c r="AQ28" s="446"/>
      <c r="AR28" s="446"/>
      <c r="AS28" s="446"/>
      <c r="AT28" s="446"/>
      <c r="AU28" s="447"/>
      <c r="AV28" s="448"/>
      <c r="AW28" s="448"/>
      <c r="AX28" s="448"/>
      <c r="AY28" s="449"/>
    </row>
    <row r="29" spans="2:51" ht="23.85" customHeight="1" x14ac:dyDescent="0.15">
      <c r="B29" s="468" t="s">
        <v>205</v>
      </c>
      <c r="C29" s="469"/>
      <c r="D29" s="446"/>
      <c r="E29" s="446"/>
      <c r="F29" s="446"/>
      <c r="G29" s="446"/>
      <c r="H29" s="446"/>
      <c r="I29" s="447"/>
      <c r="J29" s="448"/>
      <c r="K29" s="448"/>
      <c r="L29" s="448"/>
      <c r="M29" s="449"/>
      <c r="N29" s="470" t="s">
        <v>230</v>
      </c>
      <c r="O29" s="469"/>
      <c r="P29" s="446"/>
      <c r="Q29" s="446"/>
      <c r="R29" s="446"/>
      <c r="S29" s="446"/>
      <c r="T29" s="446"/>
      <c r="U29" s="447"/>
      <c r="V29" s="448"/>
      <c r="W29" s="448"/>
      <c r="X29" s="448"/>
      <c r="Y29" s="449"/>
      <c r="AB29" s="468" t="s">
        <v>257</v>
      </c>
      <c r="AC29" s="469"/>
      <c r="AD29" s="446"/>
      <c r="AE29" s="446"/>
      <c r="AF29" s="446"/>
      <c r="AG29" s="446"/>
      <c r="AH29" s="446"/>
      <c r="AI29" s="447"/>
      <c r="AJ29" s="448"/>
      <c r="AK29" s="448"/>
      <c r="AL29" s="448"/>
      <c r="AM29" s="449"/>
      <c r="AN29" s="470" t="s">
        <v>262</v>
      </c>
      <c r="AO29" s="469"/>
      <c r="AP29" s="446"/>
      <c r="AQ29" s="446"/>
      <c r="AR29" s="446"/>
      <c r="AS29" s="446"/>
      <c r="AT29" s="446"/>
      <c r="AU29" s="447"/>
      <c r="AV29" s="448"/>
      <c r="AW29" s="448"/>
      <c r="AX29" s="448"/>
      <c r="AY29" s="449"/>
    </row>
    <row r="30" spans="2:51" ht="23.85" customHeight="1" x14ac:dyDescent="0.15">
      <c r="B30" s="468" t="s">
        <v>206</v>
      </c>
      <c r="C30" s="469"/>
      <c r="D30" s="446"/>
      <c r="E30" s="446"/>
      <c r="F30" s="446"/>
      <c r="G30" s="446"/>
      <c r="H30" s="446"/>
      <c r="I30" s="447"/>
      <c r="J30" s="448"/>
      <c r="K30" s="448"/>
      <c r="L30" s="448"/>
      <c r="M30" s="449"/>
      <c r="N30" s="470" t="s">
        <v>231</v>
      </c>
      <c r="O30" s="469"/>
      <c r="P30" s="446"/>
      <c r="Q30" s="446"/>
      <c r="R30" s="446"/>
      <c r="S30" s="446"/>
      <c r="T30" s="446"/>
      <c r="U30" s="447"/>
      <c r="V30" s="448"/>
      <c r="W30" s="448"/>
      <c r="X30" s="448"/>
      <c r="Y30" s="449"/>
      <c r="AB30" s="468" t="s">
        <v>258</v>
      </c>
      <c r="AC30" s="469"/>
      <c r="AD30" s="446"/>
      <c r="AE30" s="446"/>
      <c r="AF30" s="446"/>
      <c r="AG30" s="446"/>
      <c r="AH30" s="446"/>
      <c r="AI30" s="447"/>
      <c r="AJ30" s="448"/>
      <c r="AK30" s="448"/>
      <c r="AL30" s="448"/>
      <c r="AM30" s="449"/>
      <c r="AN30" s="470" t="s">
        <v>261</v>
      </c>
      <c r="AO30" s="469"/>
      <c r="AP30" s="446"/>
      <c r="AQ30" s="446"/>
      <c r="AR30" s="446"/>
      <c r="AS30" s="446"/>
      <c r="AT30" s="446"/>
      <c r="AU30" s="447"/>
      <c r="AV30" s="448"/>
      <c r="AW30" s="448"/>
      <c r="AX30" s="448"/>
      <c r="AY30" s="449"/>
    </row>
    <row r="31" spans="2:51" ht="23.85" customHeight="1" thickBot="1" x14ac:dyDescent="0.2">
      <c r="B31" s="462" t="s">
        <v>207</v>
      </c>
      <c r="C31" s="463"/>
      <c r="D31" s="450"/>
      <c r="E31" s="450"/>
      <c r="F31" s="450"/>
      <c r="G31" s="450"/>
      <c r="H31" s="450"/>
      <c r="I31" s="451"/>
      <c r="J31" s="452"/>
      <c r="K31" s="452"/>
      <c r="L31" s="452"/>
      <c r="M31" s="453"/>
      <c r="N31" s="464" t="s">
        <v>232</v>
      </c>
      <c r="O31" s="463"/>
      <c r="P31" s="450"/>
      <c r="Q31" s="450"/>
      <c r="R31" s="450"/>
      <c r="S31" s="450"/>
      <c r="T31" s="450"/>
      <c r="U31" s="451"/>
      <c r="V31" s="452"/>
      <c r="W31" s="452"/>
      <c r="X31" s="452"/>
      <c r="Y31" s="453"/>
      <c r="AB31" s="462" t="s">
        <v>259</v>
      </c>
      <c r="AC31" s="463"/>
      <c r="AD31" s="450"/>
      <c r="AE31" s="450"/>
      <c r="AF31" s="450"/>
      <c r="AG31" s="450"/>
      <c r="AH31" s="450"/>
      <c r="AI31" s="451"/>
      <c r="AJ31" s="452"/>
      <c r="AK31" s="452"/>
      <c r="AL31" s="452"/>
      <c r="AM31" s="453"/>
      <c r="AN31" s="464" t="s">
        <v>260</v>
      </c>
      <c r="AO31" s="463"/>
      <c r="AP31" s="450"/>
      <c r="AQ31" s="450"/>
      <c r="AR31" s="450"/>
      <c r="AS31" s="450"/>
      <c r="AT31" s="450"/>
      <c r="AU31" s="451"/>
      <c r="AV31" s="452"/>
      <c r="AW31" s="452"/>
      <c r="AX31" s="452"/>
      <c r="AY31" s="453"/>
    </row>
    <row r="32" spans="2:51" ht="23.85" customHeight="1" x14ac:dyDescent="0.15">
      <c r="B32" s="465" t="s">
        <v>301</v>
      </c>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AB32" s="465" t="s">
        <v>302</v>
      </c>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row>
    <row r="33" spans="1:52" ht="23.85" customHeight="1" x14ac:dyDescent="0.15">
      <c r="B33" s="467"/>
      <c r="C33" s="467"/>
      <c r="D33" s="467"/>
      <c r="E33" s="467"/>
      <c r="F33" s="467"/>
      <c r="G33" s="467"/>
      <c r="H33" s="467"/>
      <c r="I33" s="467"/>
      <c r="J33" s="467"/>
      <c r="K33" s="467"/>
      <c r="L33" s="467"/>
      <c r="M33" s="467"/>
      <c r="N33" s="467"/>
      <c r="O33" s="467"/>
      <c r="P33" s="467"/>
      <c r="Q33" s="467"/>
      <c r="R33" s="467"/>
      <c r="S33" s="467"/>
      <c r="T33" s="467"/>
      <c r="U33" s="467"/>
      <c r="V33" s="467"/>
      <c r="W33" s="467"/>
      <c r="X33" s="467"/>
      <c r="Y33" s="467"/>
      <c r="AB33" s="467"/>
      <c r="AC33" s="467"/>
      <c r="AD33" s="467"/>
      <c r="AE33" s="467"/>
      <c r="AF33" s="467"/>
      <c r="AG33" s="467"/>
      <c r="AH33" s="467"/>
      <c r="AI33" s="467"/>
      <c r="AJ33" s="467"/>
      <c r="AK33" s="467"/>
      <c r="AL33" s="467"/>
      <c r="AM33" s="467"/>
      <c r="AN33" s="467"/>
      <c r="AO33" s="467"/>
      <c r="AP33" s="467"/>
      <c r="AQ33" s="467"/>
      <c r="AR33" s="467"/>
      <c r="AS33" s="467"/>
      <c r="AT33" s="467"/>
      <c r="AU33" s="467"/>
      <c r="AV33" s="467"/>
      <c r="AW33" s="467"/>
      <c r="AX33" s="467"/>
      <c r="AY33" s="467"/>
    </row>
    <row r="34" spans="1:52" ht="23.85" customHeight="1" x14ac:dyDescent="0.15">
      <c r="B34" s="467"/>
      <c r="C34" s="467"/>
      <c r="D34" s="467"/>
      <c r="E34" s="467"/>
      <c r="F34" s="467"/>
      <c r="G34" s="467"/>
      <c r="H34" s="467"/>
      <c r="I34" s="467"/>
      <c r="J34" s="467"/>
      <c r="K34" s="467"/>
      <c r="L34" s="467"/>
      <c r="M34" s="467"/>
      <c r="N34" s="467"/>
      <c r="O34" s="467"/>
      <c r="P34" s="467"/>
      <c r="Q34" s="467"/>
      <c r="R34" s="467"/>
      <c r="S34" s="467"/>
      <c r="T34" s="467"/>
      <c r="U34" s="467"/>
      <c r="V34" s="467"/>
      <c r="W34" s="467"/>
      <c r="X34" s="467"/>
      <c r="Y34" s="467"/>
      <c r="AB34" s="467"/>
      <c r="AC34" s="467"/>
      <c r="AD34" s="467"/>
      <c r="AE34" s="467"/>
      <c r="AF34" s="467"/>
      <c r="AG34" s="467"/>
      <c r="AH34" s="467"/>
      <c r="AI34" s="467"/>
      <c r="AJ34" s="467"/>
      <c r="AK34" s="467"/>
      <c r="AL34" s="467"/>
      <c r="AM34" s="467"/>
      <c r="AN34" s="467"/>
      <c r="AO34" s="467"/>
      <c r="AP34" s="467"/>
      <c r="AQ34" s="467"/>
      <c r="AR34" s="467"/>
      <c r="AS34" s="467"/>
      <c r="AT34" s="467"/>
      <c r="AU34" s="467"/>
      <c r="AV34" s="467"/>
      <c r="AW34" s="467"/>
      <c r="AX34" s="467"/>
      <c r="AY34" s="467"/>
    </row>
    <row r="38" spans="1:52" ht="23.85" customHeight="1" x14ac:dyDescent="0.15">
      <c r="A38" s="195" t="s">
        <v>300</v>
      </c>
      <c r="B38" s="195" t="s">
        <v>300</v>
      </c>
      <c r="C38" s="195" t="s">
        <v>300</v>
      </c>
      <c r="D38" s="195" t="s">
        <v>300</v>
      </c>
      <c r="E38" s="195" t="s">
        <v>300</v>
      </c>
      <c r="F38" s="195" t="s">
        <v>300</v>
      </c>
      <c r="G38" s="195" t="s">
        <v>300</v>
      </c>
      <c r="H38" s="195" t="s">
        <v>300</v>
      </c>
      <c r="I38" s="195" t="s">
        <v>300</v>
      </c>
      <c r="J38" s="195" t="s">
        <v>300</v>
      </c>
      <c r="K38" s="195" t="s">
        <v>300</v>
      </c>
      <c r="L38" s="195" t="s">
        <v>300</v>
      </c>
      <c r="M38" s="195" t="s">
        <v>300</v>
      </c>
      <c r="N38" s="195" t="s">
        <v>300</v>
      </c>
      <c r="O38" s="195" t="s">
        <v>300</v>
      </c>
      <c r="P38" s="195" t="s">
        <v>300</v>
      </c>
      <c r="Q38" s="195" t="s">
        <v>300</v>
      </c>
      <c r="R38" s="195" t="s">
        <v>300</v>
      </c>
      <c r="S38" s="195" t="s">
        <v>300</v>
      </c>
      <c r="T38" s="195" t="s">
        <v>300</v>
      </c>
      <c r="U38" s="195" t="s">
        <v>300</v>
      </c>
      <c r="V38" s="195" t="s">
        <v>300</v>
      </c>
      <c r="W38" s="195" t="s">
        <v>300</v>
      </c>
      <c r="X38" s="195" t="s">
        <v>300</v>
      </c>
      <c r="Y38" s="195" t="s">
        <v>300</v>
      </c>
      <c r="Z38" s="195" t="s">
        <v>300</v>
      </c>
      <c r="AA38" s="195" t="s">
        <v>300</v>
      </c>
      <c r="AB38" s="195" t="s">
        <v>300</v>
      </c>
      <c r="AC38" s="195" t="s">
        <v>300</v>
      </c>
      <c r="AD38" s="195" t="s">
        <v>300</v>
      </c>
      <c r="AE38" s="195" t="s">
        <v>300</v>
      </c>
      <c r="AF38" s="195" t="s">
        <v>300</v>
      </c>
      <c r="AG38" s="195" t="s">
        <v>300</v>
      </c>
      <c r="AH38" s="195" t="s">
        <v>300</v>
      </c>
      <c r="AI38" s="195" t="s">
        <v>300</v>
      </c>
      <c r="AJ38" s="195" t="s">
        <v>300</v>
      </c>
      <c r="AK38" s="195" t="s">
        <v>300</v>
      </c>
      <c r="AL38" s="195" t="s">
        <v>300</v>
      </c>
      <c r="AM38" s="195" t="s">
        <v>300</v>
      </c>
      <c r="AN38" s="195" t="s">
        <v>300</v>
      </c>
      <c r="AO38" s="195" t="s">
        <v>300</v>
      </c>
      <c r="AP38" s="195" t="s">
        <v>300</v>
      </c>
      <c r="AQ38" s="195" t="s">
        <v>300</v>
      </c>
      <c r="AR38" s="195" t="s">
        <v>300</v>
      </c>
      <c r="AS38" s="195" t="s">
        <v>300</v>
      </c>
      <c r="AT38" s="195" t="s">
        <v>300</v>
      </c>
      <c r="AU38" s="195" t="s">
        <v>300</v>
      </c>
      <c r="AV38" s="195" t="s">
        <v>300</v>
      </c>
      <c r="AW38" s="195" t="s">
        <v>300</v>
      </c>
      <c r="AX38" s="195" t="s">
        <v>300</v>
      </c>
      <c r="AY38" s="195" t="s">
        <v>300</v>
      </c>
      <c r="AZ38" s="195" t="s">
        <v>300</v>
      </c>
    </row>
  </sheetData>
  <sheetProtection algorithmName="SHA-512" hashValue="yb6/Jqurw7Bug0OcdpSfAcpA9cz5fm6ab1KZYGFXWofplvbhsJq/9YwtJF7LauSTogOXs25x09OUgK0/J5SMCg==" saltValue="pFq5e4vr388WXu+/27tgZQ==" spinCount="100000" sheet="1" objects="1" scenarios="1"/>
  <mergeCells count="316">
    <mergeCell ref="B31:C31"/>
    <mergeCell ref="N31:O31"/>
    <mergeCell ref="B32:Y34"/>
    <mergeCell ref="S4:Y4"/>
    <mergeCell ref="B28:C28"/>
    <mergeCell ref="N28:O28"/>
    <mergeCell ref="B29:C29"/>
    <mergeCell ref="N29:O29"/>
    <mergeCell ref="B30:C30"/>
    <mergeCell ref="N30:O30"/>
    <mergeCell ref="B25:C25"/>
    <mergeCell ref="N25:O25"/>
    <mergeCell ref="B26:C26"/>
    <mergeCell ref="N26:O26"/>
    <mergeCell ref="B27:C27"/>
    <mergeCell ref="N27:O27"/>
    <mergeCell ref="B22:C22"/>
    <mergeCell ref="N22:O22"/>
    <mergeCell ref="B23:C23"/>
    <mergeCell ref="N23:O23"/>
    <mergeCell ref="B24:C24"/>
    <mergeCell ref="N24:O24"/>
    <mergeCell ref="D22:H22"/>
    <mergeCell ref="I22:M22"/>
    <mergeCell ref="D23:H23"/>
    <mergeCell ref="I23:M23"/>
    <mergeCell ref="D24:H24"/>
    <mergeCell ref="I24:M24"/>
    <mergeCell ref="B20:C20"/>
    <mergeCell ref="N20:O20"/>
    <mergeCell ref="B21:C21"/>
    <mergeCell ref="N21:O21"/>
    <mergeCell ref="D19:H19"/>
    <mergeCell ref="I19:M19"/>
    <mergeCell ref="D20:H20"/>
    <mergeCell ref="I20:M20"/>
    <mergeCell ref="D21:H21"/>
    <mergeCell ref="I21:M21"/>
    <mergeCell ref="B18:C18"/>
    <mergeCell ref="N18:O18"/>
    <mergeCell ref="D16:H16"/>
    <mergeCell ref="I16:M16"/>
    <mergeCell ref="D17:H17"/>
    <mergeCell ref="I17:M17"/>
    <mergeCell ref="D18:H18"/>
    <mergeCell ref="I18:M18"/>
    <mergeCell ref="B19:C19"/>
    <mergeCell ref="N19:O19"/>
    <mergeCell ref="B15:C15"/>
    <mergeCell ref="N15:O15"/>
    <mergeCell ref="I14:M14"/>
    <mergeCell ref="D15:H15"/>
    <mergeCell ref="I15:M15"/>
    <mergeCell ref="B16:C16"/>
    <mergeCell ref="N16:O16"/>
    <mergeCell ref="B17:C17"/>
    <mergeCell ref="N17:O17"/>
    <mergeCell ref="B10:C10"/>
    <mergeCell ref="N10:O10"/>
    <mergeCell ref="B11:C11"/>
    <mergeCell ref="N11:O11"/>
    <mergeCell ref="B12:C12"/>
    <mergeCell ref="N12:O12"/>
    <mergeCell ref="B13:C13"/>
    <mergeCell ref="N13:O13"/>
    <mergeCell ref="B14:C14"/>
    <mergeCell ref="N14:O14"/>
    <mergeCell ref="B6:C6"/>
    <mergeCell ref="N6:O6"/>
    <mergeCell ref="P6:T6"/>
    <mergeCell ref="N7:O7"/>
    <mergeCell ref="B7:C7"/>
    <mergeCell ref="B8:C8"/>
    <mergeCell ref="N8:O8"/>
    <mergeCell ref="B9:C9"/>
    <mergeCell ref="N9:O9"/>
    <mergeCell ref="I7:M7"/>
    <mergeCell ref="D7:H7"/>
    <mergeCell ref="U6:Y6"/>
    <mergeCell ref="AS4:AY4"/>
    <mergeCell ref="AB6:AC6"/>
    <mergeCell ref="AD6:AH6"/>
    <mergeCell ref="AI6:AM6"/>
    <mergeCell ref="AN6:AO6"/>
    <mergeCell ref="AP6:AT6"/>
    <mergeCell ref="AU6:AY6"/>
    <mergeCell ref="D6:H6"/>
    <mergeCell ref="I6:M6"/>
    <mergeCell ref="AB7:AC7"/>
    <mergeCell ref="AN7:AO7"/>
    <mergeCell ref="AB8:AC8"/>
    <mergeCell ref="AN8:AO8"/>
    <mergeCell ref="AB9:AC9"/>
    <mergeCell ref="AN9:AO9"/>
    <mergeCell ref="AD7:AH7"/>
    <mergeCell ref="AI7:AM7"/>
    <mergeCell ref="AD8:AH8"/>
    <mergeCell ref="AI8:AM8"/>
    <mergeCell ref="AD9:AH9"/>
    <mergeCell ref="AI9:AM9"/>
    <mergeCell ref="AB10:AC10"/>
    <mergeCell ref="AN10:AO10"/>
    <mergeCell ref="AB11:AC11"/>
    <mergeCell ref="AN11:AO11"/>
    <mergeCell ref="AB12:AC12"/>
    <mergeCell ref="AN12:AO12"/>
    <mergeCell ref="AD10:AH10"/>
    <mergeCell ref="AI10:AM10"/>
    <mergeCell ref="AD11:AH11"/>
    <mergeCell ref="AI11:AM11"/>
    <mergeCell ref="AD12:AH12"/>
    <mergeCell ref="AI12:AM12"/>
    <mergeCell ref="AB13:AC13"/>
    <mergeCell ref="AN13:AO13"/>
    <mergeCell ref="AB14:AC14"/>
    <mergeCell ref="AN14:AO14"/>
    <mergeCell ref="AB15:AC15"/>
    <mergeCell ref="AN15:AO15"/>
    <mergeCell ref="AD13:AH13"/>
    <mergeCell ref="AI13:AM13"/>
    <mergeCell ref="AD14:AH14"/>
    <mergeCell ref="AI14:AM14"/>
    <mergeCell ref="AD15:AH15"/>
    <mergeCell ref="AI15:AM15"/>
    <mergeCell ref="AB16:AC16"/>
    <mergeCell ref="AN16:AO16"/>
    <mergeCell ref="AB17:AC17"/>
    <mergeCell ref="AN17:AO17"/>
    <mergeCell ref="AB18:AC18"/>
    <mergeCell ref="AN18:AO18"/>
    <mergeCell ref="AD16:AH16"/>
    <mergeCell ref="AI16:AM16"/>
    <mergeCell ref="AD17:AH17"/>
    <mergeCell ref="AI17:AM17"/>
    <mergeCell ref="AD18:AH18"/>
    <mergeCell ref="AI18:AM18"/>
    <mergeCell ref="AB19:AC19"/>
    <mergeCell ref="AN19:AO19"/>
    <mergeCell ref="AB20:AC20"/>
    <mergeCell ref="AN20:AO20"/>
    <mergeCell ref="AB21:AC21"/>
    <mergeCell ref="AN21:AO21"/>
    <mergeCell ref="AD19:AH19"/>
    <mergeCell ref="AI19:AM19"/>
    <mergeCell ref="AD20:AH20"/>
    <mergeCell ref="AI20:AM20"/>
    <mergeCell ref="AD21:AH21"/>
    <mergeCell ref="AI21:AM21"/>
    <mergeCell ref="AB22:AC22"/>
    <mergeCell ref="AN22:AO22"/>
    <mergeCell ref="AB23:AC23"/>
    <mergeCell ref="AN23:AO23"/>
    <mergeCell ref="AB24:AC24"/>
    <mergeCell ref="AN24:AO24"/>
    <mergeCell ref="AD22:AH22"/>
    <mergeCell ref="AI22:AM22"/>
    <mergeCell ref="AD23:AH23"/>
    <mergeCell ref="AI23:AM23"/>
    <mergeCell ref="AD24:AH24"/>
    <mergeCell ref="AI24:AM24"/>
    <mergeCell ref="AB30:AC30"/>
    <mergeCell ref="AN30:AO30"/>
    <mergeCell ref="AD28:AH28"/>
    <mergeCell ref="AI28:AM28"/>
    <mergeCell ref="AD29:AH29"/>
    <mergeCell ref="AI29:AM29"/>
    <mergeCell ref="AD30:AH30"/>
    <mergeCell ref="AI30:AM30"/>
    <mergeCell ref="AB25:AC25"/>
    <mergeCell ref="AN25:AO25"/>
    <mergeCell ref="AB26:AC26"/>
    <mergeCell ref="AN26:AO26"/>
    <mergeCell ref="AB27:AC27"/>
    <mergeCell ref="AN27:AO27"/>
    <mergeCell ref="AD25:AH25"/>
    <mergeCell ref="AI25:AM25"/>
    <mergeCell ref="AD26:AH26"/>
    <mergeCell ref="AI26:AM26"/>
    <mergeCell ref="AD27:AH27"/>
    <mergeCell ref="AI27:AM27"/>
    <mergeCell ref="D26:H26"/>
    <mergeCell ref="I26:M26"/>
    <mergeCell ref="D27:H27"/>
    <mergeCell ref="I27:M27"/>
    <mergeCell ref="AB31:AC31"/>
    <mergeCell ref="AN31:AO31"/>
    <mergeCell ref="AB32:AY34"/>
    <mergeCell ref="D8:H8"/>
    <mergeCell ref="I8:M8"/>
    <mergeCell ref="D9:H9"/>
    <mergeCell ref="I9:M9"/>
    <mergeCell ref="D10:H10"/>
    <mergeCell ref="I10:M10"/>
    <mergeCell ref="D11:H11"/>
    <mergeCell ref="I11:M11"/>
    <mergeCell ref="D12:H12"/>
    <mergeCell ref="I12:M12"/>
    <mergeCell ref="D13:H13"/>
    <mergeCell ref="I13:M13"/>
    <mergeCell ref="D14:H14"/>
    <mergeCell ref="AB28:AC28"/>
    <mergeCell ref="AN28:AO28"/>
    <mergeCell ref="AB29:AC29"/>
    <mergeCell ref="AN29:AO29"/>
    <mergeCell ref="D31:H31"/>
    <mergeCell ref="I31:M31"/>
    <mergeCell ref="P7:T7"/>
    <mergeCell ref="U7:Y7"/>
    <mergeCell ref="P8:T8"/>
    <mergeCell ref="U8:Y8"/>
    <mergeCell ref="P9:T9"/>
    <mergeCell ref="U9:Y9"/>
    <mergeCell ref="P10:T10"/>
    <mergeCell ref="U10:Y10"/>
    <mergeCell ref="P11:T11"/>
    <mergeCell ref="U11:Y11"/>
    <mergeCell ref="P12:T12"/>
    <mergeCell ref="U12:Y12"/>
    <mergeCell ref="P13:T13"/>
    <mergeCell ref="U13:Y13"/>
    <mergeCell ref="D28:H28"/>
    <mergeCell ref="I28:M28"/>
    <mergeCell ref="D29:H29"/>
    <mergeCell ref="I29:M29"/>
    <mergeCell ref="D30:H30"/>
    <mergeCell ref="I30:M30"/>
    <mergeCell ref="D25:H25"/>
    <mergeCell ref="I25:M25"/>
    <mergeCell ref="P17:T17"/>
    <mergeCell ref="U17:Y17"/>
    <mergeCell ref="P18:T18"/>
    <mergeCell ref="U18:Y18"/>
    <mergeCell ref="P19:T19"/>
    <mergeCell ref="U19:Y19"/>
    <mergeCell ref="P14:T14"/>
    <mergeCell ref="U14:Y14"/>
    <mergeCell ref="P15:T15"/>
    <mergeCell ref="U15:Y15"/>
    <mergeCell ref="P16:T16"/>
    <mergeCell ref="U16:Y16"/>
    <mergeCell ref="P23:T23"/>
    <mergeCell ref="U23:Y23"/>
    <mergeCell ref="P24:T24"/>
    <mergeCell ref="U24:Y24"/>
    <mergeCell ref="P25:T25"/>
    <mergeCell ref="U25:Y25"/>
    <mergeCell ref="P20:T20"/>
    <mergeCell ref="U20:Y20"/>
    <mergeCell ref="P21:T21"/>
    <mergeCell ref="U21:Y21"/>
    <mergeCell ref="P22:T22"/>
    <mergeCell ref="U22:Y22"/>
    <mergeCell ref="P29:T29"/>
    <mergeCell ref="U29:Y29"/>
    <mergeCell ref="P30:T30"/>
    <mergeCell ref="U30:Y30"/>
    <mergeCell ref="P31:T31"/>
    <mergeCell ref="U31:Y31"/>
    <mergeCell ref="P26:T26"/>
    <mergeCell ref="U26:Y26"/>
    <mergeCell ref="P27:T27"/>
    <mergeCell ref="U27:Y27"/>
    <mergeCell ref="P28:T28"/>
    <mergeCell ref="U28:Y28"/>
    <mergeCell ref="AD31:AH31"/>
    <mergeCell ref="AI31:AM31"/>
    <mergeCell ref="AP7:AT7"/>
    <mergeCell ref="AU7:AY7"/>
    <mergeCell ref="AP8:AT8"/>
    <mergeCell ref="AU8:AY8"/>
    <mergeCell ref="AP9:AT9"/>
    <mergeCell ref="AU9:AY9"/>
    <mergeCell ref="AP10:AT10"/>
    <mergeCell ref="AU10:AY10"/>
    <mergeCell ref="AP11:AT11"/>
    <mergeCell ref="AU11:AY11"/>
    <mergeCell ref="AP12:AT12"/>
    <mergeCell ref="AU12:AY12"/>
    <mergeCell ref="AP13:AT13"/>
    <mergeCell ref="AU13:AY13"/>
    <mergeCell ref="AP17:AT17"/>
    <mergeCell ref="AU17:AY17"/>
    <mergeCell ref="AP18:AT18"/>
    <mergeCell ref="AU18:AY18"/>
    <mergeCell ref="AP19:AT19"/>
    <mergeCell ref="AU19:AY19"/>
    <mergeCell ref="AP14:AT14"/>
    <mergeCell ref="AU14:AY14"/>
    <mergeCell ref="AP15:AT15"/>
    <mergeCell ref="AU15:AY15"/>
    <mergeCell ref="AP16:AT16"/>
    <mergeCell ref="AU16:AY16"/>
    <mergeCell ref="AP23:AT23"/>
    <mergeCell ref="AU23:AY23"/>
    <mergeCell ref="AP24:AT24"/>
    <mergeCell ref="AU24:AY24"/>
    <mergeCell ref="AP25:AT25"/>
    <mergeCell ref="AU25:AY25"/>
    <mergeCell ref="AP20:AT20"/>
    <mergeCell ref="AU20:AY20"/>
    <mergeCell ref="AP21:AT21"/>
    <mergeCell ref="AU21:AY21"/>
    <mergeCell ref="AP22:AT22"/>
    <mergeCell ref="AU22:AY22"/>
    <mergeCell ref="AP29:AT29"/>
    <mergeCell ref="AU29:AY29"/>
    <mergeCell ref="AP30:AT30"/>
    <mergeCell ref="AU30:AY30"/>
    <mergeCell ref="AP31:AT31"/>
    <mergeCell ref="AU31:AY31"/>
    <mergeCell ref="AP26:AT26"/>
    <mergeCell ref="AU26:AY26"/>
    <mergeCell ref="AP27:AT27"/>
    <mergeCell ref="AU27:AY27"/>
    <mergeCell ref="AP28:AT28"/>
    <mergeCell ref="AU28:AY28"/>
  </mergeCells>
  <phoneticPr fontId="1"/>
  <pageMargins left="0.39370078740157483" right="0.39370078740157483" top="0.39370078740157483" bottom="0.19685039370078741" header="0.31496062992125984" footer="0.31496062992125984"/>
  <pageSetup paperSize="9" orientation="portrait" r:id="rId1"/>
  <colBreaks count="1" manualBreakCount="1">
    <brk id="26" max="3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355"/>
  <sheetViews>
    <sheetView showGridLines="0" view="pageBreakPreview" zoomScaleNormal="100" zoomScaleSheetLayoutView="100" workbookViewId="0"/>
  </sheetViews>
  <sheetFormatPr defaultColWidth="3.625" defaultRowHeight="18.399999999999999" customHeight="1" x14ac:dyDescent="0.15"/>
  <cols>
    <col min="1" max="2" width="3.625" style="79"/>
    <col min="3" max="3" width="3.625" style="79" customWidth="1"/>
    <col min="4" max="4" width="3.625" style="79"/>
    <col min="5" max="5" width="3.625" style="79" customWidth="1"/>
    <col min="6" max="26" width="3.625" style="79"/>
    <col min="27" max="29" width="3.625" style="80"/>
    <col min="30" max="31" width="6.125" style="80" customWidth="1"/>
    <col min="32" max="16384" width="3.625" style="80"/>
  </cols>
  <sheetData>
    <row r="1" spans="1:35" s="75" customFormat="1" ht="18.399999999999999" customHeight="1" x14ac:dyDescent="0.15">
      <c r="A1" s="69" t="s">
        <v>149</v>
      </c>
      <c r="B1" s="70"/>
      <c r="C1" s="70"/>
      <c r="D1" s="70"/>
      <c r="E1" s="70"/>
      <c r="F1" s="70"/>
      <c r="G1" s="70"/>
      <c r="H1" s="70"/>
      <c r="I1" s="70"/>
      <c r="J1" s="70"/>
      <c r="K1" s="70"/>
      <c r="L1" s="70"/>
      <c r="M1" s="70"/>
      <c r="N1" s="70"/>
      <c r="O1" s="70"/>
      <c r="P1" s="70"/>
      <c r="Q1" s="70"/>
      <c r="R1" s="70"/>
      <c r="S1" s="70"/>
      <c r="T1" s="70"/>
      <c r="U1" s="70"/>
      <c r="V1" s="70"/>
      <c r="W1" s="70"/>
      <c r="X1" s="70"/>
      <c r="Y1" s="70"/>
      <c r="Z1" s="70"/>
    </row>
    <row r="2" spans="1:35" s="76" customFormat="1" ht="18.399999999999999" customHeight="1" x14ac:dyDescent="0.15">
      <c r="A2" s="70"/>
      <c r="B2" s="70"/>
      <c r="C2" s="70"/>
      <c r="D2" s="498" t="str">
        <f>団体!C$4&amp;"   体調チェックシート"</f>
        <v>令和 ４年度 第２４回 「谷口睦生」記念陸上記録会   体調チェックシート</v>
      </c>
      <c r="E2" s="498"/>
      <c r="F2" s="498"/>
      <c r="G2" s="498"/>
      <c r="H2" s="498"/>
      <c r="I2" s="498"/>
      <c r="J2" s="498"/>
      <c r="K2" s="498"/>
      <c r="L2" s="498"/>
      <c r="M2" s="498"/>
      <c r="N2" s="498"/>
      <c r="O2" s="498"/>
      <c r="P2" s="498"/>
      <c r="Q2" s="498"/>
      <c r="R2" s="498"/>
      <c r="S2" s="498"/>
      <c r="T2" s="498"/>
      <c r="U2" s="498"/>
      <c r="V2" s="498"/>
      <c r="W2" s="498"/>
      <c r="X2" s="498"/>
      <c r="Y2" s="70"/>
      <c r="Z2" s="70"/>
      <c r="AA2" s="75"/>
      <c r="AC2" s="77" t="s">
        <v>171</v>
      </c>
      <c r="AD2" s="78" t="s">
        <v>371</v>
      </c>
      <c r="AE2" s="78"/>
      <c r="AF2" s="78"/>
      <c r="AI2" s="77" t="s">
        <v>171</v>
      </c>
    </row>
    <row r="3" spans="1:35" s="76" customFormat="1" ht="18.399999999999999" customHeight="1" x14ac:dyDescent="0.15">
      <c r="A3" s="69"/>
      <c r="B3" s="69"/>
      <c r="C3" s="69"/>
      <c r="D3" s="498"/>
      <c r="E3" s="498"/>
      <c r="F3" s="498"/>
      <c r="G3" s="498"/>
      <c r="H3" s="498"/>
      <c r="I3" s="498"/>
      <c r="J3" s="498"/>
      <c r="K3" s="498"/>
      <c r="L3" s="498"/>
      <c r="M3" s="498"/>
      <c r="N3" s="498"/>
      <c r="O3" s="498"/>
      <c r="P3" s="498"/>
      <c r="Q3" s="498"/>
      <c r="R3" s="498"/>
      <c r="S3" s="498"/>
      <c r="T3" s="498"/>
      <c r="U3" s="498"/>
      <c r="V3" s="498"/>
      <c r="W3" s="498"/>
      <c r="X3" s="498"/>
      <c r="Y3" s="69"/>
      <c r="Z3" s="69"/>
      <c r="AC3" s="77" t="s">
        <v>171</v>
      </c>
      <c r="AD3" s="78" t="s">
        <v>372</v>
      </c>
      <c r="AE3" s="78"/>
      <c r="AF3" s="78"/>
      <c r="AI3" s="77" t="s">
        <v>171</v>
      </c>
    </row>
    <row r="4" spans="1:35" s="75" customFormat="1" ht="18.399999999999999" customHeight="1" x14ac:dyDescent="0.15">
      <c r="A4" s="70"/>
      <c r="B4" s="70"/>
      <c r="C4" s="70"/>
      <c r="D4" s="70"/>
      <c r="E4" s="70"/>
      <c r="F4" s="70"/>
      <c r="G4" s="70"/>
      <c r="H4" s="70"/>
      <c r="I4" s="70"/>
      <c r="J4" s="70"/>
      <c r="K4" s="70"/>
      <c r="L4" s="70"/>
      <c r="M4" s="70"/>
      <c r="N4" s="70"/>
      <c r="O4" s="70"/>
      <c r="P4" s="70"/>
      <c r="Q4" s="70"/>
      <c r="R4" s="70"/>
      <c r="S4" s="70"/>
      <c r="T4" s="70"/>
      <c r="U4" s="70"/>
      <c r="V4" s="70"/>
      <c r="W4" s="70"/>
      <c r="X4" s="70"/>
      <c r="Y4" s="70"/>
      <c r="Z4" s="70"/>
      <c r="AC4" s="77" t="s">
        <v>171</v>
      </c>
      <c r="AD4" s="419">
        <f>ROUNDUP(SUM(AE9:AE10)/2,)</f>
        <v>0</v>
      </c>
      <c r="AE4" s="420"/>
      <c r="AF4" s="78" t="s">
        <v>170</v>
      </c>
      <c r="AG4" s="76"/>
      <c r="AH4" s="76"/>
      <c r="AI4" s="77" t="s">
        <v>171</v>
      </c>
    </row>
    <row r="5" spans="1:35" s="76" customFormat="1" ht="18.399999999999999" customHeight="1" x14ac:dyDescent="0.15">
      <c r="A5" s="69"/>
      <c r="B5" s="71" t="s">
        <v>150</v>
      </c>
      <c r="C5" s="69"/>
      <c r="D5" s="69"/>
      <c r="E5" s="69"/>
      <c r="F5" s="69"/>
      <c r="G5" s="69"/>
      <c r="H5" s="69"/>
      <c r="I5" s="69"/>
      <c r="J5" s="69"/>
      <c r="K5" s="69"/>
      <c r="L5" s="69"/>
      <c r="M5" s="69"/>
      <c r="N5" s="69"/>
      <c r="O5" s="69"/>
      <c r="P5" s="69"/>
      <c r="Q5" s="69"/>
      <c r="R5" s="69"/>
      <c r="S5" s="69"/>
      <c r="T5" s="69"/>
      <c r="U5" s="69"/>
      <c r="V5" s="69"/>
      <c r="W5" s="69"/>
      <c r="X5" s="69"/>
      <c r="Y5" s="69"/>
      <c r="Z5" s="69"/>
      <c r="AC5" s="77" t="s">
        <v>171</v>
      </c>
      <c r="AD5" s="78" t="s">
        <v>373</v>
      </c>
      <c r="AE5" s="78"/>
      <c r="AF5" s="78"/>
      <c r="AI5" s="77" t="s">
        <v>171</v>
      </c>
    </row>
    <row r="6" spans="1:35" s="76" customFormat="1" ht="18.399999999999999" customHeight="1" x14ac:dyDescent="0.15">
      <c r="A6" s="69"/>
      <c r="B6" s="71" t="s">
        <v>151</v>
      </c>
      <c r="C6" s="69"/>
      <c r="D6" s="69"/>
      <c r="E6" s="69"/>
      <c r="F6" s="69"/>
      <c r="G6" s="69"/>
      <c r="H6" s="69"/>
      <c r="I6" s="69"/>
      <c r="J6" s="69"/>
      <c r="K6" s="69"/>
      <c r="L6" s="69"/>
      <c r="M6" s="69"/>
      <c r="N6" s="69"/>
      <c r="O6" s="69"/>
      <c r="P6" s="69"/>
      <c r="Q6" s="69"/>
      <c r="R6" s="69"/>
      <c r="S6" s="69"/>
      <c r="T6" s="69"/>
      <c r="U6" s="69"/>
      <c r="V6" s="69"/>
      <c r="W6" s="69"/>
      <c r="X6" s="69"/>
      <c r="Y6" s="69"/>
      <c r="Z6" s="69"/>
    </row>
    <row r="7" spans="1:35" s="76" customFormat="1" ht="18.399999999999999" customHeight="1" x14ac:dyDescent="0.15">
      <c r="A7" s="69"/>
      <c r="B7" s="71" t="s">
        <v>152</v>
      </c>
      <c r="C7" s="69"/>
      <c r="D7" s="69"/>
      <c r="E7" s="69"/>
      <c r="F7" s="69"/>
      <c r="G7" s="69"/>
      <c r="H7" s="69"/>
      <c r="I7" s="69"/>
      <c r="J7" s="69"/>
      <c r="K7" s="69"/>
      <c r="L7" s="69"/>
      <c r="M7" s="69"/>
      <c r="N7" s="69"/>
      <c r="O7" s="69"/>
      <c r="P7" s="69"/>
      <c r="Q7" s="69"/>
      <c r="R7" s="69"/>
      <c r="S7" s="69"/>
      <c r="T7" s="69"/>
      <c r="U7" s="69"/>
      <c r="V7" s="69"/>
      <c r="W7" s="69"/>
      <c r="X7" s="69"/>
      <c r="Y7" s="69"/>
      <c r="Z7" s="69"/>
    </row>
    <row r="8" spans="1:35" s="76" customFormat="1" ht="18.399999999999999" customHeight="1" x14ac:dyDescent="0.15">
      <c r="A8" s="69"/>
      <c r="B8" s="71" t="s">
        <v>153</v>
      </c>
      <c r="C8" s="69"/>
      <c r="D8" s="69"/>
      <c r="E8" s="69"/>
      <c r="F8" s="69"/>
      <c r="G8" s="69"/>
      <c r="H8" s="69"/>
      <c r="I8" s="69"/>
      <c r="J8" s="69"/>
      <c r="K8" s="69"/>
      <c r="L8" s="69"/>
      <c r="M8" s="69"/>
      <c r="N8" s="69"/>
      <c r="O8" s="69"/>
      <c r="P8" s="69"/>
      <c r="Q8" s="69"/>
      <c r="R8" s="69"/>
      <c r="S8" s="69"/>
      <c r="T8" s="69"/>
      <c r="U8" s="69"/>
      <c r="V8" s="69"/>
      <c r="W8" s="69"/>
      <c r="X8" s="69"/>
      <c r="Y8" s="69"/>
      <c r="Z8" s="69"/>
      <c r="AC8" s="80" t="s">
        <v>167</v>
      </c>
      <c r="AD8" s="80"/>
      <c r="AE8" s="81"/>
    </row>
    <row r="9" spans="1:35" s="76" customFormat="1" ht="18.399999999999999" customHeight="1" x14ac:dyDescent="0.15">
      <c r="A9" s="69"/>
      <c r="B9" s="71" t="s">
        <v>164</v>
      </c>
      <c r="C9" s="69"/>
      <c r="D9" s="69"/>
      <c r="E9" s="69"/>
      <c r="F9" s="69"/>
      <c r="G9" s="69"/>
      <c r="H9" s="69"/>
      <c r="I9" s="69"/>
      <c r="J9" s="69"/>
      <c r="K9" s="69"/>
      <c r="L9" s="69"/>
      <c r="M9" s="69"/>
      <c r="N9" s="69"/>
      <c r="O9" s="69"/>
      <c r="P9" s="69"/>
      <c r="Q9" s="69"/>
      <c r="R9" s="69"/>
      <c r="S9" s="69"/>
      <c r="T9" s="69"/>
      <c r="U9" s="69"/>
      <c r="V9" s="69"/>
      <c r="W9" s="69"/>
      <c r="X9" s="69"/>
      <c r="Y9" s="69"/>
      <c r="Z9" s="69"/>
      <c r="AC9" s="81"/>
      <c r="AD9" s="82" t="s">
        <v>168</v>
      </c>
      <c r="AE9" s="83">
        <f>COUNTA(男子!D13:D62)</f>
        <v>0</v>
      </c>
    </row>
    <row r="10" spans="1:35" s="76" customFormat="1" ht="18.399999999999999" customHeight="1" x14ac:dyDescent="0.15">
      <c r="A10" s="69"/>
      <c r="B10" s="71" t="s">
        <v>165</v>
      </c>
      <c r="C10" s="69"/>
      <c r="D10" s="69"/>
      <c r="E10" s="69"/>
      <c r="F10" s="69"/>
      <c r="G10" s="69"/>
      <c r="H10" s="69"/>
      <c r="I10" s="69"/>
      <c r="J10" s="69"/>
      <c r="K10" s="69"/>
      <c r="L10" s="69"/>
      <c r="M10" s="69"/>
      <c r="N10" s="69"/>
      <c r="O10" s="69"/>
      <c r="P10" s="69"/>
      <c r="Q10" s="69"/>
      <c r="R10" s="69"/>
      <c r="S10" s="69"/>
      <c r="T10" s="69"/>
      <c r="U10" s="69"/>
      <c r="V10" s="69"/>
      <c r="W10" s="69"/>
      <c r="X10" s="69"/>
      <c r="Y10" s="69"/>
      <c r="Z10" s="69"/>
      <c r="AC10" s="80"/>
      <c r="AD10" s="84" t="s">
        <v>169</v>
      </c>
      <c r="AE10" s="83">
        <f>COUNTA(女子!D13:D62)</f>
        <v>0</v>
      </c>
    </row>
    <row r="11" spans="1:35" s="76" customFormat="1" ht="18.399999999999999" customHeight="1" x14ac:dyDescent="0.15">
      <c r="A11" s="69"/>
      <c r="B11" s="241" t="s">
        <v>154</v>
      </c>
      <c r="C11" s="69"/>
      <c r="D11" s="69"/>
      <c r="E11" s="69"/>
      <c r="F11" s="69"/>
      <c r="G11" s="69"/>
      <c r="H11" s="242"/>
      <c r="I11" s="69"/>
      <c r="J11" s="69"/>
      <c r="K11" s="69"/>
      <c r="L11" s="69"/>
      <c r="M11" s="242"/>
      <c r="N11" s="242"/>
      <c r="O11" s="242"/>
      <c r="P11" s="242"/>
      <c r="Q11" s="242"/>
      <c r="R11" s="242"/>
      <c r="S11" s="242"/>
      <c r="T11" s="242"/>
      <c r="U11" s="242"/>
      <c r="V11" s="242"/>
      <c r="W11" s="242"/>
      <c r="X11" s="242"/>
      <c r="Y11" s="242"/>
      <c r="Z11" s="69"/>
    </row>
    <row r="12" spans="1:35" s="76" customFormat="1" ht="18.399999999999999" customHeight="1" thickBot="1" x14ac:dyDescent="0.2">
      <c r="A12" s="69"/>
      <c r="B12" s="72" t="s">
        <v>390</v>
      </c>
      <c r="C12" s="69"/>
      <c r="D12" s="69"/>
      <c r="E12" s="69"/>
      <c r="F12" s="69"/>
      <c r="G12" s="69"/>
      <c r="H12" s="69"/>
      <c r="I12" s="69"/>
      <c r="J12" s="69"/>
      <c r="K12" s="69"/>
      <c r="L12" s="69"/>
      <c r="M12" s="69"/>
      <c r="N12" s="69"/>
      <c r="O12" s="69"/>
      <c r="P12" s="69"/>
      <c r="Q12" s="69"/>
      <c r="R12" s="69"/>
      <c r="S12" s="69"/>
      <c r="T12" s="69"/>
      <c r="U12" s="69"/>
      <c r="V12" s="69"/>
      <c r="W12" s="69"/>
      <c r="X12" s="69"/>
      <c r="Y12" s="69"/>
      <c r="Z12" s="69"/>
    </row>
    <row r="13" spans="1:35" s="76" customFormat="1" ht="18.399999999999999" customHeight="1" thickTop="1" thickBot="1" x14ac:dyDescent="0.2">
      <c r="A13" s="69"/>
      <c r="B13" s="499" t="s">
        <v>155</v>
      </c>
      <c r="C13" s="500"/>
      <c r="D13" s="500"/>
      <c r="E13" s="500"/>
      <c r="F13" s="500"/>
      <c r="G13" s="500"/>
      <c r="H13" s="500"/>
      <c r="I13" s="501"/>
      <c r="J13" s="496">
        <v>44871</v>
      </c>
      <c r="K13" s="497"/>
      <c r="L13" s="496">
        <v>44872</v>
      </c>
      <c r="M13" s="497"/>
      <c r="N13" s="496">
        <v>44873</v>
      </c>
      <c r="O13" s="497"/>
      <c r="P13" s="496">
        <v>44874</v>
      </c>
      <c r="Q13" s="497"/>
      <c r="R13" s="496">
        <v>44875</v>
      </c>
      <c r="S13" s="497"/>
      <c r="T13" s="496">
        <v>44876</v>
      </c>
      <c r="U13" s="497"/>
      <c r="V13" s="496">
        <v>44877</v>
      </c>
      <c r="W13" s="497"/>
      <c r="X13" s="496">
        <v>44878</v>
      </c>
      <c r="Y13" s="502"/>
      <c r="Z13" s="69"/>
    </row>
    <row r="14" spans="1:35" s="76" customFormat="1" ht="18.399999999999999" customHeight="1" thickTop="1" x14ac:dyDescent="0.15">
      <c r="A14" s="69"/>
      <c r="B14" s="170" t="s">
        <v>156</v>
      </c>
      <c r="C14" s="171"/>
      <c r="D14" s="171"/>
      <c r="E14" s="171"/>
      <c r="F14" s="171"/>
      <c r="G14" s="171"/>
      <c r="H14" s="171"/>
      <c r="I14" s="172"/>
      <c r="J14" s="488"/>
      <c r="K14" s="489"/>
      <c r="L14" s="490"/>
      <c r="M14" s="489"/>
      <c r="N14" s="490"/>
      <c r="O14" s="489"/>
      <c r="P14" s="490"/>
      <c r="Q14" s="489"/>
      <c r="R14" s="490"/>
      <c r="S14" s="489"/>
      <c r="T14" s="490"/>
      <c r="U14" s="489"/>
      <c r="V14" s="490"/>
      <c r="W14" s="489"/>
      <c r="X14" s="490"/>
      <c r="Y14" s="491"/>
      <c r="Z14" s="69"/>
    </row>
    <row r="15" spans="1:35" s="76" customFormat="1" ht="18.399999999999999" customHeight="1" x14ac:dyDescent="0.15">
      <c r="A15" s="69"/>
      <c r="B15" s="173"/>
      <c r="C15" s="174"/>
      <c r="D15" s="174"/>
      <c r="E15" s="174"/>
      <c r="F15" s="174"/>
      <c r="G15" s="175" t="s">
        <v>157</v>
      </c>
      <c r="H15" s="176"/>
      <c r="I15" s="177"/>
      <c r="J15" s="492" t="s">
        <v>286</v>
      </c>
      <c r="K15" s="493"/>
      <c r="L15" s="494" t="s">
        <v>286</v>
      </c>
      <c r="M15" s="493"/>
      <c r="N15" s="494" t="s">
        <v>286</v>
      </c>
      <c r="O15" s="493"/>
      <c r="P15" s="494" t="s">
        <v>286</v>
      </c>
      <c r="Q15" s="493"/>
      <c r="R15" s="494" t="s">
        <v>286</v>
      </c>
      <c r="S15" s="493"/>
      <c r="T15" s="494" t="s">
        <v>286</v>
      </c>
      <c r="U15" s="493"/>
      <c r="V15" s="494" t="s">
        <v>286</v>
      </c>
      <c r="W15" s="493"/>
      <c r="X15" s="494" t="s">
        <v>286</v>
      </c>
      <c r="Y15" s="495"/>
      <c r="Z15" s="69"/>
    </row>
    <row r="16" spans="1:35" s="76" customFormat="1" ht="18.399999999999999" customHeight="1" x14ac:dyDescent="0.15">
      <c r="A16" s="69"/>
      <c r="B16" s="178" t="s">
        <v>158</v>
      </c>
      <c r="C16" s="179"/>
      <c r="D16" s="179"/>
      <c r="E16" s="179"/>
      <c r="F16" s="179"/>
      <c r="G16" s="179"/>
      <c r="H16" s="179"/>
      <c r="I16" s="180"/>
      <c r="J16" s="484"/>
      <c r="K16" s="485"/>
      <c r="L16" s="486"/>
      <c r="M16" s="485"/>
      <c r="N16" s="486"/>
      <c r="O16" s="485"/>
      <c r="P16" s="486"/>
      <c r="Q16" s="485"/>
      <c r="R16" s="486"/>
      <c r="S16" s="485"/>
      <c r="T16" s="486"/>
      <c r="U16" s="485"/>
      <c r="V16" s="486"/>
      <c r="W16" s="485"/>
      <c r="X16" s="486"/>
      <c r="Y16" s="487"/>
      <c r="Z16" s="69"/>
    </row>
    <row r="17" spans="1:28" s="76" customFormat="1" ht="18.399999999999999" customHeight="1" x14ac:dyDescent="0.15">
      <c r="A17" s="70"/>
      <c r="B17" s="178" t="s">
        <v>159</v>
      </c>
      <c r="C17" s="179"/>
      <c r="D17" s="179"/>
      <c r="E17" s="179"/>
      <c r="F17" s="179"/>
      <c r="G17" s="179"/>
      <c r="H17" s="179"/>
      <c r="I17" s="180"/>
      <c r="J17" s="484"/>
      <c r="K17" s="485"/>
      <c r="L17" s="486"/>
      <c r="M17" s="485"/>
      <c r="N17" s="486"/>
      <c r="O17" s="485"/>
      <c r="P17" s="486"/>
      <c r="Q17" s="485"/>
      <c r="R17" s="486"/>
      <c r="S17" s="485"/>
      <c r="T17" s="486"/>
      <c r="U17" s="485"/>
      <c r="V17" s="486"/>
      <c r="W17" s="485"/>
      <c r="X17" s="486"/>
      <c r="Y17" s="487"/>
      <c r="Z17" s="69"/>
    </row>
    <row r="18" spans="1:28" s="76" customFormat="1" ht="18.399999999999999" customHeight="1" x14ac:dyDescent="0.15">
      <c r="A18" s="69"/>
      <c r="B18" s="178" t="s">
        <v>160</v>
      </c>
      <c r="C18" s="179"/>
      <c r="D18" s="179"/>
      <c r="E18" s="179"/>
      <c r="F18" s="179"/>
      <c r="G18" s="179"/>
      <c r="H18" s="179"/>
      <c r="I18" s="180"/>
      <c r="J18" s="484"/>
      <c r="K18" s="485"/>
      <c r="L18" s="486"/>
      <c r="M18" s="485"/>
      <c r="N18" s="486"/>
      <c r="O18" s="485"/>
      <c r="P18" s="486"/>
      <c r="Q18" s="485"/>
      <c r="R18" s="486"/>
      <c r="S18" s="485"/>
      <c r="T18" s="486"/>
      <c r="U18" s="485"/>
      <c r="V18" s="486"/>
      <c r="W18" s="485"/>
      <c r="X18" s="486"/>
      <c r="Y18" s="487"/>
      <c r="Z18" s="69"/>
    </row>
    <row r="19" spans="1:28" s="76" customFormat="1" ht="18.399999999999999" customHeight="1" thickBot="1" x14ac:dyDescent="0.2">
      <c r="A19" s="70"/>
      <c r="B19" s="181" t="s">
        <v>161</v>
      </c>
      <c r="C19" s="182"/>
      <c r="D19" s="182"/>
      <c r="E19" s="182"/>
      <c r="F19" s="182"/>
      <c r="G19" s="182"/>
      <c r="H19" s="182"/>
      <c r="I19" s="183"/>
      <c r="J19" s="480"/>
      <c r="K19" s="481"/>
      <c r="L19" s="482"/>
      <c r="M19" s="481"/>
      <c r="N19" s="482"/>
      <c r="O19" s="481"/>
      <c r="P19" s="482"/>
      <c r="Q19" s="481"/>
      <c r="R19" s="482"/>
      <c r="S19" s="481"/>
      <c r="T19" s="482"/>
      <c r="U19" s="481"/>
      <c r="V19" s="482"/>
      <c r="W19" s="481"/>
      <c r="X19" s="482"/>
      <c r="Y19" s="483"/>
      <c r="Z19" s="69"/>
    </row>
    <row r="20" spans="1:28" s="76" customFormat="1" ht="18.399999999999999" customHeight="1" thickTop="1" x14ac:dyDescent="0.15">
      <c r="A20" s="69"/>
      <c r="B20" s="73"/>
      <c r="C20" s="73"/>
      <c r="D20" s="514" t="str">
        <f>IF(AB21=0,"",VLOOKUP(AB21,E$2256:F$2355,2))</f>
        <v/>
      </c>
      <c r="E20" s="514"/>
      <c r="F20" s="514"/>
      <c r="G20" s="514"/>
      <c r="H20" s="73"/>
      <c r="I20" s="73"/>
      <c r="J20" s="73"/>
      <c r="K20" s="73"/>
      <c r="L20" s="73"/>
      <c r="M20" s="515"/>
      <c r="N20" s="515"/>
      <c r="O20" s="515"/>
      <c r="P20" s="515"/>
      <c r="Q20" s="515"/>
      <c r="R20" s="73"/>
      <c r="S20" s="73"/>
      <c r="T20" s="73"/>
      <c r="U20" s="513" t="str">
        <f>IF(団体!I12="","",団体!I12)</f>
        <v/>
      </c>
      <c r="V20" s="513"/>
      <c r="W20" s="513"/>
      <c r="X20" s="513"/>
      <c r="Y20" s="513"/>
      <c r="Z20" s="73"/>
    </row>
    <row r="21" spans="1:28" s="76" customFormat="1" ht="18.399999999999999" customHeight="1" x14ac:dyDescent="0.15">
      <c r="A21" s="69"/>
      <c r="B21" s="74" t="s">
        <v>162</v>
      </c>
      <c r="C21" s="74"/>
      <c r="D21" s="508"/>
      <c r="E21" s="508"/>
      <c r="F21" s="508"/>
      <c r="G21" s="508"/>
      <c r="H21" s="69"/>
      <c r="I21" s="74" t="s">
        <v>163</v>
      </c>
      <c r="J21" s="74"/>
      <c r="K21" s="74"/>
      <c r="L21" s="74"/>
      <c r="M21" s="504"/>
      <c r="N21" s="504"/>
      <c r="O21" s="504"/>
      <c r="P21" s="504"/>
      <c r="Q21" s="504"/>
      <c r="R21" s="69"/>
      <c r="S21" s="74" t="s">
        <v>174</v>
      </c>
      <c r="T21" s="74"/>
      <c r="U21" s="506"/>
      <c r="V21" s="506"/>
      <c r="W21" s="506"/>
      <c r="X21" s="506"/>
      <c r="Y21" s="506"/>
      <c r="Z21" s="69"/>
      <c r="AB21" s="85">
        <f>IF(SUM(AE$9:AE$10)=0,0,1)</f>
        <v>0</v>
      </c>
    </row>
    <row r="22" spans="1:28" s="76" customFormat="1" ht="18.399999999999999" customHeight="1" x14ac:dyDescent="0.15">
      <c r="A22" s="69"/>
      <c r="B22" s="240" t="s">
        <v>389</v>
      </c>
      <c r="C22" s="69"/>
      <c r="D22" s="69"/>
      <c r="E22" s="69"/>
      <c r="F22" s="69"/>
      <c r="G22" s="69"/>
      <c r="H22" s="69"/>
      <c r="I22" s="69"/>
      <c r="J22" s="69"/>
      <c r="K22" s="69"/>
      <c r="L22" s="69"/>
      <c r="M22" s="69"/>
      <c r="N22" s="69"/>
      <c r="O22" s="69"/>
      <c r="P22" s="69"/>
      <c r="Q22" s="69"/>
      <c r="R22" s="69"/>
      <c r="S22" s="69"/>
      <c r="T22" s="69"/>
      <c r="U22" s="69"/>
      <c r="V22" s="69"/>
      <c r="W22" s="69"/>
      <c r="X22" s="69"/>
      <c r="Y22" s="69"/>
      <c r="Z22" s="69"/>
    </row>
    <row r="23" spans="1:28" s="76" customFormat="1" ht="18.399999999999999" customHeight="1" x14ac:dyDescent="0.15">
      <c r="A23" s="69" t="s">
        <v>149</v>
      </c>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5"/>
    </row>
    <row r="24" spans="1:28" s="76" customFormat="1" ht="18.399999999999999" customHeight="1" x14ac:dyDescent="0.15">
      <c r="A24" s="70"/>
      <c r="B24" s="70"/>
      <c r="C24" s="70"/>
      <c r="D24" s="498" t="str">
        <f>団体!C$4&amp;"   体調チェックシート"</f>
        <v>令和 ４年度 第２４回 「谷口睦生」記念陸上記録会   体調チェックシート</v>
      </c>
      <c r="E24" s="498"/>
      <c r="F24" s="498"/>
      <c r="G24" s="498"/>
      <c r="H24" s="498"/>
      <c r="I24" s="498"/>
      <c r="J24" s="498"/>
      <c r="K24" s="498"/>
      <c r="L24" s="498"/>
      <c r="M24" s="498"/>
      <c r="N24" s="498"/>
      <c r="O24" s="498"/>
      <c r="P24" s="498"/>
      <c r="Q24" s="498"/>
      <c r="R24" s="498"/>
      <c r="S24" s="498"/>
      <c r="T24" s="498"/>
      <c r="U24" s="498"/>
      <c r="V24" s="498"/>
      <c r="W24" s="498"/>
      <c r="X24" s="498"/>
      <c r="Y24" s="70"/>
      <c r="Z24" s="70"/>
      <c r="AA24" s="75"/>
    </row>
    <row r="25" spans="1:28" s="76" customFormat="1" ht="18.399999999999999" customHeight="1" x14ac:dyDescent="0.15">
      <c r="A25" s="69"/>
      <c r="B25" s="69"/>
      <c r="C25" s="69"/>
      <c r="D25" s="498"/>
      <c r="E25" s="498"/>
      <c r="F25" s="498"/>
      <c r="G25" s="498"/>
      <c r="H25" s="498"/>
      <c r="I25" s="498"/>
      <c r="J25" s="498"/>
      <c r="K25" s="498"/>
      <c r="L25" s="498"/>
      <c r="M25" s="498"/>
      <c r="N25" s="498"/>
      <c r="O25" s="498"/>
      <c r="P25" s="498"/>
      <c r="Q25" s="498"/>
      <c r="R25" s="498"/>
      <c r="S25" s="498"/>
      <c r="T25" s="498"/>
      <c r="U25" s="498"/>
      <c r="V25" s="498"/>
      <c r="W25" s="498"/>
      <c r="X25" s="498"/>
      <c r="Y25" s="69"/>
      <c r="Z25" s="69"/>
    </row>
    <row r="26" spans="1:28" s="76" customFormat="1" ht="18.399999999999999" customHeight="1" x14ac:dyDescent="0.1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row>
    <row r="27" spans="1:28" s="76" customFormat="1" ht="18.399999999999999" customHeight="1" x14ac:dyDescent="0.15">
      <c r="A27" s="69"/>
      <c r="B27" s="71" t="s">
        <v>150</v>
      </c>
      <c r="C27" s="69"/>
      <c r="D27" s="69"/>
      <c r="E27" s="69"/>
      <c r="F27" s="69"/>
      <c r="G27" s="69"/>
      <c r="H27" s="69"/>
      <c r="I27" s="69"/>
      <c r="J27" s="69"/>
      <c r="K27" s="69"/>
      <c r="L27" s="69"/>
      <c r="M27" s="69"/>
      <c r="N27" s="69"/>
      <c r="O27" s="69"/>
      <c r="P27" s="69"/>
      <c r="Q27" s="69"/>
      <c r="R27" s="69"/>
      <c r="S27" s="69"/>
      <c r="T27" s="69"/>
      <c r="U27" s="69"/>
      <c r="V27" s="69"/>
      <c r="W27" s="69"/>
      <c r="X27" s="69"/>
      <c r="Y27" s="69"/>
      <c r="Z27" s="69"/>
    </row>
    <row r="28" spans="1:28" s="76" customFormat="1" ht="18.399999999999999" customHeight="1" x14ac:dyDescent="0.15">
      <c r="A28" s="69"/>
      <c r="B28" s="71" t="s">
        <v>151</v>
      </c>
      <c r="C28" s="69"/>
      <c r="D28" s="69"/>
      <c r="E28" s="69"/>
      <c r="F28" s="69"/>
      <c r="G28" s="69"/>
      <c r="H28" s="69"/>
      <c r="I28" s="69"/>
      <c r="J28" s="69"/>
      <c r="K28" s="69"/>
      <c r="L28" s="69"/>
      <c r="M28" s="69"/>
      <c r="N28" s="69"/>
      <c r="O28" s="69"/>
      <c r="P28" s="69"/>
      <c r="Q28" s="69"/>
      <c r="R28" s="69"/>
      <c r="S28" s="69"/>
      <c r="T28" s="69"/>
      <c r="U28" s="69"/>
      <c r="V28" s="69"/>
      <c r="W28" s="69"/>
      <c r="X28" s="69"/>
      <c r="Y28" s="69"/>
      <c r="Z28" s="69"/>
    </row>
    <row r="29" spans="1:28" s="76" customFormat="1" ht="18.399999999999999" customHeight="1" x14ac:dyDescent="0.15">
      <c r="A29" s="69"/>
      <c r="B29" s="71" t="s">
        <v>152</v>
      </c>
      <c r="C29" s="69"/>
      <c r="D29" s="69"/>
      <c r="E29" s="69"/>
      <c r="F29" s="69"/>
      <c r="G29" s="69"/>
      <c r="H29" s="69"/>
      <c r="I29" s="69"/>
      <c r="J29" s="69"/>
      <c r="K29" s="69"/>
      <c r="L29" s="69"/>
      <c r="M29" s="69"/>
      <c r="N29" s="69"/>
      <c r="O29" s="69"/>
      <c r="P29" s="69"/>
      <c r="Q29" s="69"/>
      <c r="R29" s="69"/>
      <c r="S29" s="69"/>
      <c r="T29" s="69"/>
      <c r="U29" s="69"/>
      <c r="V29" s="69"/>
      <c r="W29" s="69"/>
      <c r="X29" s="69"/>
      <c r="Y29" s="69"/>
      <c r="Z29" s="69"/>
    </row>
    <row r="30" spans="1:28" s="76" customFormat="1" ht="18.399999999999999" customHeight="1" x14ac:dyDescent="0.15">
      <c r="A30" s="69"/>
      <c r="B30" s="71" t="s">
        <v>153</v>
      </c>
      <c r="C30" s="69"/>
      <c r="D30" s="69"/>
      <c r="E30" s="69"/>
      <c r="F30" s="69"/>
      <c r="G30" s="69"/>
      <c r="H30" s="69"/>
      <c r="I30" s="69"/>
      <c r="J30" s="69"/>
      <c r="K30" s="69"/>
      <c r="L30" s="69"/>
      <c r="M30" s="69"/>
      <c r="N30" s="69"/>
      <c r="O30" s="69"/>
      <c r="P30" s="69"/>
      <c r="Q30" s="69"/>
      <c r="R30" s="69"/>
      <c r="S30" s="69"/>
      <c r="T30" s="69"/>
      <c r="U30" s="69"/>
      <c r="V30" s="69"/>
      <c r="W30" s="69"/>
      <c r="X30" s="69"/>
      <c r="Y30" s="69"/>
      <c r="Z30" s="69"/>
    </row>
    <row r="31" spans="1:28" s="76" customFormat="1" ht="18.399999999999999" customHeight="1" x14ac:dyDescent="0.15">
      <c r="A31" s="69"/>
      <c r="B31" s="71" t="s">
        <v>164</v>
      </c>
      <c r="C31" s="69"/>
      <c r="D31" s="69"/>
      <c r="E31" s="69"/>
      <c r="F31" s="69"/>
      <c r="G31" s="69"/>
      <c r="H31" s="69"/>
      <c r="I31" s="69"/>
      <c r="J31" s="69"/>
      <c r="K31" s="69"/>
      <c r="L31" s="69"/>
      <c r="M31" s="69"/>
      <c r="N31" s="69"/>
      <c r="O31" s="69"/>
      <c r="P31" s="69"/>
      <c r="Q31" s="69"/>
      <c r="R31" s="69"/>
      <c r="S31" s="69"/>
      <c r="T31" s="69"/>
      <c r="U31" s="69"/>
      <c r="V31" s="69"/>
      <c r="W31" s="69"/>
      <c r="X31" s="69"/>
      <c r="Y31" s="69"/>
      <c r="Z31" s="69"/>
    </row>
    <row r="32" spans="1:28" s="76" customFormat="1" ht="18.399999999999999" customHeight="1" x14ac:dyDescent="0.15">
      <c r="A32" s="69"/>
      <c r="B32" s="71" t="s">
        <v>165</v>
      </c>
      <c r="C32" s="69"/>
      <c r="D32" s="69"/>
      <c r="E32" s="69"/>
      <c r="F32" s="69"/>
      <c r="G32" s="69"/>
      <c r="H32" s="69"/>
      <c r="I32" s="69"/>
      <c r="J32" s="69"/>
      <c r="K32" s="69"/>
      <c r="L32" s="69"/>
      <c r="M32" s="69"/>
      <c r="N32" s="69"/>
      <c r="O32" s="69"/>
      <c r="P32" s="69"/>
      <c r="Q32" s="69"/>
      <c r="R32" s="69"/>
      <c r="S32" s="69"/>
      <c r="T32" s="69"/>
      <c r="U32" s="69"/>
      <c r="V32" s="69"/>
      <c r="W32" s="69"/>
      <c r="X32" s="69"/>
      <c r="Y32" s="69"/>
      <c r="Z32" s="69"/>
    </row>
    <row r="33" spans="1:30" s="76" customFormat="1" ht="18.399999999999999" customHeight="1" x14ac:dyDescent="0.15">
      <c r="A33" s="69"/>
      <c r="B33" s="241" t="s">
        <v>154</v>
      </c>
      <c r="C33" s="69"/>
      <c r="D33" s="69"/>
      <c r="E33" s="69"/>
      <c r="F33" s="69"/>
      <c r="G33" s="69"/>
      <c r="H33" s="242"/>
      <c r="I33" s="69"/>
      <c r="J33" s="69"/>
      <c r="K33" s="69"/>
      <c r="L33" s="69"/>
      <c r="M33" s="242"/>
      <c r="N33" s="242"/>
      <c r="O33" s="242"/>
      <c r="P33" s="242"/>
      <c r="Q33" s="242"/>
      <c r="R33" s="242"/>
      <c r="S33" s="242"/>
      <c r="T33" s="242"/>
      <c r="U33" s="242"/>
      <c r="V33" s="242"/>
      <c r="W33" s="242"/>
      <c r="X33" s="242"/>
      <c r="Y33" s="242"/>
      <c r="Z33" s="69"/>
    </row>
    <row r="34" spans="1:30" s="76" customFormat="1" ht="18.399999999999999" customHeight="1" thickBot="1" x14ac:dyDescent="0.2">
      <c r="A34" s="69"/>
      <c r="B34" s="72" t="s">
        <v>390</v>
      </c>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30" s="76" customFormat="1" ht="18.399999999999999" customHeight="1" thickTop="1" thickBot="1" x14ac:dyDescent="0.2">
      <c r="A35" s="69"/>
      <c r="B35" s="499" t="s">
        <v>155</v>
      </c>
      <c r="C35" s="500"/>
      <c r="D35" s="500"/>
      <c r="E35" s="500"/>
      <c r="F35" s="500"/>
      <c r="G35" s="500"/>
      <c r="H35" s="500"/>
      <c r="I35" s="501"/>
      <c r="J35" s="496">
        <f>J$13</f>
        <v>44871</v>
      </c>
      <c r="K35" s="497"/>
      <c r="L35" s="496">
        <f t="shared" ref="L35" si="0">L$13</f>
        <v>44872</v>
      </c>
      <c r="M35" s="497"/>
      <c r="N35" s="496">
        <f t="shared" ref="N35" si="1">N$13</f>
        <v>44873</v>
      </c>
      <c r="O35" s="497"/>
      <c r="P35" s="496">
        <f t="shared" ref="P35" si="2">P$13</f>
        <v>44874</v>
      </c>
      <c r="Q35" s="497"/>
      <c r="R35" s="496">
        <f t="shared" ref="R35" si="3">R$13</f>
        <v>44875</v>
      </c>
      <c r="S35" s="497"/>
      <c r="T35" s="496">
        <f t="shared" ref="T35" si="4">T$13</f>
        <v>44876</v>
      </c>
      <c r="U35" s="497"/>
      <c r="V35" s="496">
        <f t="shared" ref="V35" si="5">V$13</f>
        <v>44877</v>
      </c>
      <c r="W35" s="497"/>
      <c r="X35" s="496">
        <f t="shared" ref="X35" si="6">X$13</f>
        <v>44878</v>
      </c>
      <c r="Y35" s="502"/>
      <c r="Z35" s="69"/>
    </row>
    <row r="36" spans="1:30" s="76" customFormat="1" ht="18.399999999999999" customHeight="1" thickTop="1" x14ac:dyDescent="0.15">
      <c r="A36" s="69"/>
      <c r="B36" s="170" t="s">
        <v>156</v>
      </c>
      <c r="C36" s="171"/>
      <c r="D36" s="171"/>
      <c r="E36" s="171"/>
      <c r="F36" s="171"/>
      <c r="G36" s="171"/>
      <c r="H36" s="171"/>
      <c r="I36" s="172"/>
      <c r="J36" s="488"/>
      <c r="K36" s="489"/>
      <c r="L36" s="490"/>
      <c r="M36" s="489"/>
      <c r="N36" s="490"/>
      <c r="O36" s="489"/>
      <c r="P36" s="490"/>
      <c r="Q36" s="489"/>
      <c r="R36" s="490"/>
      <c r="S36" s="489"/>
      <c r="T36" s="490"/>
      <c r="U36" s="489"/>
      <c r="V36" s="490"/>
      <c r="W36" s="489"/>
      <c r="X36" s="490"/>
      <c r="Y36" s="491"/>
      <c r="Z36" s="69"/>
    </row>
    <row r="37" spans="1:30" s="76" customFormat="1" ht="18.399999999999999" customHeight="1" x14ac:dyDescent="0.15">
      <c r="A37" s="69"/>
      <c r="B37" s="173"/>
      <c r="C37" s="174"/>
      <c r="D37" s="174"/>
      <c r="E37" s="174"/>
      <c r="F37" s="174"/>
      <c r="G37" s="175" t="s">
        <v>157</v>
      </c>
      <c r="H37" s="176"/>
      <c r="I37" s="177"/>
      <c r="J37" s="492" t="s">
        <v>286</v>
      </c>
      <c r="K37" s="493"/>
      <c r="L37" s="494" t="s">
        <v>286</v>
      </c>
      <c r="M37" s="493"/>
      <c r="N37" s="494" t="s">
        <v>286</v>
      </c>
      <c r="O37" s="493"/>
      <c r="P37" s="494" t="s">
        <v>286</v>
      </c>
      <c r="Q37" s="493"/>
      <c r="R37" s="494" t="s">
        <v>286</v>
      </c>
      <c r="S37" s="493"/>
      <c r="T37" s="494" t="s">
        <v>286</v>
      </c>
      <c r="U37" s="493"/>
      <c r="V37" s="494" t="s">
        <v>286</v>
      </c>
      <c r="W37" s="493"/>
      <c r="X37" s="494" t="s">
        <v>286</v>
      </c>
      <c r="Y37" s="495"/>
      <c r="Z37" s="69"/>
    </row>
    <row r="38" spans="1:30" s="76" customFormat="1" ht="18.399999999999999" customHeight="1" x14ac:dyDescent="0.15">
      <c r="A38" s="69"/>
      <c r="B38" s="178" t="s">
        <v>158</v>
      </c>
      <c r="C38" s="179"/>
      <c r="D38" s="179"/>
      <c r="E38" s="179"/>
      <c r="F38" s="179"/>
      <c r="G38" s="179"/>
      <c r="H38" s="179"/>
      <c r="I38" s="180"/>
      <c r="J38" s="484"/>
      <c r="K38" s="485"/>
      <c r="L38" s="486"/>
      <c r="M38" s="485"/>
      <c r="N38" s="486"/>
      <c r="O38" s="485"/>
      <c r="P38" s="486"/>
      <c r="Q38" s="485"/>
      <c r="R38" s="486"/>
      <c r="S38" s="485"/>
      <c r="T38" s="486"/>
      <c r="U38" s="485"/>
      <c r="V38" s="486"/>
      <c r="W38" s="485"/>
      <c r="X38" s="486"/>
      <c r="Y38" s="487"/>
      <c r="Z38" s="69"/>
    </row>
    <row r="39" spans="1:30" s="76" customFormat="1" ht="18.399999999999999" customHeight="1" x14ac:dyDescent="0.15">
      <c r="A39" s="70"/>
      <c r="B39" s="178" t="s">
        <v>159</v>
      </c>
      <c r="C39" s="179"/>
      <c r="D39" s="179"/>
      <c r="E39" s="179"/>
      <c r="F39" s="179"/>
      <c r="G39" s="179"/>
      <c r="H39" s="179"/>
      <c r="I39" s="180"/>
      <c r="J39" s="484"/>
      <c r="K39" s="485"/>
      <c r="L39" s="486"/>
      <c r="M39" s="485"/>
      <c r="N39" s="486"/>
      <c r="O39" s="485"/>
      <c r="P39" s="486"/>
      <c r="Q39" s="485"/>
      <c r="R39" s="486"/>
      <c r="S39" s="485"/>
      <c r="T39" s="486"/>
      <c r="U39" s="485"/>
      <c r="V39" s="486"/>
      <c r="W39" s="485"/>
      <c r="X39" s="486"/>
      <c r="Y39" s="487"/>
      <c r="Z39" s="69"/>
    </row>
    <row r="40" spans="1:30" s="76" customFormat="1" ht="18.399999999999999" customHeight="1" x14ac:dyDescent="0.15">
      <c r="A40" s="69"/>
      <c r="B40" s="178" t="s">
        <v>160</v>
      </c>
      <c r="C40" s="179"/>
      <c r="D40" s="179"/>
      <c r="E40" s="179"/>
      <c r="F40" s="179"/>
      <c r="G40" s="179"/>
      <c r="H40" s="179"/>
      <c r="I40" s="180"/>
      <c r="J40" s="484"/>
      <c r="K40" s="485"/>
      <c r="L40" s="486"/>
      <c r="M40" s="485"/>
      <c r="N40" s="486"/>
      <c r="O40" s="485"/>
      <c r="P40" s="486"/>
      <c r="Q40" s="485"/>
      <c r="R40" s="486"/>
      <c r="S40" s="485"/>
      <c r="T40" s="486"/>
      <c r="U40" s="485"/>
      <c r="V40" s="486"/>
      <c r="W40" s="485"/>
      <c r="X40" s="486"/>
      <c r="Y40" s="487"/>
      <c r="Z40" s="69"/>
    </row>
    <row r="41" spans="1:30" s="76" customFormat="1" ht="18.399999999999999" customHeight="1" thickBot="1" x14ac:dyDescent="0.2">
      <c r="A41" s="70"/>
      <c r="B41" s="181" t="s">
        <v>161</v>
      </c>
      <c r="C41" s="182"/>
      <c r="D41" s="182"/>
      <c r="E41" s="182"/>
      <c r="F41" s="182"/>
      <c r="G41" s="182"/>
      <c r="H41" s="182"/>
      <c r="I41" s="183"/>
      <c r="J41" s="480"/>
      <c r="K41" s="481"/>
      <c r="L41" s="482"/>
      <c r="M41" s="481"/>
      <c r="N41" s="482"/>
      <c r="O41" s="481"/>
      <c r="P41" s="482"/>
      <c r="Q41" s="481"/>
      <c r="R41" s="482"/>
      <c r="S41" s="481"/>
      <c r="T41" s="482"/>
      <c r="U41" s="481"/>
      <c r="V41" s="482"/>
      <c r="W41" s="481"/>
      <c r="X41" s="482"/>
      <c r="Y41" s="483"/>
      <c r="Z41" s="69"/>
    </row>
    <row r="42" spans="1:30" s="76" customFormat="1" ht="18.399999999999999" customHeight="1" thickTop="1" x14ac:dyDescent="0.15">
      <c r="A42" s="69"/>
      <c r="B42" s="73"/>
      <c r="C42" s="73"/>
      <c r="D42" s="507" t="str">
        <f>IF(AB43=0,"",VLOOKUP(AB43,E$2256:F$2355,2))</f>
        <v/>
      </c>
      <c r="E42" s="507"/>
      <c r="F42" s="507"/>
      <c r="G42" s="507"/>
      <c r="H42" s="73"/>
      <c r="I42" s="73"/>
      <c r="J42" s="73"/>
      <c r="K42" s="73"/>
      <c r="L42" s="73"/>
      <c r="M42" s="503"/>
      <c r="N42" s="503"/>
      <c r="O42" s="503"/>
      <c r="P42" s="503"/>
      <c r="Q42" s="503"/>
      <c r="R42" s="73"/>
      <c r="S42" s="73"/>
      <c r="T42" s="73"/>
      <c r="U42" s="505" t="str">
        <f>U$20</f>
        <v/>
      </c>
      <c r="V42" s="505"/>
      <c r="W42" s="505"/>
      <c r="X42" s="505"/>
      <c r="Y42" s="505"/>
      <c r="Z42" s="69"/>
    </row>
    <row r="43" spans="1:30" s="76" customFormat="1" ht="18.399999999999999" customHeight="1" x14ac:dyDescent="0.15">
      <c r="A43" s="69"/>
      <c r="B43" s="74" t="s">
        <v>162</v>
      </c>
      <c r="C43" s="74"/>
      <c r="D43" s="508"/>
      <c r="E43" s="508"/>
      <c r="F43" s="508"/>
      <c r="G43" s="508"/>
      <c r="H43" s="69"/>
      <c r="I43" s="74" t="s">
        <v>163</v>
      </c>
      <c r="J43" s="74"/>
      <c r="K43" s="74"/>
      <c r="L43" s="74"/>
      <c r="M43" s="504"/>
      <c r="N43" s="504"/>
      <c r="O43" s="504"/>
      <c r="P43" s="504"/>
      <c r="Q43" s="504"/>
      <c r="R43" s="69"/>
      <c r="S43" s="74" t="s">
        <v>174</v>
      </c>
      <c r="T43" s="74"/>
      <c r="U43" s="506"/>
      <c r="V43" s="506"/>
      <c r="W43" s="506"/>
      <c r="X43" s="506"/>
      <c r="Y43" s="506"/>
      <c r="Z43" s="69"/>
      <c r="AB43" s="85">
        <f>IF(OR(SUM(AE$9:AE$10)=0,SUM(AE$9:AE$10)&lt;MAX(AB$1:AB42)+1),0,MAX(AB$1:AB42)+1)</f>
        <v>0</v>
      </c>
    </row>
    <row r="44" spans="1:30" s="76" customFormat="1" ht="18.399999999999999" customHeight="1" x14ac:dyDescent="0.15">
      <c r="A44" s="69"/>
      <c r="B44" s="240" t="s">
        <v>389</v>
      </c>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30" s="76" customFormat="1" ht="18.399999999999999" customHeight="1" x14ac:dyDescent="0.15">
      <c r="A45" s="69" t="s">
        <v>149</v>
      </c>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30" s="75" customFormat="1" ht="18.399999999999999" customHeight="1" x14ac:dyDescent="0.15">
      <c r="A46" s="69" t="s">
        <v>149</v>
      </c>
      <c r="B46" s="70"/>
      <c r="C46" s="70"/>
      <c r="D46" s="70"/>
      <c r="E46" s="70"/>
      <c r="F46" s="70"/>
      <c r="G46" s="70"/>
      <c r="H46" s="70"/>
      <c r="I46" s="70"/>
      <c r="J46" s="70"/>
      <c r="K46" s="70"/>
      <c r="L46" s="70"/>
      <c r="M46" s="70"/>
      <c r="N46" s="70"/>
      <c r="O46" s="70"/>
      <c r="P46" s="70"/>
      <c r="Q46" s="70"/>
      <c r="R46" s="70"/>
      <c r="S46" s="70"/>
      <c r="T46" s="70"/>
      <c r="U46" s="70"/>
      <c r="V46" s="70"/>
      <c r="W46" s="70"/>
      <c r="X46" s="70"/>
      <c r="Y46" s="70"/>
      <c r="Z46" s="70"/>
    </row>
    <row r="47" spans="1:30" s="76" customFormat="1" ht="18.399999999999999" customHeight="1" x14ac:dyDescent="0.15">
      <c r="A47" s="70"/>
      <c r="B47" s="70"/>
      <c r="C47" s="70"/>
      <c r="D47" s="498" t="str">
        <f>団体!C$4&amp;"   体調チェックシート"</f>
        <v>令和 ４年度 第２４回 「谷口睦生」記念陸上記録会   体調チェックシート</v>
      </c>
      <c r="E47" s="498"/>
      <c r="F47" s="498"/>
      <c r="G47" s="498"/>
      <c r="H47" s="498"/>
      <c r="I47" s="498"/>
      <c r="J47" s="498"/>
      <c r="K47" s="498"/>
      <c r="L47" s="498"/>
      <c r="M47" s="498"/>
      <c r="N47" s="498"/>
      <c r="O47" s="498"/>
      <c r="P47" s="498"/>
      <c r="Q47" s="498"/>
      <c r="R47" s="498"/>
      <c r="S47" s="498"/>
      <c r="T47" s="498"/>
      <c r="U47" s="498"/>
      <c r="V47" s="498"/>
      <c r="W47" s="498"/>
      <c r="X47" s="498"/>
      <c r="Y47" s="70"/>
      <c r="Z47" s="70"/>
      <c r="AA47" s="75"/>
      <c r="AB47" s="75"/>
      <c r="AC47" s="75"/>
      <c r="AD47" s="75"/>
    </row>
    <row r="48" spans="1:30" s="76" customFormat="1" ht="18.399999999999999" customHeight="1" x14ac:dyDescent="0.15">
      <c r="A48" s="69"/>
      <c r="B48" s="69"/>
      <c r="C48" s="69"/>
      <c r="D48" s="498"/>
      <c r="E48" s="498"/>
      <c r="F48" s="498"/>
      <c r="G48" s="498"/>
      <c r="H48" s="498"/>
      <c r="I48" s="498"/>
      <c r="J48" s="498"/>
      <c r="K48" s="498"/>
      <c r="L48" s="498"/>
      <c r="M48" s="498"/>
      <c r="N48" s="498"/>
      <c r="O48" s="498"/>
      <c r="P48" s="498"/>
      <c r="Q48" s="498"/>
      <c r="R48" s="498"/>
      <c r="S48" s="498"/>
      <c r="T48" s="498"/>
      <c r="U48" s="498"/>
      <c r="V48" s="498"/>
      <c r="W48" s="498"/>
      <c r="X48" s="498"/>
      <c r="Y48" s="69"/>
      <c r="Z48" s="69"/>
    </row>
    <row r="49" spans="1:35" s="75" customFormat="1" ht="18.399999999999999" customHeight="1" x14ac:dyDescent="0.1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E49" s="76"/>
      <c r="AF49" s="76"/>
      <c r="AG49" s="76"/>
      <c r="AH49" s="76"/>
      <c r="AI49" s="76"/>
    </row>
    <row r="50" spans="1:35" s="76" customFormat="1" ht="18.399999999999999" customHeight="1" x14ac:dyDescent="0.15">
      <c r="A50" s="69"/>
      <c r="B50" s="71" t="s">
        <v>150</v>
      </c>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35" s="76" customFormat="1" ht="18.399999999999999" customHeight="1" x14ac:dyDescent="0.15">
      <c r="A51" s="69"/>
      <c r="B51" s="71" t="s">
        <v>151</v>
      </c>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35" s="76" customFormat="1" ht="18.399999999999999" customHeight="1" x14ac:dyDescent="0.15">
      <c r="A52" s="69"/>
      <c r="B52" s="71" t="s">
        <v>152</v>
      </c>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35" s="76" customFormat="1" ht="18.399999999999999" customHeight="1" x14ac:dyDescent="0.15">
      <c r="A53" s="69"/>
      <c r="B53" s="71" t="s">
        <v>153</v>
      </c>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35" s="76" customFormat="1" ht="18.399999999999999" customHeight="1" x14ac:dyDescent="0.15">
      <c r="A54" s="69"/>
      <c r="B54" s="71" t="s">
        <v>164</v>
      </c>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35" s="76" customFormat="1" ht="18.399999999999999" customHeight="1" x14ac:dyDescent="0.15">
      <c r="A55" s="69"/>
      <c r="B55" s="71" t="s">
        <v>165</v>
      </c>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35" s="76" customFormat="1" ht="18.399999999999999" customHeight="1" x14ac:dyDescent="0.15">
      <c r="A56" s="69"/>
      <c r="B56" s="241" t="s">
        <v>154</v>
      </c>
      <c r="C56" s="69"/>
      <c r="D56" s="69"/>
      <c r="E56" s="69"/>
      <c r="F56" s="69"/>
      <c r="G56" s="69"/>
      <c r="H56" s="242"/>
      <c r="I56" s="69"/>
      <c r="J56" s="69"/>
      <c r="K56" s="69"/>
      <c r="L56" s="69"/>
      <c r="M56" s="242"/>
      <c r="N56" s="242"/>
      <c r="O56" s="242"/>
      <c r="P56" s="242"/>
      <c r="Q56" s="242"/>
      <c r="R56" s="242"/>
      <c r="S56" s="242"/>
      <c r="T56" s="242"/>
      <c r="U56" s="242"/>
      <c r="V56" s="242"/>
      <c r="W56" s="242"/>
      <c r="X56" s="242"/>
      <c r="Y56" s="242"/>
      <c r="Z56" s="69"/>
    </row>
    <row r="57" spans="1:35" s="76" customFormat="1" ht="18.399999999999999" customHeight="1" thickBot="1" x14ac:dyDescent="0.2">
      <c r="A57" s="69"/>
      <c r="B57" s="72" t="s">
        <v>390</v>
      </c>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35" s="76" customFormat="1" ht="18.399999999999999" customHeight="1" thickTop="1" thickBot="1" x14ac:dyDescent="0.2">
      <c r="A58" s="69"/>
      <c r="B58" s="499" t="s">
        <v>155</v>
      </c>
      <c r="C58" s="500"/>
      <c r="D58" s="500"/>
      <c r="E58" s="500"/>
      <c r="F58" s="500"/>
      <c r="G58" s="500"/>
      <c r="H58" s="500"/>
      <c r="I58" s="501"/>
      <c r="J58" s="496">
        <f>J$13</f>
        <v>44871</v>
      </c>
      <c r="K58" s="497"/>
      <c r="L58" s="496">
        <f t="shared" ref="L58" si="7">L$13</f>
        <v>44872</v>
      </c>
      <c r="M58" s="497"/>
      <c r="N58" s="496">
        <f t="shared" ref="N58" si="8">N$13</f>
        <v>44873</v>
      </c>
      <c r="O58" s="497"/>
      <c r="P58" s="496">
        <f t="shared" ref="P58" si="9">P$13</f>
        <v>44874</v>
      </c>
      <c r="Q58" s="497"/>
      <c r="R58" s="496">
        <f t="shared" ref="R58" si="10">R$13</f>
        <v>44875</v>
      </c>
      <c r="S58" s="497"/>
      <c r="T58" s="496">
        <f t="shared" ref="T58" si="11">T$13</f>
        <v>44876</v>
      </c>
      <c r="U58" s="497"/>
      <c r="V58" s="496">
        <f t="shared" ref="V58" si="12">V$13</f>
        <v>44877</v>
      </c>
      <c r="W58" s="497"/>
      <c r="X58" s="496">
        <f t="shared" ref="X58" si="13">X$13</f>
        <v>44878</v>
      </c>
      <c r="Y58" s="502"/>
      <c r="Z58" s="69"/>
    </row>
    <row r="59" spans="1:35" s="76" customFormat="1" ht="18.399999999999999" customHeight="1" thickTop="1" x14ac:dyDescent="0.15">
      <c r="A59" s="69"/>
      <c r="B59" s="170" t="s">
        <v>156</v>
      </c>
      <c r="C59" s="171"/>
      <c r="D59" s="171"/>
      <c r="E59" s="171"/>
      <c r="F59" s="171"/>
      <c r="G59" s="171"/>
      <c r="H59" s="171"/>
      <c r="I59" s="172"/>
      <c r="J59" s="488"/>
      <c r="K59" s="489"/>
      <c r="L59" s="490"/>
      <c r="M59" s="489"/>
      <c r="N59" s="490"/>
      <c r="O59" s="489"/>
      <c r="P59" s="490"/>
      <c r="Q59" s="489"/>
      <c r="R59" s="490"/>
      <c r="S59" s="489"/>
      <c r="T59" s="490"/>
      <c r="U59" s="489"/>
      <c r="V59" s="490"/>
      <c r="W59" s="489"/>
      <c r="X59" s="490"/>
      <c r="Y59" s="491"/>
      <c r="Z59" s="69"/>
    </row>
    <row r="60" spans="1:35" s="76" customFormat="1" ht="18.399999999999999" customHeight="1" x14ac:dyDescent="0.15">
      <c r="A60" s="69"/>
      <c r="B60" s="173"/>
      <c r="C60" s="174"/>
      <c r="D60" s="174"/>
      <c r="E60" s="174"/>
      <c r="F60" s="174"/>
      <c r="G60" s="175" t="s">
        <v>157</v>
      </c>
      <c r="H60" s="176"/>
      <c r="I60" s="177"/>
      <c r="J60" s="492" t="s">
        <v>286</v>
      </c>
      <c r="K60" s="493"/>
      <c r="L60" s="494" t="s">
        <v>286</v>
      </c>
      <c r="M60" s="493"/>
      <c r="N60" s="494" t="s">
        <v>286</v>
      </c>
      <c r="O60" s="493"/>
      <c r="P60" s="494" t="s">
        <v>286</v>
      </c>
      <c r="Q60" s="493"/>
      <c r="R60" s="494" t="s">
        <v>286</v>
      </c>
      <c r="S60" s="493"/>
      <c r="T60" s="494" t="s">
        <v>286</v>
      </c>
      <c r="U60" s="493"/>
      <c r="V60" s="494" t="s">
        <v>286</v>
      </c>
      <c r="W60" s="493"/>
      <c r="X60" s="494" t="s">
        <v>286</v>
      </c>
      <c r="Y60" s="495"/>
      <c r="Z60" s="69"/>
    </row>
    <row r="61" spans="1:35" s="76" customFormat="1" ht="18.399999999999999" customHeight="1" x14ac:dyDescent="0.15">
      <c r="A61" s="69"/>
      <c r="B61" s="178" t="s">
        <v>158</v>
      </c>
      <c r="C61" s="179"/>
      <c r="D61" s="179"/>
      <c r="E61" s="179"/>
      <c r="F61" s="179"/>
      <c r="G61" s="179"/>
      <c r="H61" s="179"/>
      <c r="I61" s="180"/>
      <c r="J61" s="484"/>
      <c r="K61" s="485"/>
      <c r="L61" s="486"/>
      <c r="M61" s="485"/>
      <c r="N61" s="486"/>
      <c r="O61" s="485"/>
      <c r="P61" s="486"/>
      <c r="Q61" s="485"/>
      <c r="R61" s="486"/>
      <c r="S61" s="485"/>
      <c r="T61" s="486"/>
      <c r="U61" s="485"/>
      <c r="V61" s="486"/>
      <c r="W61" s="485"/>
      <c r="X61" s="486"/>
      <c r="Y61" s="487"/>
      <c r="Z61" s="69"/>
    </row>
    <row r="62" spans="1:35" s="76" customFormat="1" ht="18.399999999999999" customHeight="1" x14ac:dyDescent="0.15">
      <c r="A62" s="70"/>
      <c r="B62" s="178" t="s">
        <v>159</v>
      </c>
      <c r="C62" s="179"/>
      <c r="D62" s="179"/>
      <c r="E62" s="179"/>
      <c r="F62" s="179"/>
      <c r="G62" s="179"/>
      <c r="H62" s="179"/>
      <c r="I62" s="180"/>
      <c r="J62" s="484"/>
      <c r="K62" s="485"/>
      <c r="L62" s="486"/>
      <c r="M62" s="485"/>
      <c r="N62" s="486"/>
      <c r="O62" s="485"/>
      <c r="P62" s="486"/>
      <c r="Q62" s="485"/>
      <c r="R62" s="486"/>
      <c r="S62" s="485"/>
      <c r="T62" s="486"/>
      <c r="U62" s="485"/>
      <c r="V62" s="486"/>
      <c r="W62" s="485"/>
      <c r="X62" s="486"/>
      <c r="Y62" s="487"/>
      <c r="Z62" s="69"/>
    </row>
    <row r="63" spans="1:35" s="76" customFormat="1" ht="18.399999999999999" customHeight="1" x14ac:dyDescent="0.15">
      <c r="A63" s="69"/>
      <c r="B63" s="178" t="s">
        <v>160</v>
      </c>
      <c r="C63" s="179"/>
      <c r="D63" s="179"/>
      <c r="E63" s="179"/>
      <c r="F63" s="179"/>
      <c r="G63" s="179"/>
      <c r="H63" s="179"/>
      <c r="I63" s="180"/>
      <c r="J63" s="484"/>
      <c r="K63" s="485"/>
      <c r="L63" s="486"/>
      <c r="M63" s="485"/>
      <c r="N63" s="486"/>
      <c r="O63" s="485"/>
      <c r="P63" s="486"/>
      <c r="Q63" s="485"/>
      <c r="R63" s="486"/>
      <c r="S63" s="485"/>
      <c r="T63" s="486"/>
      <c r="U63" s="485"/>
      <c r="V63" s="486"/>
      <c r="W63" s="485"/>
      <c r="X63" s="486"/>
      <c r="Y63" s="487"/>
      <c r="Z63" s="69"/>
    </row>
    <row r="64" spans="1:35" s="76" customFormat="1" ht="18.399999999999999" customHeight="1" thickBot="1" x14ac:dyDescent="0.2">
      <c r="A64" s="70"/>
      <c r="B64" s="181" t="s">
        <v>161</v>
      </c>
      <c r="C64" s="182"/>
      <c r="D64" s="182"/>
      <c r="E64" s="182"/>
      <c r="F64" s="182"/>
      <c r="G64" s="182"/>
      <c r="H64" s="182"/>
      <c r="I64" s="183"/>
      <c r="J64" s="480"/>
      <c r="K64" s="481"/>
      <c r="L64" s="482"/>
      <c r="M64" s="481"/>
      <c r="N64" s="482"/>
      <c r="O64" s="481"/>
      <c r="P64" s="482"/>
      <c r="Q64" s="481"/>
      <c r="R64" s="482"/>
      <c r="S64" s="481"/>
      <c r="T64" s="482"/>
      <c r="U64" s="481"/>
      <c r="V64" s="482"/>
      <c r="W64" s="481"/>
      <c r="X64" s="482"/>
      <c r="Y64" s="483"/>
      <c r="Z64" s="69"/>
    </row>
    <row r="65" spans="1:28" s="76" customFormat="1" ht="18.399999999999999" customHeight="1" thickTop="1" x14ac:dyDescent="0.15">
      <c r="A65" s="69"/>
      <c r="B65" s="73"/>
      <c r="C65" s="73"/>
      <c r="D65" s="507" t="str">
        <f>IF(AB66=0,"",VLOOKUP(AB66,E$2256:F$2355,2))</f>
        <v/>
      </c>
      <c r="E65" s="507"/>
      <c r="F65" s="507"/>
      <c r="G65" s="507"/>
      <c r="H65" s="73"/>
      <c r="I65" s="73"/>
      <c r="J65" s="73"/>
      <c r="K65" s="73"/>
      <c r="L65" s="73"/>
      <c r="M65" s="503"/>
      <c r="N65" s="503"/>
      <c r="O65" s="503"/>
      <c r="P65" s="503"/>
      <c r="Q65" s="503"/>
      <c r="R65" s="73"/>
      <c r="S65" s="73"/>
      <c r="T65" s="73"/>
      <c r="U65" s="505" t="str">
        <f>U$20</f>
        <v/>
      </c>
      <c r="V65" s="505"/>
      <c r="W65" s="505"/>
      <c r="X65" s="505"/>
      <c r="Y65" s="505"/>
      <c r="Z65" s="69"/>
    </row>
    <row r="66" spans="1:28" s="76" customFormat="1" ht="18.399999999999999" customHeight="1" x14ac:dyDescent="0.15">
      <c r="A66" s="69"/>
      <c r="B66" s="74" t="s">
        <v>162</v>
      </c>
      <c r="C66" s="74"/>
      <c r="D66" s="508"/>
      <c r="E66" s="508"/>
      <c r="F66" s="508"/>
      <c r="G66" s="508"/>
      <c r="H66" s="69"/>
      <c r="I66" s="74" t="s">
        <v>163</v>
      </c>
      <c r="J66" s="74"/>
      <c r="K66" s="74"/>
      <c r="L66" s="74"/>
      <c r="M66" s="504"/>
      <c r="N66" s="504"/>
      <c r="O66" s="504"/>
      <c r="P66" s="504"/>
      <c r="Q66" s="504"/>
      <c r="R66" s="69"/>
      <c r="S66" s="74" t="s">
        <v>174</v>
      </c>
      <c r="T66" s="74"/>
      <c r="U66" s="506"/>
      <c r="V66" s="506"/>
      <c r="W66" s="506"/>
      <c r="X66" s="506"/>
      <c r="Y66" s="506"/>
      <c r="Z66" s="69"/>
      <c r="AB66" s="85">
        <f>IF(OR(SUM(AE$9:AE$10)=0,SUM(AE$9:AE$10)&lt;MAX(AB$1:AB65)+1),0,MAX(AB$1:AB65)+1)</f>
        <v>0</v>
      </c>
    </row>
    <row r="67" spans="1:28" s="76" customFormat="1" ht="18.399999999999999" customHeight="1" x14ac:dyDescent="0.15">
      <c r="A67" s="69"/>
      <c r="B67" s="240" t="s">
        <v>389</v>
      </c>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8" s="76" customFormat="1" ht="18.399999999999999" customHeight="1" x14ac:dyDescent="0.15">
      <c r="A68" s="69" t="s">
        <v>149</v>
      </c>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5"/>
    </row>
    <row r="69" spans="1:28" s="76" customFormat="1" ht="18.399999999999999" customHeight="1" x14ac:dyDescent="0.15">
      <c r="A69" s="70"/>
      <c r="B69" s="70"/>
      <c r="C69" s="70"/>
      <c r="D69" s="498" t="str">
        <f>団体!C$4&amp;"   体調チェックシート"</f>
        <v>令和 ４年度 第２４回 「谷口睦生」記念陸上記録会   体調チェックシート</v>
      </c>
      <c r="E69" s="498"/>
      <c r="F69" s="498"/>
      <c r="G69" s="498"/>
      <c r="H69" s="498"/>
      <c r="I69" s="498"/>
      <c r="J69" s="498"/>
      <c r="K69" s="498"/>
      <c r="L69" s="498"/>
      <c r="M69" s="498"/>
      <c r="N69" s="498"/>
      <c r="O69" s="498"/>
      <c r="P69" s="498"/>
      <c r="Q69" s="498"/>
      <c r="R69" s="498"/>
      <c r="S69" s="498"/>
      <c r="T69" s="498"/>
      <c r="U69" s="498"/>
      <c r="V69" s="498"/>
      <c r="W69" s="498"/>
      <c r="X69" s="498"/>
      <c r="Y69" s="70"/>
      <c r="Z69" s="70"/>
      <c r="AA69" s="75"/>
    </row>
    <row r="70" spans="1:28" s="76" customFormat="1" ht="18.399999999999999" customHeight="1" x14ac:dyDescent="0.15">
      <c r="A70" s="69"/>
      <c r="B70" s="69"/>
      <c r="C70" s="69"/>
      <c r="D70" s="498"/>
      <c r="E70" s="498"/>
      <c r="F70" s="498"/>
      <c r="G70" s="498"/>
      <c r="H70" s="498"/>
      <c r="I70" s="498"/>
      <c r="J70" s="498"/>
      <c r="K70" s="498"/>
      <c r="L70" s="498"/>
      <c r="M70" s="498"/>
      <c r="N70" s="498"/>
      <c r="O70" s="498"/>
      <c r="P70" s="498"/>
      <c r="Q70" s="498"/>
      <c r="R70" s="498"/>
      <c r="S70" s="498"/>
      <c r="T70" s="498"/>
      <c r="U70" s="498"/>
      <c r="V70" s="498"/>
      <c r="W70" s="498"/>
      <c r="X70" s="498"/>
      <c r="Y70" s="69"/>
      <c r="Z70" s="69"/>
    </row>
    <row r="71" spans="1:28" s="76" customFormat="1" ht="18.399999999999999" customHeight="1" x14ac:dyDescent="0.1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8" s="76" customFormat="1" ht="18.399999999999999" customHeight="1" x14ac:dyDescent="0.15">
      <c r="A72" s="69"/>
      <c r="B72" s="71" t="s">
        <v>150</v>
      </c>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8" s="76" customFormat="1" ht="18.399999999999999" customHeight="1" x14ac:dyDescent="0.15">
      <c r="A73" s="69"/>
      <c r="B73" s="71" t="s">
        <v>151</v>
      </c>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8" s="76" customFormat="1" ht="18.399999999999999" customHeight="1" x14ac:dyDescent="0.15">
      <c r="A74" s="69"/>
      <c r="B74" s="71" t="s">
        <v>152</v>
      </c>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8" s="76" customFormat="1" ht="18.399999999999999" customHeight="1" x14ac:dyDescent="0.15">
      <c r="A75" s="69"/>
      <c r="B75" s="71" t="s">
        <v>153</v>
      </c>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8" s="76" customFormat="1" ht="18.399999999999999" customHeight="1" x14ac:dyDescent="0.15">
      <c r="A76" s="69"/>
      <c r="B76" s="71" t="s">
        <v>164</v>
      </c>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8" s="76" customFormat="1" ht="18.399999999999999" customHeight="1" x14ac:dyDescent="0.15">
      <c r="A77" s="69"/>
      <c r="B77" s="71" t="s">
        <v>165</v>
      </c>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8" s="76" customFormat="1" ht="18.399999999999999" customHeight="1" x14ac:dyDescent="0.15">
      <c r="A78" s="69"/>
      <c r="B78" s="241" t="s">
        <v>154</v>
      </c>
      <c r="C78" s="69"/>
      <c r="D78" s="69"/>
      <c r="E78" s="69"/>
      <c r="F78" s="69"/>
      <c r="G78" s="69"/>
      <c r="H78" s="242"/>
      <c r="I78" s="69"/>
      <c r="J78" s="69"/>
      <c r="K78" s="69"/>
      <c r="L78" s="69"/>
      <c r="M78" s="242"/>
      <c r="N78" s="242"/>
      <c r="O78" s="242"/>
      <c r="P78" s="242"/>
      <c r="Q78" s="242"/>
      <c r="R78" s="242"/>
      <c r="S78" s="242"/>
      <c r="T78" s="242"/>
      <c r="U78" s="242"/>
      <c r="V78" s="242"/>
      <c r="W78" s="242"/>
      <c r="X78" s="242"/>
      <c r="Y78" s="242"/>
      <c r="Z78" s="69"/>
    </row>
    <row r="79" spans="1:28" s="76" customFormat="1" ht="18.399999999999999" customHeight="1" thickBot="1" x14ac:dyDescent="0.2">
      <c r="A79" s="69"/>
      <c r="B79" s="72" t="s">
        <v>390</v>
      </c>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8" s="76" customFormat="1" ht="18.399999999999999" customHeight="1" thickTop="1" thickBot="1" x14ac:dyDescent="0.2">
      <c r="A80" s="69"/>
      <c r="B80" s="499" t="s">
        <v>155</v>
      </c>
      <c r="C80" s="500"/>
      <c r="D80" s="500"/>
      <c r="E80" s="500"/>
      <c r="F80" s="500"/>
      <c r="G80" s="500"/>
      <c r="H80" s="500"/>
      <c r="I80" s="501"/>
      <c r="J80" s="496">
        <f>J$13</f>
        <v>44871</v>
      </c>
      <c r="K80" s="497"/>
      <c r="L80" s="496">
        <f t="shared" ref="L80" si="14">L$13</f>
        <v>44872</v>
      </c>
      <c r="M80" s="497"/>
      <c r="N80" s="496">
        <f t="shared" ref="N80" si="15">N$13</f>
        <v>44873</v>
      </c>
      <c r="O80" s="497"/>
      <c r="P80" s="496">
        <f t="shared" ref="P80" si="16">P$13</f>
        <v>44874</v>
      </c>
      <c r="Q80" s="497"/>
      <c r="R80" s="496">
        <f t="shared" ref="R80" si="17">R$13</f>
        <v>44875</v>
      </c>
      <c r="S80" s="497"/>
      <c r="T80" s="496">
        <f t="shared" ref="T80" si="18">T$13</f>
        <v>44876</v>
      </c>
      <c r="U80" s="497"/>
      <c r="V80" s="496">
        <f t="shared" ref="V80" si="19">V$13</f>
        <v>44877</v>
      </c>
      <c r="W80" s="497"/>
      <c r="X80" s="496">
        <f t="shared" ref="X80" si="20">X$13</f>
        <v>44878</v>
      </c>
      <c r="Y80" s="502"/>
      <c r="Z80" s="69"/>
    </row>
    <row r="81" spans="1:35" s="76" customFormat="1" ht="18.399999999999999" customHeight="1" thickTop="1" x14ac:dyDescent="0.15">
      <c r="A81" s="69"/>
      <c r="B81" s="170" t="s">
        <v>156</v>
      </c>
      <c r="C81" s="171"/>
      <c r="D81" s="171"/>
      <c r="E81" s="171"/>
      <c r="F81" s="171"/>
      <c r="G81" s="171"/>
      <c r="H81" s="171"/>
      <c r="I81" s="172"/>
      <c r="J81" s="488"/>
      <c r="K81" s="489"/>
      <c r="L81" s="490"/>
      <c r="M81" s="489"/>
      <c r="N81" s="490"/>
      <c r="O81" s="489"/>
      <c r="P81" s="490"/>
      <c r="Q81" s="489"/>
      <c r="R81" s="490"/>
      <c r="S81" s="489"/>
      <c r="T81" s="490"/>
      <c r="U81" s="489"/>
      <c r="V81" s="490"/>
      <c r="W81" s="489"/>
      <c r="X81" s="490"/>
      <c r="Y81" s="491"/>
      <c r="Z81" s="69"/>
    </row>
    <row r="82" spans="1:35" s="76" customFormat="1" ht="18.399999999999999" customHeight="1" x14ac:dyDescent="0.15">
      <c r="A82" s="69"/>
      <c r="B82" s="173"/>
      <c r="C82" s="174"/>
      <c r="D82" s="174"/>
      <c r="E82" s="174"/>
      <c r="F82" s="174"/>
      <c r="G82" s="175" t="s">
        <v>157</v>
      </c>
      <c r="H82" s="176"/>
      <c r="I82" s="177"/>
      <c r="J82" s="492" t="s">
        <v>286</v>
      </c>
      <c r="K82" s="493"/>
      <c r="L82" s="494" t="s">
        <v>286</v>
      </c>
      <c r="M82" s="493"/>
      <c r="N82" s="494" t="s">
        <v>286</v>
      </c>
      <c r="O82" s="493"/>
      <c r="P82" s="494" t="s">
        <v>286</v>
      </c>
      <c r="Q82" s="493"/>
      <c r="R82" s="494" t="s">
        <v>286</v>
      </c>
      <c r="S82" s="493"/>
      <c r="T82" s="494" t="s">
        <v>286</v>
      </c>
      <c r="U82" s="493"/>
      <c r="V82" s="494" t="s">
        <v>286</v>
      </c>
      <c r="W82" s="493"/>
      <c r="X82" s="494" t="s">
        <v>286</v>
      </c>
      <c r="Y82" s="495"/>
      <c r="Z82" s="69"/>
    </row>
    <row r="83" spans="1:35" s="76" customFormat="1" ht="18.399999999999999" customHeight="1" x14ac:dyDescent="0.15">
      <c r="A83" s="69"/>
      <c r="B83" s="178" t="s">
        <v>158</v>
      </c>
      <c r="C83" s="179"/>
      <c r="D83" s="179"/>
      <c r="E83" s="179"/>
      <c r="F83" s="179"/>
      <c r="G83" s="179"/>
      <c r="H83" s="179"/>
      <c r="I83" s="180"/>
      <c r="J83" s="484"/>
      <c r="K83" s="485"/>
      <c r="L83" s="486"/>
      <c r="M83" s="485"/>
      <c r="N83" s="486"/>
      <c r="O83" s="485"/>
      <c r="P83" s="486"/>
      <c r="Q83" s="485"/>
      <c r="R83" s="486"/>
      <c r="S83" s="485"/>
      <c r="T83" s="486"/>
      <c r="U83" s="485"/>
      <c r="V83" s="486"/>
      <c r="W83" s="485"/>
      <c r="X83" s="486"/>
      <c r="Y83" s="487"/>
      <c r="Z83" s="69"/>
    </row>
    <row r="84" spans="1:35" s="76" customFormat="1" ht="18.399999999999999" customHeight="1" x14ac:dyDescent="0.15">
      <c r="A84" s="70"/>
      <c r="B84" s="178" t="s">
        <v>159</v>
      </c>
      <c r="C84" s="179"/>
      <c r="D84" s="179"/>
      <c r="E84" s="179"/>
      <c r="F84" s="179"/>
      <c r="G84" s="179"/>
      <c r="H84" s="179"/>
      <c r="I84" s="180"/>
      <c r="J84" s="484"/>
      <c r="K84" s="485"/>
      <c r="L84" s="486"/>
      <c r="M84" s="485"/>
      <c r="N84" s="486"/>
      <c r="O84" s="485"/>
      <c r="P84" s="486"/>
      <c r="Q84" s="485"/>
      <c r="R84" s="486"/>
      <c r="S84" s="485"/>
      <c r="T84" s="486"/>
      <c r="U84" s="485"/>
      <c r="V84" s="486"/>
      <c r="W84" s="485"/>
      <c r="X84" s="486"/>
      <c r="Y84" s="487"/>
      <c r="Z84" s="69"/>
    </row>
    <row r="85" spans="1:35" s="76" customFormat="1" ht="18.399999999999999" customHeight="1" x14ac:dyDescent="0.15">
      <c r="A85" s="69"/>
      <c r="B85" s="178" t="s">
        <v>160</v>
      </c>
      <c r="C85" s="179"/>
      <c r="D85" s="179"/>
      <c r="E85" s="179"/>
      <c r="F85" s="179"/>
      <c r="G85" s="179"/>
      <c r="H85" s="179"/>
      <c r="I85" s="180"/>
      <c r="J85" s="484"/>
      <c r="K85" s="485"/>
      <c r="L85" s="486"/>
      <c r="M85" s="485"/>
      <c r="N85" s="486"/>
      <c r="O85" s="485"/>
      <c r="P85" s="486"/>
      <c r="Q85" s="485"/>
      <c r="R85" s="486"/>
      <c r="S85" s="485"/>
      <c r="T85" s="486"/>
      <c r="U85" s="485"/>
      <c r="V85" s="486"/>
      <c r="W85" s="485"/>
      <c r="X85" s="486"/>
      <c r="Y85" s="487"/>
      <c r="Z85" s="69"/>
    </row>
    <row r="86" spans="1:35" s="76" customFormat="1" ht="18.399999999999999" customHeight="1" thickBot="1" x14ac:dyDescent="0.2">
      <c r="A86" s="70"/>
      <c r="B86" s="181" t="s">
        <v>161</v>
      </c>
      <c r="C86" s="182"/>
      <c r="D86" s="182"/>
      <c r="E86" s="182"/>
      <c r="F86" s="182"/>
      <c r="G86" s="182"/>
      <c r="H86" s="182"/>
      <c r="I86" s="183"/>
      <c r="J86" s="480"/>
      <c r="K86" s="481"/>
      <c r="L86" s="482"/>
      <c r="M86" s="481"/>
      <c r="N86" s="482"/>
      <c r="O86" s="481"/>
      <c r="P86" s="482"/>
      <c r="Q86" s="481"/>
      <c r="R86" s="482"/>
      <c r="S86" s="481"/>
      <c r="T86" s="482"/>
      <c r="U86" s="481"/>
      <c r="V86" s="482"/>
      <c r="W86" s="481"/>
      <c r="X86" s="482"/>
      <c r="Y86" s="483"/>
      <c r="Z86" s="69"/>
    </row>
    <row r="87" spans="1:35" s="76" customFormat="1" ht="18.399999999999999" customHeight="1" thickTop="1" x14ac:dyDescent="0.15">
      <c r="A87" s="69"/>
      <c r="B87" s="73"/>
      <c r="C87" s="73"/>
      <c r="D87" s="507" t="str">
        <f>IF(AB88=0,"",VLOOKUP(AB88,E$2256:F$2355,2))</f>
        <v/>
      </c>
      <c r="E87" s="507"/>
      <c r="F87" s="507"/>
      <c r="G87" s="507"/>
      <c r="H87" s="73"/>
      <c r="I87" s="73"/>
      <c r="J87" s="73"/>
      <c r="K87" s="73"/>
      <c r="L87" s="73"/>
      <c r="M87" s="503"/>
      <c r="N87" s="503"/>
      <c r="O87" s="503"/>
      <c r="P87" s="503"/>
      <c r="Q87" s="503"/>
      <c r="R87" s="73"/>
      <c r="S87" s="73"/>
      <c r="T87" s="73"/>
      <c r="U87" s="505" t="str">
        <f>U$20</f>
        <v/>
      </c>
      <c r="V87" s="505"/>
      <c r="W87" s="505"/>
      <c r="X87" s="505"/>
      <c r="Y87" s="505"/>
      <c r="Z87" s="69"/>
    </row>
    <row r="88" spans="1:35" s="76" customFormat="1" ht="18.399999999999999" customHeight="1" x14ac:dyDescent="0.15">
      <c r="A88" s="69"/>
      <c r="B88" s="74" t="s">
        <v>162</v>
      </c>
      <c r="C88" s="74"/>
      <c r="D88" s="508"/>
      <c r="E88" s="508"/>
      <c r="F88" s="508"/>
      <c r="G88" s="508"/>
      <c r="H88" s="69"/>
      <c r="I88" s="74" t="s">
        <v>163</v>
      </c>
      <c r="J88" s="74"/>
      <c r="K88" s="74"/>
      <c r="L88" s="74"/>
      <c r="M88" s="504"/>
      <c r="N88" s="504"/>
      <c r="O88" s="504"/>
      <c r="P88" s="504"/>
      <c r="Q88" s="504"/>
      <c r="R88" s="69"/>
      <c r="S88" s="74" t="s">
        <v>174</v>
      </c>
      <c r="T88" s="74"/>
      <c r="U88" s="506"/>
      <c r="V88" s="506"/>
      <c r="W88" s="506"/>
      <c r="X88" s="506"/>
      <c r="Y88" s="506"/>
      <c r="Z88" s="69"/>
      <c r="AB88" s="85">
        <f>IF(OR(SUM(AE$9:AE$10)=0,SUM(AE$9:AE$10)&lt;MAX(AB$1:AB87)+1),0,MAX(AB$1:AB87)+1)</f>
        <v>0</v>
      </c>
    </row>
    <row r="89" spans="1:35" s="76" customFormat="1" ht="18.399999999999999" customHeight="1" x14ac:dyDescent="0.15">
      <c r="A89" s="69"/>
      <c r="B89" s="240" t="s">
        <v>389</v>
      </c>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35" s="76" customFormat="1" ht="18.399999999999999" customHeight="1" x14ac:dyDescent="0.15">
      <c r="A90" s="69" t="s">
        <v>149</v>
      </c>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35" s="75" customFormat="1" ht="18.399999999999999" customHeight="1" x14ac:dyDescent="0.15">
      <c r="A91" s="69" t="s">
        <v>149</v>
      </c>
      <c r="B91" s="70"/>
      <c r="C91" s="70"/>
      <c r="D91" s="70"/>
      <c r="E91" s="70"/>
      <c r="F91" s="70"/>
      <c r="G91" s="70"/>
      <c r="H91" s="70"/>
      <c r="I91" s="70"/>
      <c r="J91" s="70"/>
      <c r="K91" s="70"/>
      <c r="L91" s="70"/>
      <c r="M91" s="70"/>
      <c r="N91" s="70"/>
      <c r="O91" s="70"/>
      <c r="P91" s="70"/>
      <c r="Q91" s="70"/>
      <c r="R91" s="70"/>
      <c r="S91" s="70"/>
      <c r="T91" s="70"/>
      <c r="U91" s="70"/>
      <c r="V91" s="70"/>
      <c r="W91" s="70"/>
      <c r="X91" s="70"/>
      <c r="Y91" s="70"/>
      <c r="Z91" s="70"/>
    </row>
    <row r="92" spans="1:35" s="76" customFormat="1" ht="18.399999999999999" customHeight="1" x14ac:dyDescent="0.15">
      <c r="A92" s="70"/>
      <c r="B92" s="70"/>
      <c r="C92" s="70"/>
      <c r="D92" s="498" t="str">
        <f>団体!C$4&amp;"   体調チェックシート"</f>
        <v>令和 ４年度 第２４回 「谷口睦生」記念陸上記録会   体調チェックシート</v>
      </c>
      <c r="E92" s="498"/>
      <c r="F92" s="498"/>
      <c r="G92" s="498"/>
      <c r="H92" s="498"/>
      <c r="I92" s="498"/>
      <c r="J92" s="498"/>
      <c r="K92" s="498"/>
      <c r="L92" s="498"/>
      <c r="M92" s="498"/>
      <c r="N92" s="498"/>
      <c r="O92" s="498"/>
      <c r="P92" s="498"/>
      <c r="Q92" s="498"/>
      <c r="R92" s="498"/>
      <c r="S92" s="498"/>
      <c r="T92" s="498"/>
      <c r="U92" s="498"/>
      <c r="V92" s="498"/>
      <c r="W92" s="498"/>
      <c r="X92" s="498"/>
      <c r="Y92" s="70"/>
      <c r="Z92" s="70"/>
      <c r="AA92" s="75"/>
      <c r="AB92" s="75"/>
      <c r="AC92" s="75"/>
      <c r="AD92" s="75"/>
    </row>
    <row r="93" spans="1:35" s="76" customFormat="1" ht="18.399999999999999" customHeight="1" x14ac:dyDescent="0.15">
      <c r="A93" s="69"/>
      <c r="B93" s="69"/>
      <c r="C93" s="69"/>
      <c r="D93" s="498"/>
      <c r="E93" s="498"/>
      <c r="F93" s="498"/>
      <c r="G93" s="498"/>
      <c r="H93" s="498"/>
      <c r="I93" s="498"/>
      <c r="J93" s="498"/>
      <c r="K93" s="498"/>
      <c r="L93" s="498"/>
      <c r="M93" s="498"/>
      <c r="N93" s="498"/>
      <c r="O93" s="498"/>
      <c r="P93" s="498"/>
      <c r="Q93" s="498"/>
      <c r="R93" s="498"/>
      <c r="S93" s="498"/>
      <c r="T93" s="498"/>
      <c r="U93" s="498"/>
      <c r="V93" s="498"/>
      <c r="W93" s="498"/>
      <c r="X93" s="498"/>
      <c r="Y93" s="69"/>
      <c r="Z93" s="69"/>
    </row>
    <row r="94" spans="1:35" s="75" customFormat="1" ht="18.399999999999999" customHeight="1" x14ac:dyDescent="0.1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E94" s="76"/>
      <c r="AF94" s="76"/>
      <c r="AG94" s="76"/>
      <c r="AH94" s="76"/>
      <c r="AI94" s="76"/>
    </row>
    <row r="95" spans="1:35" s="76" customFormat="1" ht="18.399999999999999" customHeight="1" x14ac:dyDescent="0.15">
      <c r="A95" s="69"/>
      <c r="B95" s="71" t="s">
        <v>150</v>
      </c>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35" s="76" customFormat="1" ht="18.399999999999999" customHeight="1" x14ac:dyDescent="0.15">
      <c r="A96" s="69"/>
      <c r="B96" s="71" t="s">
        <v>151</v>
      </c>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8" s="76" customFormat="1" ht="18.399999999999999" customHeight="1" x14ac:dyDescent="0.15">
      <c r="A97" s="69"/>
      <c r="B97" s="71" t="s">
        <v>152</v>
      </c>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8" s="76" customFormat="1" ht="18.399999999999999" customHeight="1" x14ac:dyDescent="0.15">
      <c r="A98" s="69"/>
      <c r="B98" s="71" t="s">
        <v>153</v>
      </c>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8" s="76" customFormat="1" ht="18.399999999999999" customHeight="1" x14ac:dyDescent="0.15">
      <c r="A99" s="69"/>
      <c r="B99" s="71" t="s">
        <v>164</v>
      </c>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8" s="76" customFormat="1" ht="18.399999999999999" customHeight="1" x14ac:dyDescent="0.15">
      <c r="A100" s="69"/>
      <c r="B100" s="71" t="s">
        <v>165</v>
      </c>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8" s="76" customFormat="1" ht="18.399999999999999" customHeight="1" x14ac:dyDescent="0.15">
      <c r="A101" s="69"/>
      <c r="B101" s="241" t="s">
        <v>154</v>
      </c>
      <c r="C101" s="69"/>
      <c r="D101" s="69"/>
      <c r="E101" s="69"/>
      <c r="F101" s="69"/>
      <c r="G101" s="69"/>
      <c r="H101" s="242"/>
      <c r="I101" s="69"/>
      <c r="J101" s="69"/>
      <c r="K101" s="69"/>
      <c r="L101" s="69"/>
      <c r="M101" s="242"/>
      <c r="N101" s="242"/>
      <c r="O101" s="242"/>
      <c r="P101" s="242"/>
      <c r="Q101" s="242"/>
      <c r="R101" s="242"/>
      <c r="S101" s="242"/>
      <c r="T101" s="242"/>
      <c r="U101" s="242"/>
      <c r="V101" s="242"/>
      <c r="W101" s="242"/>
      <c r="X101" s="242"/>
      <c r="Y101" s="242"/>
      <c r="Z101" s="69"/>
    </row>
    <row r="102" spans="1:28" s="76" customFormat="1" ht="18.399999999999999" customHeight="1" thickBot="1" x14ac:dyDescent="0.2">
      <c r="A102" s="69"/>
      <c r="B102" s="72" t="s">
        <v>390</v>
      </c>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8" s="76" customFormat="1" ht="18.399999999999999" customHeight="1" thickTop="1" thickBot="1" x14ac:dyDescent="0.2">
      <c r="A103" s="69"/>
      <c r="B103" s="499" t="s">
        <v>155</v>
      </c>
      <c r="C103" s="500"/>
      <c r="D103" s="500"/>
      <c r="E103" s="500"/>
      <c r="F103" s="500"/>
      <c r="G103" s="500"/>
      <c r="H103" s="500"/>
      <c r="I103" s="501"/>
      <c r="J103" s="496">
        <f>J$13</f>
        <v>44871</v>
      </c>
      <c r="K103" s="497"/>
      <c r="L103" s="496">
        <f t="shared" ref="L103" si="21">L$13</f>
        <v>44872</v>
      </c>
      <c r="M103" s="497"/>
      <c r="N103" s="496">
        <f t="shared" ref="N103" si="22">N$13</f>
        <v>44873</v>
      </c>
      <c r="O103" s="497"/>
      <c r="P103" s="496">
        <f t="shared" ref="P103" si="23">P$13</f>
        <v>44874</v>
      </c>
      <c r="Q103" s="497"/>
      <c r="R103" s="496">
        <f t="shared" ref="R103" si="24">R$13</f>
        <v>44875</v>
      </c>
      <c r="S103" s="497"/>
      <c r="T103" s="496">
        <f t="shared" ref="T103" si="25">T$13</f>
        <v>44876</v>
      </c>
      <c r="U103" s="497"/>
      <c r="V103" s="496">
        <f t="shared" ref="V103" si="26">V$13</f>
        <v>44877</v>
      </c>
      <c r="W103" s="497"/>
      <c r="X103" s="496">
        <f t="shared" ref="X103" si="27">X$13</f>
        <v>44878</v>
      </c>
      <c r="Y103" s="502"/>
      <c r="Z103" s="69"/>
    </row>
    <row r="104" spans="1:28" s="76" customFormat="1" ht="18.399999999999999" customHeight="1" thickTop="1" x14ac:dyDescent="0.15">
      <c r="A104" s="69"/>
      <c r="B104" s="170" t="s">
        <v>156</v>
      </c>
      <c r="C104" s="171"/>
      <c r="D104" s="171"/>
      <c r="E104" s="171"/>
      <c r="F104" s="171"/>
      <c r="G104" s="171"/>
      <c r="H104" s="171"/>
      <c r="I104" s="172"/>
      <c r="J104" s="488"/>
      <c r="K104" s="489"/>
      <c r="L104" s="490"/>
      <c r="M104" s="489"/>
      <c r="N104" s="490"/>
      <c r="O104" s="489"/>
      <c r="P104" s="490"/>
      <c r="Q104" s="489"/>
      <c r="R104" s="490"/>
      <c r="S104" s="489"/>
      <c r="T104" s="490"/>
      <c r="U104" s="489"/>
      <c r="V104" s="490"/>
      <c r="W104" s="489"/>
      <c r="X104" s="490"/>
      <c r="Y104" s="491"/>
      <c r="Z104" s="69"/>
    </row>
    <row r="105" spans="1:28" s="76" customFormat="1" ht="18.399999999999999" customHeight="1" x14ac:dyDescent="0.15">
      <c r="A105" s="69"/>
      <c r="B105" s="173"/>
      <c r="C105" s="174"/>
      <c r="D105" s="174"/>
      <c r="E105" s="174"/>
      <c r="F105" s="174"/>
      <c r="G105" s="175" t="s">
        <v>157</v>
      </c>
      <c r="H105" s="176"/>
      <c r="I105" s="177"/>
      <c r="J105" s="492" t="s">
        <v>286</v>
      </c>
      <c r="K105" s="493"/>
      <c r="L105" s="494" t="s">
        <v>286</v>
      </c>
      <c r="M105" s="493"/>
      <c r="N105" s="494" t="s">
        <v>286</v>
      </c>
      <c r="O105" s="493"/>
      <c r="P105" s="494" t="s">
        <v>286</v>
      </c>
      <c r="Q105" s="493"/>
      <c r="R105" s="494" t="s">
        <v>286</v>
      </c>
      <c r="S105" s="493"/>
      <c r="T105" s="494" t="s">
        <v>286</v>
      </c>
      <c r="U105" s="493"/>
      <c r="V105" s="494" t="s">
        <v>286</v>
      </c>
      <c r="W105" s="493"/>
      <c r="X105" s="494" t="s">
        <v>286</v>
      </c>
      <c r="Y105" s="495"/>
      <c r="Z105" s="69"/>
    </row>
    <row r="106" spans="1:28" s="76" customFormat="1" ht="18.399999999999999" customHeight="1" x14ac:dyDescent="0.15">
      <c r="A106" s="69"/>
      <c r="B106" s="178" t="s">
        <v>158</v>
      </c>
      <c r="C106" s="179"/>
      <c r="D106" s="179"/>
      <c r="E106" s="179"/>
      <c r="F106" s="179"/>
      <c r="G106" s="179"/>
      <c r="H106" s="179"/>
      <c r="I106" s="180"/>
      <c r="J106" s="484"/>
      <c r="K106" s="485"/>
      <c r="L106" s="486"/>
      <c r="M106" s="485"/>
      <c r="N106" s="486"/>
      <c r="O106" s="485"/>
      <c r="P106" s="486"/>
      <c r="Q106" s="485"/>
      <c r="R106" s="486"/>
      <c r="S106" s="485"/>
      <c r="T106" s="486"/>
      <c r="U106" s="485"/>
      <c r="V106" s="486"/>
      <c r="W106" s="485"/>
      <c r="X106" s="486"/>
      <c r="Y106" s="487"/>
      <c r="Z106" s="69"/>
    </row>
    <row r="107" spans="1:28" s="76" customFormat="1" ht="18.399999999999999" customHeight="1" x14ac:dyDescent="0.15">
      <c r="A107" s="70"/>
      <c r="B107" s="178" t="s">
        <v>159</v>
      </c>
      <c r="C107" s="179"/>
      <c r="D107" s="179"/>
      <c r="E107" s="179"/>
      <c r="F107" s="179"/>
      <c r="G107" s="179"/>
      <c r="H107" s="179"/>
      <c r="I107" s="180"/>
      <c r="J107" s="484"/>
      <c r="K107" s="485"/>
      <c r="L107" s="486"/>
      <c r="M107" s="485"/>
      <c r="N107" s="486"/>
      <c r="O107" s="485"/>
      <c r="P107" s="486"/>
      <c r="Q107" s="485"/>
      <c r="R107" s="486"/>
      <c r="S107" s="485"/>
      <c r="T107" s="486"/>
      <c r="U107" s="485"/>
      <c r="V107" s="486"/>
      <c r="W107" s="485"/>
      <c r="X107" s="486"/>
      <c r="Y107" s="487"/>
      <c r="Z107" s="69"/>
    </row>
    <row r="108" spans="1:28" s="76" customFormat="1" ht="18.399999999999999" customHeight="1" x14ac:dyDescent="0.15">
      <c r="A108" s="69"/>
      <c r="B108" s="178" t="s">
        <v>160</v>
      </c>
      <c r="C108" s="179"/>
      <c r="D108" s="179"/>
      <c r="E108" s="179"/>
      <c r="F108" s="179"/>
      <c r="G108" s="179"/>
      <c r="H108" s="179"/>
      <c r="I108" s="180"/>
      <c r="J108" s="484"/>
      <c r="K108" s="485"/>
      <c r="L108" s="486"/>
      <c r="M108" s="485"/>
      <c r="N108" s="486"/>
      <c r="O108" s="485"/>
      <c r="P108" s="486"/>
      <c r="Q108" s="485"/>
      <c r="R108" s="486"/>
      <c r="S108" s="485"/>
      <c r="T108" s="486"/>
      <c r="U108" s="485"/>
      <c r="V108" s="486"/>
      <c r="W108" s="485"/>
      <c r="X108" s="486"/>
      <c r="Y108" s="487"/>
      <c r="Z108" s="69"/>
    </row>
    <row r="109" spans="1:28" s="76" customFormat="1" ht="18.399999999999999" customHeight="1" thickBot="1" x14ac:dyDescent="0.2">
      <c r="A109" s="70"/>
      <c r="B109" s="181" t="s">
        <v>161</v>
      </c>
      <c r="C109" s="182"/>
      <c r="D109" s="182"/>
      <c r="E109" s="182"/>
      <c r="F109" s="182"/>
      <c r="G109" s="182"/>
      <c r="H109" s="182"/>
      <c r="I109" s="183"/>
      <c r="J109" s="480"/>
      <c r="K109" s="481"/>
      <c r="L109" s="482"/>
      <c r="M109" s="481"/>
      <c r="N109" s="482"/>
      <c r="O109" s="481"/>
      <c r="P109" s="482"/>
      <c r="Q109" s="481"/>
      <c r="R109" s="482"/>
      <c r="S109" s="481"/>
      <c r="T109" s="482"/>
      <c r="U109" s="481"/>
      <c r="V109" s="482"/>
      <c r="W109" s="481"/>
      <c r="X109" s="482"/>
      <c r="Y109" s="483"/>
      <c r="Z109" s="69"/>
    </row>
    <row r="110" spans="1:28" s="76" customFormat="1" ht="18.399999999999999" customHeight="1" thickTop="1" x14ac:dyDescent="0.15">
      <c r="A110" s="69"/>
      <c r="B110" s="73"/>
      <c r="C110" s="73"/>
      <c r="D110" s="507" t="str">
        <f>IF(AB111=0,"",VLOOKUP(AB111,E$2256:F$2355,2))</f>
        <v/>
      </c>
      <c r="E110" s="507"/>
      <c r="F110" s="507"/>
      <c r="G110" s="507"/>
      <c r="H110" s="73"/>
      <c r="I110" s="73"/>
      <c r="J110" s="73"/>
      <c r="K110" s="73"/>
      <c r="L110" s="73"/>
      <c r="M110" s="503"/>
      <c r="N110" s="503"/>
      <c r="O110" s="503"/>
      <c r="P110" s="503"/>
      <c r="Q110" s="503"/>
      <c r="R110" s="73"/>
      <c r="S110" s="73"/>
      <c r="T110" s="73"/>
      <c r="U110" s="505" t="str">
        <f>U$20</f>
        <v/>
      </c>
      <c r="V110" s="505"/>
      <c r="W110" s="505"/>
      <c r="X110" s="505"/>
      <c r="Y110" s="505"/>
      <c r="Z110" s="69"/>
    </row>
    <row r="111" spans="1:28" s="76" customFormat="1" ht="18.399999999999999" customHeight="1" x14ac:dyDescent="0.15">
      <c r="A111" s="69"/>
      <c r="B111" s="74" t="s">
        <v>162</v>
      </c>
      <c r="C111" s="74"/>
      <c r="D111" s="508"/>
      <c r="E111" s="508"/>
      <c r="F111" s="508"/>
      <c r="G111" s="508"/>
      <c r="H111" s="69"/>
      <c r="I111" s="74" t="s">
        <v>163</v>
      </c>
      <c r="J111" s="74"/>
      <c r="K111" s="74"/>
      <c r="L111" s="74"/>
      <c r="M111" s="504"/>
      <c r="N111" s="504"/>
      <c r="O111" s="504"/>
      <c r="P111" s="504"/>
      <c r="Q111" s="504"/>
      <c r="R111" s="69"/>
      <c r="S111" s="74" t="s">
        <v>174</v>
      </c>
      <c r="T111" s="74"/>
      <c r="U111" s="506"/>
      <c r="V111" s="506"/>
      <c r="W111" s="506"/>
      <c r="X111" s="506"/>
      <c r="Y111" s="506"/>
      <c r="Z111" s="69"/>
      <c r="AB111" s="85">
        <f>IF(OR(SUM(AE$9:AE$10)=0,SUM(AE$9:AE$10)&lt;MAX(AB$1:AB110)+1),0,MAX(AB$1:AB110)+1)</f>
        <v>0</v>
      </c>
    </row>
    <row r="112" spans="1:28" s="76" customFormat="1" ht="18.399999999999999" customHeight="1" x14ac:dyDescent="0.15">
      <c r="A112" s="69"/>
      <c r="B112" s="240" t="s">
        <v>389</v>
      </c>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7" s="76" customFormat="1" ht="18.399999999999999" customHeight="1" x14ac:dyDescent="0.15">
      <c r="A113" s="69" t="s">
        <v>149</v>
      </c>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5"/>
    </row>
    <row r="114" spans="1:27" s="76" customFormat="1" ht="18.399999999999999" customHeight="1" x14ac:dyDescent="0.15">
      <c r="A114" s="70"/>
      <c r="B114" s="70"/>
      <c r="C114" s="70"/>
      <c r="D114" s="498" t="str">
        <f>団体!C$4&amp;"   体調チェックシート"</f>
        <v>令和 ４年度 第２４回 「谷口睦生」記念陸上記録会   体調チェックシート</v>
      </c>
      <c r="E114" s="498"/>
      <c r="F114" s="498"/>
      <c r="G114" s="498"/>
      <c r="H114" s="498"/>
      <c r="I114" s="498"/>
      <c r="J114" s="498"/>
      <c r="K114" s="498"/>
      <c r="L114" s="498"/>
      <c r="M114" s="498"/>
      <c r="N114" s="498"/>
      <c r="O114" s="498"/>
      <c r="P114" s="498"/>
      <c r="Q114" s="498"/>
      <c r="R114" s="498"/>
      <c r="S114" s="498"/>
      <c r="T114" s="498"/>
      <c r="U114" s="498"/>
      <c r="V114" s="498"/>
      <c r="W114" s="498"/>
      <c r="X114" s="498"/>
      <c r="Y114" s="70"/>
      <c r="Z114" s="70"/>
      <c r="AA114" s="75"/>
    </row>
    <row r="115" spans="1:27" s="76" customFormat="1" ht="18.399999999999999" customHeight="1" x14ac:dyDescent="0.15">
      <c r="A115" s="69"/>
      <c r="B115" s="69"/>
      <c r="C115" s="69"/>
      <c r="D115" s="498"/>
      <c r="E115" s="498"/>
      <c r="F115" s="498"/>
      <c r="G115" s="498"/>
      <c r="H115" s="498"/>
      <c r="I115" s="498"/>
      <c r="J115" s="498"/>
      <c r="K115" s="498"/>
      <c r="L115" s="498"/>
      <c r="M115" s="498"/>
      <c r="N115" s="498"/>
      <c r="O115" s="498"/>
      <c r="P115" s="498"/>
      <c r="Q115" s="498"/>
      <c r="R115" s="498"/>
      <c r="S115" s="498"/>
      <c r="T115" s="498"/>
      <c r="U115" s="498"/>
      <c r="V115" s="498"/>
      <c r="W115" s="498"/>
      <c r="X115" s="498"/>
      <c r="Y115" s="69"/>
      <c r="Z115" s="69"/>
    </row>
    <row r="116" spans="1:27" s="76" customFormat="1" ht="18.399999999999999" customHeight="1" x14ac:dyDescent="0.1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7" s="76" customFormat="1" ht="18.399999999999999" customHeight="1" x14ac:dyDescent="0.15">
      <c r="A117" s="69"/>
      <c r="B117" s="71" t="s">
        <v>150</v>
      </c>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7" s="76" customFormat="1" ht="18.399999999999999" customHeight="1" x14ac:dyDescent="0.15">
      <c r="A118" s="69"/>
      <c r="B118" s="71" t="s">
        <v>151</v>
      </c>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7" s="76" customFormat="1" ht="18.399999999999999" customHeight="1" x14ac:dyDescent="0.15">
      <c r="A119" s="69"/>
      <c r="B119" s="71" t="s">
        <v>152</v>
      </c>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7" s="76" customFormat="1" ht="18.399999999999999" customHeight="1" x14ac:dyDescent="0.15">
      <c r="A120" s="69"/>
      <c r="B120" s="71" t="s">
        <v>153</v>
      </c>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7" s="76" customFormat="1" ht="18.399999999999999" customHeight="1" x14ac:dyDescent="0.15">
      <c r="A121" s="69"/>
      <c r="B121" s="71" t="s">
        <v>164</v>
      </c>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7" s="76" customFormat="1" ht="18.399999999999999" customHeight="1" x14ac:dyDescent="0.15">
      <c r="A122" s="69"/>
      <c r="B122" s="71" t="s">
        <v>165</v>
      </c>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7" s="76" customFormat="1" ht="18.399999999999999" customHeight="1" x14ac:dyDescent="0.15">
      <c r="A123" s="69"/>
      <c r="B123" s="241" t="s">
        <v>154</v>
      </c>
      <c r="C123" s="69"/>
      <c r="D123" s="69"/>
      <c r="E123" s="69"/>
      <c r="F123" s="69"/>
      <c r="G123" s="69"/>
      <c r="H123" s="242"/>
      <c r="I123" s="69"/>
      <c r="J123" s="69"/>
      <c r="K123" s="69"/>
      <c r="L123" s="69"/>
      <c r="M123" s="242"/>
      <c r="N123" s="242"/>
      <c r="O123" s="242"/>
      <c r="P123" s="242"/>
      <c r="Q123" s="242"/>
      <c r="R123" s="242"/>
      <c r="S123" s="242"/>
      <c r="T123" s="242"/>
      <c r="U123" s="242"/>
      <c r="V123" s="242"/>
      <c r="W123" s="242"/>
      <c r="X123" s="242"/>
      <c r="Y123" s="242"/>
      <c r="Z123" s="69"/>
    </row>
    <row r="124" spans="1:27" s="76" customFormat="1" ht="18.399999999999999" customHeight="1" thickBot="1" x14ac:dyDescent="0.2">
      <c r="A124" s="69"/>
      <c r="B124" s="72" t="s">
        <v>390</v>
      </c>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7" s="76" customFormat="1" ht="18.399999999999999" customHeight="1" thickTop="1" thickBot="1" x14ac:dyDescent="0.2">
      <c r="A125" s="69"/>
      <c r="B125" s="499" t="s">
        <v>155</v>
      </c>
      <c r="C125" s="500"/>
      <c r="D125" s="500"/>
      <c r="E125" s="500"/>
      <c r="F125" s="500"/>
      <c r="G125" s="500"/>
      <c r="H125" s="500"/>
      <c r="I125" s="501"/>
      <c r="J125" s="496">
        <f>J$13</f>
        <v>44871</v>
      </c>
      <c r="K125" s="497"/>
      <c r="L125" s="496">
        <f t="shared" ref="L125" si="28">L$13</f>
        <v>44872</v>
      </c>
      <c r="M125" s="497"/>
      <c r="N125" s="496">
        <f t="shared" ref="N125" si="29">N$13</f>
        <v>44873</v>
      </c>
      <c r="O125" s="497"/>
      <c r="P125" s="496">
        <f t="shared" ref="P125" si="30">P$13</f>
        <v>44874</v>
      </c>
      <c r="Q125" s="497"/>
      <c r="R125" s="496">
        <f t="shared" ref="R125" si="31">R$13</f>
        <v>44875</v>
      </c>
      <c r="S125" s="497"/>
      <c r="T125" s="496">
        <f t="shared" ref="T125" si="32">T$13</f>
        <v>44876</v>
      </c>
      <c r="U125" s="497"/>
      <c r="V125" s="496">
        <f t="shared" ref="V125" si="33">V$13</f>
        <v>44877</v>
      </c>
      <c r="W125" s="497"/>
      <c r="X125" s="496">
        <f t="shared" ref="X125" si="34">X$13</f>
        <v>44878</v>
      </c>
      <c r="Y125" s="502"/>
      <c r="Z125" s="69"/>
    </row>
    <row r="126" spans="1:27" s="76" customFormat="1" ht="18.399999999999999" customHeight="1" thickTop="1" x14ac:dyDescent="0.15">
      <c r="A126" s="69"/>
      <c r="B126" s="170" t="s">
        <v>156</v>
      </c>
      <c r="C126" s="171"/>
      <c r="D126" s="171"/>
      <c r="E126" s="171"/>
      <c r="F126" s="171"/>
      <c r="G126" s="171"/>
      <c r="H126" s="171"/>
      <c r="I126" s="172"/>
      <c r="J126" s="488"/>
      <c r="K126" s="489"/>
      <c r="L126" s="490"/>
      <c r="M126" s="489"/>
      <c r="N126" s="490"/>
      <c r="O126" s="489"/>
      <c r="P126" s="490"/>
      <c r="Q126" s="489"/>
      <c r="R126" s="490"/>
      <c r="S126" s="489"/>
      <c r="T126" s="490"/>
      <c r="U126" s="489"/>
      <c r="V126" s="490"/>
      <c r="W126" s="489"/>
      <c r="X126" s="490"/>
      <c r="Y126" s="491"/>
      <c r="Z126" s="69"/>
    </row>
    <row r="127" spans="1:27" s="76" customFormat="1" ht="18.399999999999999" customHeight="1" x14ac:dyDescent="0.15">
      <c r="A127" s="69"/>
      <c r="B127" s="173"/>
      <c r="C127" s="174"/>
      <c r="D127" s="174"/>
      <c r="E127" s="174"/>
      <c r="F127" s="174"/>
      <c r="G127" s="175" t="s">
        <v>157</v>
      </c>
      <c r="H127" s="176"/>
      <c r="I127" s="177"/>
      <c r="J127" s="492" t="s">
        <v>286</v>
      </c>
      <c r="K127" s="493"/>
      <c r="L127" s="494" t="s">
        <v>286</v>
      </c>
      <c r="M127" s="493"/>
      <c r="N127" s="494" t="s">
        <v>286</v>
      </c>
      <c r="O127" s="493"/>
      <c r="P127" s="494" t="s">
        <v>286</v>
      </c>
      <c r="Q127" s="493"/>
      <c r="R127" s="494" t="s">
        <v>286</v>
      </c>
      <c r="S127" s="493"/>
      <c r="T127" s="494" t="s">
        <v>286</v>
      </c>
      <c r="U127" s="493"/>
      <c r="V127" s="494" t="s">
        <v>286</v>
      </c>
      <c r="W127" s="493"/>
      <c r="X127" s="494" t="s">
        <v>286</v>
      </c>
      <c r="Y127" s="495"/>
      <c r="Z127" s="69"/>
    </row>
    <row r="128" spans="1:27" s="76" customFormat="1" ht="18.399999999999999" customHeight="1" x14ac:dyDescent="0.15">
      <c r="A128" s="69"/>
      <c r="B128" s="178" t="s">
        <v>158</v>
      </c>
      <c r="C128" s="179"/>
      <c r="D128" s="179"/>
      <c r="E128" s="179"/>
      <c r="F128" s="179"/>
      <c r="G128" s="179"/>
      <c r="H128" s="179"/>
      <c r="I128" s="180"/>
      <c r="J128" s="484"/>
      <c r="K128" s="485"/>
      <c r="L128" s="486"/>
      <c r="M128" s="485"/>
      <c r="N128" s="486"/>
      <c r="O128" s="485"/>
      <c r="P128" s="486"/>
      <c r="Q128" s="485"/>
      <c r="R128" s="486"/>
      <c r="S128" s="485"/>
      <c r="T128" s="486"/>
      <c r="U128" s="485"/>
      <c r="V128" s="486"/>
      <c r="W128" s="485"/>
      <c r="X128" s="486"/>
      <c r="Y128" s="487"/>
      <c r="Z128" s="69"/>
    </row>
    <row r="129" spans="1:35" s="76" customFormat="1" ht="18.399999999999999" customHeight="1" x14ac:dyDescent="0.15">
      <c r="A129" s="70"/>
      <c r="B129" s="178" t="s">
        <v>159</v>
      </c>
      <c r="C129" s="179"/>
      <c r="D129" s="179"/>
      <c r="E129" s="179"/>
      <c r="F129" s="179"/>
      <c r="G129" s="179"/>
      <c r="H129" s="179"/>
      <c r="I129" s="180"/>
      <c r="J129" s="484"/>
      <c r="K129" s="485"/>
      <c r="L129" s="486"/>
      <c r="M129" s="485"/>
      <c r="N129" s="486"/>
      <c r="O129" s="485"/>
      <c r="P129" s="486"/>
      <c r="Q129" s="485"/>
      <c r="R129" s="486"/>
      <c r="S129" s="485"/>
      <c r="T129" s="486"/>
      <c r="U129" s="485"/>
      <c r="V129" s="486"/>
      <c r="W129" s="485"/>
      <c r="X129" s="486"/>
      <c r="Y129" s="487"/>
      <c r="Z129" s="69"/>
    </row>
    <row r="130" spans="1:35" s="76" customFormat="1" ht="18.399999999999999" customHeight="1" x14ac:dyDescent="0.15">
      <c r="A130" s="69"/>
      <c r="B130" s="178" t="s">
        <v>160</v>
      </c>
      <c r="C130" s="179"/>
      <c r="D130" s="179"/>
      <c r="E130" s="179"/>
      <c r="F130" s="179"/>
      <c r="G130" s="179"/>
      <c r="H130" s="179"/>
      <c r="I130" s="180"/>
      <c r="J130" s="484"/>
      <c r="K130" s="485"/>
      <c r="L130" s="486"/>
      <c r="M130" s="485"/>
      <c r="N130" s="486"/>
      <c r="O130" s="485"/>
      <c r="P130" s="486"/>
      <c r="Q130" s="485"/>
      <c r="R130" s="486"/>
      <c r="S130" s="485"/>
      <c r="T130" s="486"/>
      <c r="U130" s="485"/>
      <c r="V130" s="486"/>
      <c r="W130" s="485"/>
      <c r="X130" s="486"/>
      <c r="Y130" s="487"/>
      <c r="Z130" s="69"/>
    </row>
    <row r="131" spans="1:35" s="76" customFormat="1" ht="18.399999999999999" customHeight="1" thickBot="1" x14ac:dyDescent="0.2">
      <c r="A131" s="70"/>
      <c r="B131" s="181" t="s">
        <v>161</v>
      </c>
      <c r="C131" s="182"/>
      <c r="D131" s="182"/>
      <c r="E131" s="182"/>
      <c r="F131" s="182"/>
      <c r="G131" s="182"/>
      <c r="H131" s="182"/>
      <c r="I131" s="183"/>
      <c r="J131" s="480"/>
      <c r="K131" s="481"/>
      <c r="L131" s="482"/>
      <c r="M131" s="481"/>
      <c r="N131" s="482"/>
      <c r="O131" s="481"/>
      <c r="P131" s="482"/>
      <c r="Q131" s="481"/>
      <c r="R131" s="482"/>
      <c r="S131" s="481"/>
      <c r="T131" s="482"/>
      <c r="U131" s="481"/>
      <c r="V131" s="482"/>
      <c r="W131" s="481"/>
      <c r="X131" s="482"/>
      <c r="Y131" s="483"/>
      <c r="Z131" s="69"/>
    </row>
    <row r="132" spans="1:35" s="76" customFormat="1" ht="18.399999999999999" customHeight="1" thickTop="1" x14ac:dyDescent="0.15">
      <c r="A132" s="69"/>
      <c r="B132" s="73"/>
      <c r="C132" s="73"/>
      <c r="D132" s="507" t="str">
        <f>IF(AB133=0,"",VLOOKUP(AB133,E$2256:F$2355,2))</f>
        <v/>
      </c>
      <c r="E132" s="507"/>
      <c r="F132" s="507"/>
      <c r="G132" s="507"/>
      <c r="H132" s="73"/>
      <c r="I132" s="73"/>
      <c r="J132" s="73"/>
      <c r="K132" s="73"/>
      <c r="L132" s="73"/>
      <c r="M132" s="503"/>
      <c r="N132" s="503"/>
      <c r="O132" s="503"/>
      <c r="P132" s="503"/>
      <c r="Q132" s="503"/>
      <c r="R132" s="73"/>
      <c r="S132" s="73"/>
      <c r="T132" s="73"/>
      <c r="U132" s="505" t="str">
        <f>U$20</f>
        <v/>
      </c>
      <c r="V132" s="505"/>
      <c r="W132" s="505"/>
      <c r="X132" s="505"/>
      <c r="Y132" s="505"/>
      <c r="Z132" s="69"/>
    </row>
    <row r="133" spans="1:35" s="76" customFormat="1" ht="18.399999999999999" customHeight="1" x14ac:dyDescent="0.15">
      <c r="A133" s="69"/>
      <c r="B133" s="74" t="s">
        <v>162</v>
      </c>
      <c r="C133" s="74"/>
      <c r="D133" s="508"/>
      <c r="E133" s="508"/>
      <c r="F133" s="508"/>
      <c r="G133" s="508"/>
      <c r="H133" s="69"/>
      <c r="I133" s="74" t="s">
        <v>163</v>
      </c>
      <c r="J133" s="74"/>
      <c r="K133" s="74"/>
      <c r="L133" s="74"/>
      <c r="M133" s="504"/>
      <c r="N133" s="504"/>
      <c r="O133" s="504"/>
      <c r="P133" s="504"/>
      <c r="Q133" s="504"/>
      <c r="R133" s="69"/>
      <c r="S133" s="74" t="s">
        <v>174</v>
      </c>
      <c r="T133" s="74"/>
      <c r="U133" s="506"/>
      <c r="V133" s="506"/>
      <c r="W133" s="506"/>
      <c r="X133" s="506"/>
      <c r="Y133" s="506"/>
      <c r="Z133" s="69"/>
      <c r="AB133" s="85">
        <f>IF(OR(SUM(AE$9:AE$10)=0,SUM(AE$9:AE$10)&lt;MAX(AB$1:AB132)+1),0,MAX(AB$1:AB132)+1)</f>
        <v>0</v>
      </c>
    </row>
    <row r="134" spans="1:35" s="76" customFormat="1" ht="18.399999999999999" customHeight="1" x14ac:dyDescent="0.15">
      <c r="A134" s="69"/>
      <c r="B134" s="240" t="s">
        <v>389</v>
      </c>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35" s="76" customFormat="1" ht="18.399999999999999" customHeight="1" x14ac:dyDescent="0.15">
      <c r="A135" s="69" t="s">
        <v>149</v>
      </c>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35" s="75" customFormat="1" ht="18.399999999999999" customHeight="1" x14ac:dyDescent="0.15">
      <c r="A136" s="69" t="s">
        <v>149</v>
      </c>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row>
    <row r="137" spans="1:35" s="76" customFormat="1" ht="18.399999999999999" customHeight="1" x14ac:dyDescent="0.15">
      <c r="A137" s="70"/>
      <c r="B137" s="70"/>
      <c r="C137" s="70"/>
      <c r="D137" s="498" t="str">
        <f>団体!C$4&amp;"   体調チェックシート"</f>
        <v>令和 ４年度 第２４回 「谷口睦生」記念陸上記録会   体調チェックシート</v>
      </c>
      <c r="E137" s="498"/>
      <c r="F137" s="498"/>
      <c r="G137" s="498"/>
      <c r="H137" s="498"/>
      <c r="I137" s="498"/>
      <c r="J137" s="498"/>
      <c r="K137" s="498"/>
      <c r="L137" s="498"/>
      <c r="M137" s="498"/>
      <c r="N137" s="498"/>
      <c r="O137" s="498"/>
      <c r="P137" s="498"/>
      <c r="Q137" s="498"/>
      <c r="R137" s="498"/>
      <c r="S137" s="498"/>
      <c r="T137" s="498"/>
      <c r="U137" s="498"/>
      <c r="V137" s="498"/>
      <c r="W137" s="498"/>
      <c r="X137" s="498"/>
      <c r="Y137" s="70"/>
      <c r="Z137" s="70"/>
      <c r="AA137" s="75"/>
      <c r="AB137" s="75"/>
      <c r="AC137" s="75"/>
      <c r="AD137" s="75"/>
    </row>
    <row r="138" spans="1:35" s="76" customFormat="1" ht="18.399999999999999" customHeight="1" x14ac:dyDescent="0.15">
      <c r="A138" s="69"/>
      <c r="B138" s="69"/>
      <c r="C138" s="69"/>
      <c r="D138" s="498"/>
      <c r="E138" s="498"/>
      <c r="F138" s="498"/>
      <c r="G138" s="498"/>
      <c r="H138" s="498"/>
      <c r="I138" s="498"/>
      <c r="J138" s="498"/>
      <c r="K138" s="498"/>
      <c r="L138" s="498"/>
      <c r="M138" s="498"/>
      <c r="N138" s="498"/>
      <c r="O138" s="498"/>
      <c r="P138" s="498"/>
      <c r="Q138" s="498"/>
      <c r="R138" s="498"/>
      <c r="S138" s="498"/>
      <c r="T138" s="498"/>
      <c r="U138" s="498"/>
      <c r="V138" s="498"/>
      <c r="W138" s="498"/>
      <c r="X138" s="498"/>
      <c r="Y138" s="69"/>
      <c r="Z138" s="69"/>
    </row>
    <row r="139" spans="1:35" s="75" customFormat="1" ht="18.399999999999999" customHeight="1" x14ac:dyDescent="0.15">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E139" s="76"/>
      <c r="AF139" s="76"/>
      <c r="AG139" s="76"/>
      <c r="AH139" s="76"/>
      <c r="AI139" s="76"/>
    </row>
    <row r="140" spans="1:35" s="76" customFormat="1" ht="18.399999999999999" customHeight="1" x14ac:dyDescent="0.15">
      <c r="A140" s="69"/>
      <c r="B140" s="71" t="s">
        <v>150</v>
      </c>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35" s="76" customFormat="1" ht="18.399999999999999" customHeight="1" x14ac:dyDescent="0.15">
      <c r="A141" s="69"/>
      <c r="B141" s="71" t="s">
        <v>151</v>
      </c>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35" s="76" customFormat="1" ht="18.399999999999999" customHeight="1" x14ac:dyDescent="0.15">
      <c r="A142" s="69"/>
      <c r="B142" s="71" t="s">
        <v>152</v>
      </c>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35" s="76" customFormat="1" ht="18.399999999999999" customHeight="1" x14ac:dyDescent="0.15">
      <c r="A143" s="69"/>
      <c r="B143" s="71" t="s">
        <v>153</v>
      </c>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35" s="76" customFormat="1" ht="18.399999999999999" customHeight="1" x14ac:dyDescent="0.15">
      <c r="A144" s="69"/>
      <c r="B144" s="71" t="s">
        <v>164</v>
      </c>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8" s="76" customFormat="1" ht="18.399999999999999" customHeight="1" x14ac:dyDescent="0.15">
      <c r="A145" s="69"/>
      <c r="B145" s="71" t="s">
        <v>165</v>
      </c>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8" s="76" customFormat="1" ht="18.399999999999999" customHeight="1" x14ac:dyDescent="0.15">
      <c r="A146" s="69"/>
      <c r="B146" s="241" t="s">
        <v>154</v>
      </c>
      <c r="C146" s="69"/>
      <c r="D146" s="69"/>
      <c r="E146" s="69"/>
      <c r="F146" s="69"/>
      <c r="G146" s="69"/>
      <c r="H146" s="242"/>
      <c r="I146" s="69"/>
      <c r="J146" s="69"/>
      <c r="K146" s="69"/>
      <c r="L146" s="69"/>
      <c r="M146" s="242"/>
      <c r="N146" s="242"/>
      <c r="O146" s="242"/>
      <c r="P146" s="242"/>
      <c r="Q146" s="242"/>
      <c r="R146" s="242"/>
      <c r="S146" s="242"/>
      <c r="T146" s="242"/>
      <c r="U146" s="242"/>
      <c r="V146" s="242"/>
      <c r="W146" s="242"/>
      <c r="X146" s="242"/>
      <c r="Y146" s="242"/>
      <c r="Z146" s="69"/>
    </row>
    <row r="147" spans="1:28" s="76" customFormat="1" ht="18.399999999999999" customHeight="1" thickBot="1" x14ac:dyDescent="0.2">
      <c r="A147" s="69"/>
      <c r="B147" s="72" t="s">
        <v>390</v>
      </c>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8" s="76" customFormat="1" ht="18.399999999999999" customHeight="1" thickTop="1" thickBot="1" x14ac:dyDescent="0.2">
      <c r="A148" s="69"/>
      <c r="B148" s="499" t="s">
        <v>155</v>
      </c>
      <c r="C148" s="500"/>
      <c r="D148" s="500"/>
      <c r="E148" s="500"/>
      <c r="F148" s="500"/>
      <c r="G148" s="500"/>
      <c r="H148" s="500"/>
      <c r="I148" s="501"/>
      <c r="J148" s="496">
        <f>J$13</f>
        <v>44871</v>
      </c>
      <c r="K148" s="497"/>
      <c r="L148" s="496">
        <f t="shared" ref="L148" si="35">L$13</f>
        <v>44872</v>
      </c>
      <c r="M148" s="497"/>
      <c r="N148" s="496">
        <f t="shared" ref="N148" si="36">N$13</f>
        <v>44873</v>
      </c>
      <c r="O148" s="497"/>
      <c r="P148" s="496">
        <f t="shared" ref="P148" si="37">P$13</f>
        <v>44874</v>
      </c>
      <c r="Q148" s="497"/>
      <c r="R148" s="496">
        <f t="shared" ref="R148" si="38">R$13</f>
        <v>44875</v>
      </c>
      <c r="S148" s="497"/>
      <c r="T148" s="496">
        <f t="shared" ref="T148" si="39">T$13</f>
        <v>44876</v>
      </c>
      <c r="U148" s="497"/>
      <c r="V148" s="496">
        <f t="shared" ref="V148" si="40">V$13</f>
        <v>44877</v>
      </c>
      <c r="W148" s="497"/>
      <c r="X148" s="496">
        <f t="shared" ref="X148" si="41">X$13</f>
        <v>44878</v>
      </c>
      <c r="Y148" s="502"/>
      <c r="Z148" s="69"/>
    </row>
    <row r="149" spans="1:28" s="76" customFormat="1" ht="18.399999999999999" customHeight="1" thickTop="1" x14ac:dyDescent="0.15">
      <c r="A149" s="69"/>
      <c r="B149" s="170" t="s">
        <v>156</v>
      </c>
      <c r="C149" s="171"/>
      <c r="D149" s="171"/>
      <c r="E149" s="171"/>
      <c r="F149" s="171"/>
      <c r="G149" s="171"/>
      <c r="H149" s="171"/>
      <c r="I149" s="172"/>
      <c r="J149" s="488"/>
      <c r="K149" s="489"/>
      <c r="L149" s="490"/>
      <c r="M149" s="489"/>
      <c r="N149" s="490"/>
      <c r="O149" s="489"/>
      <c r="P149" s="490"/>
      <c r="Q149" s="489"/>
      <c r="R149" s="490"/>
      <c r="S149" s="489"/>
      <c r="T149" s="490"/>
      <c r="U149" s="489"/>
      <c r="V149" s="490"/>
      <c r="W149" s="489"/>
      <c r="X149" s="490"/>
      <c r="Y149" s="491"/>
      <c r="Z149" s="69"/>
    </row>
    <row r="150" spans="1:28" s="76" customFormat="1" ht="18.399999999999999" customHeight="1" x14ac:dyDescent="0.15">
      <c r="A150" s="69"/>
      <c r="B150" s="173"/>
      <c r="C150" s="174"/>
      <c r="D150" s="174"/>
      <c r="E150" s="174"/>
      <c r="F150" s="174"/>
      <c r="G150" s="175" t="s">
        <v>157</v>
      </c>
      <c r="H150" s="176"/>
      <c r="I150" s="177"/>
      <c r="J150" s="492" t="s">
        <v>286</v>
      </c>
      <c r="K150" s="493"/>
      <c r="L150" s="494" t="s">
        <v>286</v>
      </c>
      <c r="M150" s="493"/>
      <c r="N150" s="494" t="s">
        <v>286</v>
      </c>
      <c r="O150" s="493"/>
      <c r="P150" s="494" t="s">
        <v>286</v>
      </c>
      <c r="Q150" s="493"/>
      <c r="R150" s="494" t="s">
        <v>286</v>
      </c>
      <c r="S150" s="493"/>
      <c r="T150" s="494" t="s">
        <v>286</v>
      </c>
      <c r="U150" s="493"/>
      <c r="V150" s="494" t="s">
        <v>286</v>
      </c>
      <c r="W150" s="493"/>
      <c r="X150" s="494" t="s">
        <v>286</v>
      </c>
      <c r="Y150" s="495"/>
      <c r="Z150" s="69"/>
    </row>
    <row r="151" spans="1:28" s="76" customFormat="1" ht="18.399999999999999" customHeight="1" x14ac:dyDescent="0.15">
      <c r="A151" s="69"/>
      <c r="B151" s="178" t="s">
        <v>158</v>
      </c>
      <c r="C151" s="179"/>
      <c r="D151" s="179"/>
      <c r="E151" s="179"/>
      <c r="F151" s="179"/>
      <c r="G151" s="179"/>
      <c r="H151" s="179"/>
      <c r="I151" s="180"/>
      <c r="J151" s="484"/>
      <c r="K151" s="485"/>
      <c r="L151" s="486"/>
      <c r="M151" s="485"/>
      <c r="N151" s="486"/>
      <c r="O151" s="485"/>
      <c r="P151" s="486"/>
      <c r="Q151" s="485"/>
      <c r="R151" s="486"/>
      <c r="S151" s="485"/>
      <c r="T151" s="486"/>
      <c r="U151" s="485"/>
      <c r="V151" s="486"/>
      <c r="W151" s="485"/>
      <c r="X151" s="486"/>
      <c r="Y151" s="487"/>
      <c r="Z151" s="69"/>
    </row>
    <row r="152" spans="1:28" s="76" customFormat="1" ht="18.399999999999999" customHeight="1" x14ac:dyDescent="0.15">
      <c r="A152" s="70"/>
      <c r="B152" s="178" t="s">
        <v>159</v>
      </c>
      <c r="C152" s="179"/>
      <c r="D152" s="179"/>
      <c r="E152" s="179"/>
      <c r="F152" s="179"/>
      <c r="G152" s="179"/>
      <c r="H152" s="179"/>
      <c r="I152" s="180"/>
      <c r="J152" s="484"/>
      <c r="K152" s="485"/>
      <c r="L152" s="486"/>
      <c r="M152" s="485"/>
      <c r="N152" s="486"/>
      <c r="O152" s="485"/>
      <c r="P152" s="486"/>
      <c r="Q152" s="485"/>
      <c r="R152" s="486"/>
      <c r="S152" s="485"/>
      <c r="T152" s="486"/>
      <c r="U152" s="485"/>
      <c r="V152" s="486"/>
      <c r="W152" s="485"/>
      <c r="X152" s="486"/>
      <c r="Y152" s="487"/>
      <c r="Z152" s="69"/>
    </row>
    <row r="153" spans="1:28" s="76" customFormat="1" ht="18.399999999999999" customHeight="1" x14ac:dyDescent="0.15">
      <c r="A153" s="69"/>
      <c r="B153" s="178" t="s">
        <v>160</v>
      </c>
      <c r="C153" s="179"/>
      <c r="D153" s="179"/>
      <c r="E153" s="179"/>
      <c r="F153" s="179"/>
      <c r="G153" s="179"/>
      <c r="H153" s="179"/>
      <c r="I153" s="180"/>
      <c r="J153" s="484"/>
      <c r="K153" s="485"/>
      <c r="L153" s="486"/>
      <c r="M153" s="485"/>
      <c r="N153" s="486"/>
      <c r="O153" s="485"/>
      <c r="P153" s="486"/>
      <c r="Q153" s="485"/>
      <c r="R153" s="486"/>
      <c r="S153" s="485"/>
      <c r="T153" s="486"/>
      <c r="U153" s="485"/>
      <c r="V153" s="486"/>
      <c r="W153" s="485"/>
      <c r="X153" s="486"/>
      <c r="Y153" s="487"/>
      <c r="Z153" s="69"/>
    </row>
    <row r="154" spans="1:28" s="76" customFormat="1" ht="18.399999999999999" customHeight="1" thickBot="1" x14ac:dyDescent="0.2">
      <c r="A154" s="70"/>
      <c r="B154" s="181" t="s">
        <v>161</v>
      </c>
      <c r="C154" s="182"/>
      <c r="D154" s="182"/>
      <c r="E154" s="182"/>
      <c r="F154" s="182"/>
      <c r="G154" s="182"/>
      <c r="H154" s="182"/>
      <c r="I154" s="183"/>
      <c r="J154" s="480"/>
      <c r="K154" s="481"/>
      <c r="L154" s="482"/>
      <c r="M154" s="481"/>
      <c r="N154" s="482"/>
      <c r="O154" s="481"/>
      <c r="P154" s="482"/>
      <c r="Q154" s="481"/>
      <c r="R154" s="482"/>
      <c r="S154" s="481"/>
      <c r="T154" s="482"/>
      <c r="U154" s="481"/>
      <c r="V154" s="482"/>
      <c r="W154" s="481"/>
      <c r="X154" s="482"/>
      <c r="Y154" s="483"/>
      <c r="Z154" s="69"/>
    </row>
    <row r="155" spans="1:28" s="76" customFormat="1" ht="18.399999999999999" customHeight="1" thickTop="1" x14ac:dyDescent="0.15">
      <c r="A155" s="69"/>
      <c r="B155" s="73"/>
      <c r="C155" s="73"/>
      <c r="D155" s="507" t="str">
        <f>IF(AB156=0,"",VLOOKUP(AB156,E$2256:F$2355,2))</f>
        <v/>
      </c>
      <c r="E155" s="507"/>
      <c r="F155" s="507"/>
      <c r="G155" s="507"/>
      <c r="H155" s="73"/>
      <c r="I155" s="73"/>
      <c r="J155" s="73"/>
      <c r="K155" s="73"/>
      <c r="L155" s="73"/>
      <c r="M155" s="503"/>
      <c r="N155" s="503"/>
      <c r="O155" s="503"/>
      <c r="P155" s="503"/>
      <c r="Q155" s="503"/>
      <c r="R155" s="73"/>
      <c r="S155" s="73"/>
      <c r="T155" s="73"/>
      <c r="U155" s="505" t="str">
        <f>U$20</f>
        <v/>
      </c>
      <c r="V155" s="505"/>
      <c r="W155" s="505"/>
      <c r="X155" s="505"/>
      <c r="Y155" s="505"/>
      <c r="Z155" s="69"/>
    </row>
    <row r="156" spans="1:28" s="76" customFormat="1" ht="18.399999999999999" customHeight="1" x14ac:dyDescent="0.15">
      <c r="A156" s="69"/>
      <c r="B156" s="74" t="s">
        <v>162</v>
      </c>
      <c r="C156" s="74"/>
      <c r="D156" s="508"/>
      <c r="E156" s="508"/>
      <c r="F156" s="508"/>
      <c r="G156" s="508"/>
      <c r="H156" s="69"/>
      <c r="I156" s="74" t="s">
        <v>163</v>
      </c>
      <c r="J156" s="74"/>
      <c r="K156" s="74"/>
      <c r="L156" s="74"/>
      <c r="M156" s="504"/>
      <c r="N156" s="504"/>
      <c r="O156" s="504"/>
      <c r="P156" s="504"/>
      <c r="Q156" s="504"/>
      <c r="R156" s="69"/>
      <c r="S156" s="74" t="s">
        <v>174</v>
      </c>
      <c r="T156" s="74"/>
      <c r="U156" s="506"/>
      <c r="V156" s="506"/>
      <c r="W156" s="506"/>
      <c r="X156" s="506"/>
      <c r="Y156" s="506"/>
      <c r="Z156" s="69"/>
      <c r="AB156" s="85">
        <f>IF(OR(SUM(AE$9:AE$10)=0,SUM(AE$9:AE$10)&lt;MAX(AB$1:AB155)+1),0,MAX(AB$1:AB155)+1)</f>
        <v>0</v>
      </c>
    </row>
    <row r="157" spans="1:28" s="76" customFormat="1" ht="18.399999999999999" customHeight="1" x14ac:dyDescent="0.15">
      <c r="A157" s="69"/>
      <c r="B157" s="240" t="s">
        <v>389</v>
      </c>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8" s="76" customFormat="1" ht="18.399999999999999" customHeight="1" x14ac:dyDescent="0.15">
      <c r="A158" s="69" t="s">
        <v>149</v>
      </c>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5"/>
    </row>
    <row r="159" spans="1:28" s="76" customFormat="1" ht="18.399999999999999" customHeight="1" x14ac:dyDescent="0.15">
      <c r="A159" s="70"/>
      <c r="B159" s="70"/>
      <c r="C159" s="70"/>
      <c r="D159" s="498" t="str">
        <f>団体!C$4&amp;"   体調チェックシート"</f>
        <v>令和 ４年度 第２４回 「谷口睦生」記念陸上記録会   体調チェックシート</v>
      </c>
      <c r="E159" s="498"/>
      <c r="F159" s="498"/>
      <c r="G159" s="498"/>
      <c r="H159" s="498"/>
      <c r="I159" s="498"/>
      <c r="J159" s="498"/>
      <c r="K159" s="498"/>
      <c r="L159" s="498"/>
      <c r="M159" s="498"/>
      <c r="N159" s="498"/>
      <c r="O159" s="498"/>
      <c r="P159" s="498"/>
      <c r="Q159" s="498"/>
      <c r="R159" s="498"/>
      <c r="S159" s="498"/>
      <c r="T159" s="498"/>
      <c r="U159" s="498"/>
      <c r="V159" s="498"/>
      <c r="W159" s="498"/>
      <c r="X159" s="498"/>
      <c r="Y159" s="70"/>
      <c r="Z159" s="70"/>
      <c r="AA159" s="75"/>
    </row>
    <row r="160" spans="1:28" s="76" customFormat="1" ht="18.399999999999999" customHeight="1" x14ac:dyDescent="0.15">
      <c r="A160" s="69"/>
      <c r="B160" s="69"/>
      <c r="C160" s="69"/>
      <c r="D160" s="498"/>
      <c r="E160" s="498"/>
      <c r="F160" s="498"/>
      <c r="G160" s="498"/>
      <c r="H160" s="498"/>
      <c r="I160" s="498"/>
      <c r="J160" s="498"/>
      <c r="K160" s="498"/>
      <c r="L160" s="498"/>
      <c r="M160" s="498"/>
      <c r="N160" s="498"/>
      <c r="O160" s="498"/>
      <c r="P160" s="498"/>
      <c r="Q160" s="498"/>
      <c r="R160" s="498"/>
      <c r="S160" s="498"/>
      <c r="T160" s="498"/>
      <c r="U160" s="498"/>
      <c r="V160" s="498"/>
      <c r="W160" s="498"/>
      <c r="X160" s="498"/>
      <c r="Y160" s="69"/>
      <c r="Z160" s="69"/>
    </row>
    <row r="161" spans="1:26" s="76" customFormat="1" ht="18.399999999999999" customHeight="1" x14ac:dyDescent="0.1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s="76" customFormat="1" ht="18.399999999999999" customHeight="1" x14ac:dyDescent="0.15">
      <c r="A162" s="69"/>
      <c r="B162" s="71" t="s">
        <v>150</v>
      </c>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s="76" customFormat="1" ht="18.399999999999999" customHeight="1" x14ac:dyDescent="0.15">
      <c r="A163" s="69"/>
      <c r="B163" s="71" t="s">
        <v>151</v>
      </c>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s="76" customFormat="1" ht="18.399999999999999" customHeight="1" x14ac:dyDescent="0.15">
      <c r="A164" s="69"/>
      <c r="B164" s="71" t="s">
        <v>152</v>
      </c>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s="76" customFormat="1" ht="18.399999999999999" customHeight="1" x14ac:dyDescent="0.15">
      <c r="A165" s="69"/>
      <c r="B165" s="71" t="s">
        <v>153</v>
      </c>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s="76" customFormat="1" ht="18.399999999999999" customHeight="1" x14ac:dyDescent="0.15">
      <c r="A166" s="69"/>
      <c r="B166" s="71" t="s">
        <v>164</v>
      </c>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s="76" customFormat="1" ht="18.399999999999999" customHeight="1" x14ac:dyDescent="0.15">
      <c r="A167" s="69"/>
      <c r="B167" s="71" t="s">
        <v>165</v>
      </c>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s="76" customFormat="1" ht="18.399999999999999" customHeight="1" x14ac:dyDescent="0.15">
      <c r="A168" s="69"/>
      <c r="B168" s="241" t="s">
        <v>154</v>
      </c>
      <c r="C168" s="69"/>
      <c r="D168" s="69"/>
      <c r="E168" s="69"/>
      <c r="F168" s="69"/>
      <c r="G168" s="69"/>
      <c r="H168" s="242"/>
      <c r="I168" s="69"/>
      <c r="J168" s="69"/>
      <c r="K168" s="69"/>
      <c r="L168" s="69"/>
      <c r="M168" s="242"/>
      <c r="N168" s="242"/>
      <c r="O168" s="242"/>
      <c r="P168" s="242"/>
      <c r="Q168" s="242"/>
      <c r="R168" s="242"/>
      <c r="S168" s="242"/>
      <c r="T168" s="242"/>
      <c r="U168" s="242"/>
      <c r="V168" s="242"/>
      <c r="W168" s="242"/>
      <c r="X168" s="242"/>
      <c r="Y168" s="242"/>
      <c r="Z168" s="69"/>
    </row>
    <row r="169" spans="1:26" s="76" customFormat="1" ht="18.399999999999999" customHeight="1" thickBot="1" x14ac:dyDescent="0.2">
      <c r="A169" s="69"/>
      <c r="B169" s="72" t="s">
        <v>390</v>
      </c>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s="76" customFormat="1" ht="18.399999999999999" customHeight="1" thickTop="1" thickBot="1" x14ac:dyDescent="0.2">
      <c r="A170" s="69"/>
      <c r="B170" s="499" t="s">
        <v>155</v>
      </c>
      <c r="C170" s="500"/>
      <c r="D170" s="500"/>
      <c r="E170" s="500"/>
      <c r="F170" s="500"/>
      <c r="G170" s="500"/>
      <c r="H170" s="500"/>
      <c r="I170" s="501"/>
      <c r="J170" s="496">
        <f>J$13</f>
        <v>44871</v>
      </c>
      <c r="K170" s="497"/>
      <c r="L170" s="496">
        <f t="shared" ref="L170" si="42">L$13</f>
        <v>44872</v>
      </c>
      <c r="M170" s="497"/>
      <c r="N170" s="496">
        <f t="shared" ref="N170" si="43">N$13</f>
        <v>44873</v>
      </c>
      <c r="O170" s="497"/>
      <c r="P170" s="496">
        <f t="shared" ref="P170" si="44">P$13</f>
        <v>44874</v>
      </c>
      <c r="Q170" s="497"/>
      <c r="R170" s="496">
        <f t="shared" ref="R170" si="45">R$13</f>
        <v>44875</v>
      </c>
      <c r="S170" s="497"/>
      <c r="T170" s="496">
        <f t="shared" ref="T170" si="46">T$13</f>
        <v>44876</v>
      </c>
      <c r="U170" s="497"/>
      <c r="V170" s="496">
        <f t="shared" ref="V170" si="47">V$13</f>
        <v>44877</v>
      </c>
      <c r="W170" s="497"/>
      <c r="X170" s="496">
        <f t="shared" ref="X170" si="48">X$13</f>
        <v>44878</v>
      </c>
      <c r="Y170" s="502"/>
      <c r="Z170" s="69"/>
    </row>
    <row r="171" spans="1:26" s="76" customFormat="1" ht="18.399999999999999" customHeight="1" thickTop="1" x14ac:dyDescent="0.15">
      <c r="A171" s="69"/>
      <c r="B171" s="170" t="s">
        <v>156</v>
      </c>
      <c r="C171" s="171"/>
      <c r="D171" s="171"/>
      <c r="E171" s="171"/>
      <c r="F171" s="171"/>
      <c r="G171" s="171"/>
      <c r="H171" s="171"/>
      <c r="I171" s="172"/>
      <c r="J171" s="488"/>
      <c r="K171" s="489"/>
      <c r="L171" s="490"/>
      <c r="M171" s="489"/>
      <c r="N171" s="490"/>
      <c r="O171" s="489"/>
      <c r="P171" s="490"/>
      <c r="Q171" s="489"/>
      <c r="R171" s="490"/>
      <c r="S171" s="489"/>
      <c r="T171" s="490"/>
      <c r="U171" s="489"/>
      <c r="V171" s="490"/>
      <c r="W171" s="489"/>
      <c r="X171" s="490"/>
      <c r="Y171" s="491"/>
      <c r="Z171" s="69"/>
    </row>
    <row r="172" spans="1:26" s="76" customFormat="1" ht="18.399999999999999" customHeight="1" x14ac:dyDescent="0.15">
      <c r="A172" s="69"/>
      <c r="B172" s="173"/>
      <c r="C172" s="174"/>
      <c r="D172" s="174"/>
      <c r="E172" s="174"/>
      <c r="F172" s="174"/>
      <c r="G172" s="175" t="s">
        <v>157</v>
      </c>
      <c r="H172" s="176"/>
      <c r="I172" s="177"/>
      <c r="J172" s="492" t="s">
        <v>286</v>
      </c>
      <c r="K172" s="493"/>
      <c r="L172" s="494" t="s">
        <v>286</v>
      </c>
      <c r="M172" s="493"/>
      <c r="N172" s="494" t="s">
        <v>286</v>
      </c>
      <c r="O172" s="493"/>
      <c r="P172" s="494" t="s">
        <v>286</v>
      </c>
      <c r="Q172" s="493"/>
      <c r="R172" s="494" t="s">
        <v>286</v>
      </c>
      <c r="S172" s="493"/>
      <c r="T172" s="494" t="s">
        <v>286</v>
      </c>
      <c r="U172" s="493"/>
      <c r="V172" s="494" t="s">
        <v>286</v>
      </c>
      <c r="W172" s="493"/>
      <c r="X172" s="494" t="s">
        <v>286</v>
      </c>
      <c r="Y172" s="495"/>
      <c r="Z172" s="69"/>
    </row>
    <row r="173" spans="1:26" s="76" customFormat="1" ht="18.399999999999999" customHeight="1" x14ac:dyDescent="0.15">
      <c r="A173" s="69"/>
      <c r="B173" s="178" t="s">
        <v>158</v>
      </c>
      <c r="C173" s="179"/>
      <c r="D173" s="179"/>
      <c r="E173" s="179"/>
      <c r="F173" s="179"/>
      <c r="G173" s="179"/>
      <c r="H173" s="179"/>
      <c r="I173" s="180"/>
      <c r="J173" s="484"/>
      <c r="K173" s="485"/>
      <c r="L173" s="486"/>
      <c r="M173" s="485"/>
      <c r="N173" s="486"/>
      <c r="O173" s="485"/>
      <c r="P173" s="486"/>
      <c r="Q173" s="485"/>
      <c r="R173" s="486"/>
      <c r="S173" s="485"/>
      <c r="T173" s="486"/>
      <c r="U173" s="485"/>
      <c r="V173" s="486"/>
      <c r="W173" s="485"/>
      <c r="X173" s="486"/>
      <c r="Y173" s="487"/>
      <c r="Z173" s="69"/>
    </row>
    <row r="174" spans="1:26" s="76" customFormat="1" ht="18.399999999999999" customHeight="1" x14ac:dyDescent="0.15">
      <c r="A174" s="70"/>
      <c r="B174" s="178" t="s">
        <v>159</v>
      </c>
      <c r="C174" s="179"/>
      <c r="D174" s="179"/>
      <c r="E174" s="179"/>
      <c r="F174" s="179"/>
      <c r="G174" s="179"/>
      <c r="H174" s="179"/>
      <c r="I174" s="180"/>
      <c r="J174" s="484"/>
      <c r="K174" s="485"/>
      <c r="L174" s="486"/>
      <c r="M174" s="485"/>
      <c r="N174" s="486"/>
      <c r="O174" s="485"/>
      <c r="P174" s="486"/>
      <c r="Q174" s="485"/>
      <c r="R174" s="486"/>
      <c r="S174" s="485"/>
      <c r="T174" s="486"/>
      <c r="U174" s="485"/>
      <c r="V174" s="486"/>
      <c r="W174" s="485"/>
      <c r="X174" s="486"/>
      <c r="Y174" s="487"/>
      <c r="Z174" s="69"/>
    </row>
    <row r="175" spans="1:26" s="76" customFormat="1" ht="18.399999999999999" customHeight="1" x14ac:dyDescent="0.15">
      <c r="A175" s="69"/>
      <c r="B175" s="178" t="s">
        <v>160</v>
      </c>
      <c r="C175" s="179"/>
      <c r="D175" s="179"/>
      <c r="E175" s="179"/>
      <c r="F175" s="179"/>
      <c r="G175" s="179"/>
      <c r="H175" s="179"/>
      <c r="I175" s="180"/>
      <c r="J175" s="484"/>
      <c r="K175" s="485"/>
      <c r="L175" s="486"/>
      <c r="M175" s="485"/>
      <c r="N175" s="486"/>
      <c r="O175" s="485"/>
      <c r="P175" s="486"/>
      <c r="Q175" s="485"/>
      <c r="R175" s="486"/>
      <c r="S175" s="485"/>
      <c r="T175" s="486"/>
      <c r="U175" s="485"/>
      <c r="V175" s="486"/>
      <c r="W175" s="485"/>
      <c r="X175" s="486"/>
      <c r="Y175" s="487"/>
      <c r="Z175" s="69"/>
    </row>
    <row r="176" spans="1:26" s="76" customFormat="1" ht="18.399999999999999" customHeight="1" thickBot="1" x14ac:dyDescent="0.2">
      <c r="A176" s="70"/>
      <c r="B176" s="181" t="s">
        <v>161</v>
      </c>
      <c r="C176" s="182"/>
      <c r="D176" s="182"/>
      <c r="E176" s="182"/>
      <c r="F176" s="182"/>
      <c r="G176" s="182"/>
      <c r="H176" s="182"/>
      <c r="I176" s="183"/>
      <c r="J176" s="480"/>
      <c r="K176" s="481"/>
      <c r="L176" s="482"/>
      <c r="M176" s="481"/>
      <c r="N176" s="482"/>
      <c r="O176" s="481"/>
      <c r="P176" s="482"/>
      <c r="Q176" s="481"/>
      <c r="R176" s="482"/>
      <c r="S176" s="481"/>
      <c r="T176" s="482"/>
      <c r="U176" s="481"/>
      <c r="V176" s="482"/>
      <c r="W176" s="481"/>
      <c r="X176" s="482"/>
      <c r="Y176" s="483"/>
      <c r="Z176" s="69"/>
    </row>
    <row r="177" spans="1:35" s="76" customFormat="1" ht="18.399999999999999" customHeight="1" thickTop="1" x14ac:dyDescent="0.15">
      <c r="A177" s="69"/>
      <c r="B177" s="73"/>
      <c r="C177" s="73"/>
      <c r="D177" s="507" t="str">
        <f>IF(AB178=0,"",VLOOKUP(AB178,E$2256:F$2355,2))</f>
        <v/>
      </c>
      <c r="E177" s="507"/>
      <c r="F177" s="507"/>
      <c r="G177" s="507"/>
      <c r="H177" s="73"/>
      <c r="I177" s="73"/>
      <c r="J177" s="73"/>
      <c r="K177" s="73"/>
      <c r="L177" s="73"/>
      <c r="M177" s="503"/>
      <c r="N177" s="503"/>
      <c r="O177" s="503"/>
      <c r="P177" s="503"/>
      <c r="Q177" s="503"/>
      <c r="R177" s="73"/>
      <c r="S177" s="73"/>
      <c r="T177" s="73"/>
      <c r="U177" s="505" t="str">
        <f>U$20</f>
        <v/>
      </c>
      <c r="V177" s="505"/>
      <c r="W177" s="505"/>
      <c r="X177" s="505"/>
      <c r="Y177" s="505"/>
      <c r="Z177" s="69"/>
    </row>
    <row r="178" spans="1:35" s="76" customFormat="1" ht="18.399999999999999" customHeight="1" x14ac:dyDescent="0.15">
      <c r="A178" s="69"/>
      <c r="B178" s="74" t="s">
        <v>162</v>
      </c>
      <c r="C178" s="74"/>
      <c r="D178" s="508"/>
      <c r="E178" s="508"/>
      <c r="F178" s="508"/>
      <c r="G178" s="508"/>
      <c r="H178" s="69"/>
      <c r="I178" s="74" t="s">
        <v>163</v>
      </c>
      <c r="J178" s="74"/>
      <c r="K178" s="74"/>
      <c r="L178" s="74"/>
      <c r="M178" s="504"/>
      <c r="N178" s="504"/>
      <c r="O178" s="504"/>
      <c r="P178" s="504"/>
      <c r="Q178" s="504"/>
      <c r="R178" s="69"/>
      <c r="S178" s="74" t="s">
        <v>174</v>
      </c>
      <c r="T178" s="74"/>
      <c r="U178" s="506"/>
      <c r="V178" s="506"/>
      <c r="W178" s="506"/>
      <c r="X178" s="506"/>
      <c r="Y178" s="506"/>
      <c r="Z178" s="69"/>
      <c r="AB178" s="85">
        <f>IF(OR(SUM(AE$9:AE$10)=0,SUM(AE$9:AE$10)&lt;MAX(AB$1:AB177)+1),0,MAX(AB$1:AB177)+1)</f>
        <v>0</v>
      </c>
    </row>
    <row r="179" spans="1:35" s="76" customFormat="1" ht="18.399999999999999" customHeight="1" x14ac:dyDescent="0.15">
      <c r="A179" s="69"/>
      <c r="B179" s="240" t="s">
        <v>389</v>
      </c>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35" s="76" customFormat="1" ht="18.399999999999999" customHeight="1" x14ac:dyDescent="0.15">
      <c r="A180" s="69" t="s">
        <v>149</v>
      </c>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35" s="75" customFormat="1" ht="18.399999999999999" customHeight="1" x14ac:dyDescent="0.15">
      <c r="A181" s="69" t="s">
        <v>149</v>
      </c>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row>
    <row r="182" spans="1:35" s="76" customFormat="1" ht="18.399999999999999" customHeight="1" x14ac:dyDescent="0.15">
      <c r="A182" s="70"/>
      <c r="B182" s="70"/>
      <c r="C182" s="70"/>
      <c r="D182" s="498" t="str">
        <f>団体!C$4&amp;"   体調チェックシート"</f>
        <v>令和 ４年度 第２４回 「谷口睦生」記念陸上記録会   体調チェックシート</v>
      </c>
      <c r="E182" s="498"/>
      <c r="F182" s="498"/>
      <c r="G182" s="498"/>
      <c r="H182" s="498"/>
      <c r="I182" s="498"/>
      <c r="J182" s="498"/>
      <c r="K182" s="498"/>
      <c r="L182" s="498"/>
      <c r="M182" s="498"/>
      <c r="N182" s="498"/>
      <c r="O182" s="498"/>
      <c r="P182" s="498"/>
      <c r="Q182" s="498"/>
      <c r="R182" s="498"/>
      <c r="S182" s="498"/>
      <c r="T182" s="498"/>
      <c r="U182" s="498"/>
      <c r="V182" s="498"/>
      <c r="W182" s="498"/>
      <c r="X182" s="498"/>
      <c r="Y182" s="70"/>
      <c r="Z182" s="70"/>
      <c r="AA182" s="75"/>
      <c r="AB182" s="75"/>
      <c r="AC182" s="75"/>
      <c r="AD182" s="75"/>
    </row>
    <row r="183" spans="1:35" s="76" customFormat="1" ht="18.399999999999999" customHeight="1" x14ac:dyDescent="0.15">
      <c r="A183" s="69"/>
      <c r="B183" s="69"/>
      <c r="C183" s="69"/>
      <c r="D183" s="498"/>
      <c r="E183" s="498"/>
      <c r="F183" s="498"/>
      <c r="G183" s="498"/>
      <c r="H183" s="498"/>
      <c r="I183" s="498"/>
      <c r="J183" s="498"/>
      <c r="K183" s="498"/>
      <c r="L183" s="498"/>
      <c r="M183" s="498"/>
      <c r="N183" s="498"/>
      <c r="O183" s="498"/>
      <c r="P183" s="498"/>
      <c r="Q183" s="498"/>
      <c r="R183" s="498"/>
      <c r="S183" s="498"/>
      <c r="T183" s="498"/>
      <c r="U183" s="498"/>
      <c r="V183" s="498"/>
      <c r="W183" s="498"/>
      <c r="X183" s="498"/>
      <c r="Y183" s="69"/>
      <c r="Z183" s="69"/>
    </row>
    <row r="184" spans="1:35" s="75" customFormat="1" ht="18.399999999999999" customHeight="1" x14ac:dyDescent="0.15">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E184" s="76"/>
      <c r="AF184" s="76"/>
      <c r="AG184" s="76"/>
      <c r="AH184" s="76"/>
      <c r="AI184" s="76"/>
    </row>
    <row r="185" spans="1:35" s="76" customFormat="1" ht="18.399999999999999" customHeight="1" x14ac:dyDescent="0.15">
      <c r="A185" s="69"/>
      <c r="B185" s="71" t="s">
        <v>150</v>
      </c>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35" s="76" customFormat="1" ht="18.399999999999999" customHeight="1" x14ac:dyDescent="0.15">
      <c r="A186" s="69"/>
      <c r="B186" s="71" t="s">
        <v>151</v>
      </c>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35" s="76" customFormat="1" ht="18.399999999999999" customHeight="1" x14ac:dyDescent="0.15">
      <c r="A187" s="69"/>
      <c r="B187" s="71" t="s">
        <v>152</v>
      </c>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35" s="76" customFormat="1" ht="18.399999999999999" customHeight="1" x14ac:dyDescent="0.15">
      <c r="A188" s="69"/>
      <c r="B188" s="71" t="s">
        <v>153</v>
      </c>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35" s="76" customFormat="1" ht="18.399999999999999" customHeight="1" x14ac:dyDescent="0.15">
      <c r="A189" s="69"/>
      <c r="B189" s="71" t="s">
        <v>164</v>
      </c>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35" s="76" customFormat="1" ht="18.399999999999999" customHeight="1" x14ac:dyDescent="0.15">
      <c r="A190" s="69"/>
      <c r="B190" s="71" t="s">
        <v>165</v>
      </c>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35" s="76" customFormat="1" ht="18.399999999999999" customHeight="1" x14ac:dyDescent="0.15">
      <c r="A191" s="69"/>
      <c r="B191" s="241" t="s">
        <v>154</v>
      </c>
      <c r="C191" s="69"/>
      <c r="D191" s="69"/>
      <c r="E191" s="69"/>
      <c r="F191" s="69"/>
      <c r="G191" s="69"/>
      <c r="H191" s="242"/>
      <c r="I191" s="69"/>
      <c r="J191" s="69"/>
      <c r="K191" s="69"/>
      <c r="L191" s="69"/>
      <c r="M191" s="242"/>
      <c r="N191" s="242"/>
      <c r="O191" s="242"/>
      <c r="P191" s="242"/>
      <c r="Q191" s="242"/>
      <c r="R191" s="242"/>
      <c r="S191" s="242"/>
      <c r="T191" s="242"/>
      <c r="U191" s="242"/>
      <c r="V191" s="242"/>
      <c r="W191" s="242"/>
      <c r="X191" s="242"/>
      <c r="Y191" s="242"/>
      <c r="Z191" s="69"/>
    </row>
    <row r="192" spans="1:35" s="76" customFormat="1" ht="18.399999999999999" customHeight="1" thickBot="1" x14ac:dyDescent="0.2">
      <c r="A192" s="69"/>
      <c r="B192" s="72" t="s">
        <v>390</v>
      </c>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8" s="76" customFormat="1" ht="18.399999999999999" customHeight="1" thickTop="1" thickBot="1" x14ac:dyDescent="0.2">
      <c r="A193" s="69"/>
      <c r="B193" s="499" t="s">
        <v>155</v>
      </c>
      <c r="C193" s="500"/>
      <c r="D193" s="500"/>
      <c r="E193" s="500"/>
      <c r="F193" s="500"/>
      <c r="G193" s="500"/>
      <c r="H193" s="500"/>
      <c r="I193" s="501"/>
      <c r="J193" s="496">
        <f>J$13</f>
        <v>44871</v>
      </c>
      <c r="K193" s="497"/>
      <c r="L193" s="496">
        <f t="shared" ref="L193" si="49">L$13</f>
        <v>44872</v>
      </c>
      <c r="M193" s="497"/>
      <c r="N193" s="496">
        <f t="shared" ref="N193" si="50">N$13</f>
        <v>44873</v>
      </c>
      <c r="O193" s="497"/>
      <c r="P193" s="496">
        <f t="shared" ref="P193" si="51">P$13</f>
        <v>44874</v>
      </c>
      <c r="Q193" s="497"/>
      <c r="R193" s="496">
        <f t="shared" ref="R193" si="52">R$13</f>
        <v>44875</v>
      </c>
      <c r="S193" s="497"/>
      <c r="T193" s="496">
        <f t="shared" ref="T193" si="53">T$13</f>
        <v>44876</v>
      </c>
      <c r="U193" s="497"/>
      <c r="V193" s="496">
        <f t="shared" ref="V193" si="54">V$13</f>
        <v>44877</v>
      </c>
      <c r="W193" s="497"/>
      <c r="X193" s="496">
        <f t="shared" ref="X193" si="55">X$13</f>
        <v>44878</v>
      </c>
      <c r="Y193" s="502"/>
      <c r="Z193" s="69"/>
    </row>
    <row r="194" spans="1:28" s="76" customFormat="1" ht="18.399999999999999" customHeight="1" thickTop="1" x14ac:dyDescent="0.15">
      <c r="A194" s="69"/>
      <c r="B194" s="170" t="s">
        <v>156</v>
      </c>
      <c r="C194" s="171"/>
      <c r="D194" s="171"/>
      <c r="E194" s="171"/>
      <c r="F194" s="171"/>
      <c r="G194" s="171"/>
      <c r="H194" s="171"/>
      <c r="I194" s="172"/>
      <c r="J194" s="488"/>
      <c r="K194" s="489"/>
      <c r="L194" s="490"/>
      <c r="M194" s="489"/>
      <c r="N194" s="490"/>
      <c r="O194" s="489"/>
      <c r="P194" s="490"/>
      <c r="Q194" s="489"/>
      <c r="R194" s="490"/>
      <c r="S194" s="489"/>
      <c r="T194" s="490"/>
      <c r="U194" s="489"/>
      <c r="V194" s="490"/>
      <c r="W194" s="489"/>
      <c r="X194" s="490"/>
      <c r="Y194" s="491"/>
      <c r="Z194" s="69"/>
    </row>
    <row r="195" spans="1:28" s="76" customFormat="1" ht="18.399999999999999" customHeight="1" x14ac:dyDescent="0.15">
      <c r="A195" s="69"/>
      <c r="B195" s="173"/>
      <c r="C195" s="174"/>
      <c r="D195" s="174"/>
      <c r="E195" s="174"/>
      <c r="F195" s="174"/>
      <c r="G195" s="175" t="s">
        <v>157</v>
      </c>
      <c r="H195" s="176"/>
      <c r="I195" s="177"/>
      <c r="J195" s="492" t="s">
        <v>286</v>
      </c>
      <c r="K195" s="493"/>
      <c r="L195" s="494" t="s">
        <v>286</v>
      </c>
      <c r="M195" s="493"/>
      <c r="N195" s="494" t="s">
        <v>286</v>
      </c>
      <c r="O195" s="493"/>
      <c r="P195" s="494" t="s">
        <v>286</v>
      </c>
      <c r="Q195" s="493"/>
      <c r="R195" s="494" t="s">
        <v>286</v>
      </c>
      <c r="S195" s="493"/>
      <c r="T195" s="494" t="s">
        <v>286</v>
      </c>
      <c r="U195" s="493"/>
      <c r="V195" s="494" t="s">
        <v>286</v>
      </c>
      <c r="W195" s="493"/>
      <c r="X195" s="494" t="s">
        <v>286</v>
      </c>
      <c r="Y195" s="495"/>
      <c r="Z195" s="69"/>
    </row>
    <row r="196" spans="1:28" s="76" customFormat="1" ht="18.399999999999999" customHeight="1" x14ac:dyDescent="0.15">
      <c r="A196" s="69"/>
      <c r="B196" s="178" t="s">
        <v>158</v>
      </c>
      <c r="C196" s="179"/>
      <c r="D196" s="179"/>
      <c r="E196" s="179"/>
      <c r="F196" s="179"/>
      <c r="G196" s="179"/>
      <c r="H196" s="179"/>
      <c r="I196" s="180"/>
      <c r="J196" s="484"/>
      <c r="K196" s="485"/>
      <c r="L196" s="486"/>
      <c r="M196" s="485"/>
      <c r="N196" s="486"/>
      <c r="O196" s="485"/>
      <c r="P196" s="486"/>
      <c r="Q196" s="485"/>
      <c r="R196" s="486"/>
      <c r="S196" s="485"/>
      <c r="T196" s="486"/>
      <c r="U196" s="485"/>
      <c r="V196" s="486"/>
      <c r="W196" s="485"/>
      <c r="X196" s="486"/>
      <c r="Y196" s="487"/>
      <c r="Z196" s="69"/>
    </row>
    <row r="197" spans="1:28" s="76" customFormat="1" ht="18.399999999999999" customHeight="1" x14ac:dyDescent="0.15">
      <c r="A197" s="70"/>
      <c r="B197" s="178" t="s">
        <v>159</v>
      </c>
      <c r="C197" s="179"/>
      <c r="D197" s="179"/>
      <c r="E197" s="179"/>
      <c r="F197" s="179"/>
      <c r="G197" s="179"/>
      <c r="H197" s="179"/>
      <c r="I197" s="180"/>
      <c r="J197" s="484"/>
      <c r="K197" s="485"/>
      <c r="L197" s="486"/>
      <c r="M197" s="485"/>
      <c r="N197" s="486"/>
      <c r="O197" s="485"/>
      <c r="P197" s="486"/>
      <c r="Q197" s="485"/>
      <c r="R197" s="486"/>
      <c r="S197" s="485"/>
      <c r="T197" s="486"/>
      <c r="U197" s="485"/>
      <c r="V197" s="486"/>
      <c r="W197" s="485"/>
      <c r="X197" s="486"/>
      <c r="Y197" s="487"/>
      <c r="Z197" s="69"/>
    </row>
    <row r="198" spans="1:28" s="76" customFormat="1" ht="18.399999999999999" customHeight="1" x14ac:dyDescent="0.15">
      <c r="A198" s="69"/>
      <c r="B198" s="178" t="s">
        <v>160</v>
      </c>
      <c r="C198" s="179"/>
      <c r="D198" s="179"/>
      <c r="E198" s="179"/>
      <c r="F198" s="179"/>
      <c r="G198" s="179"/>
      <c r="H198" s="179"/>
      <c r="I198" s="180"/>
      <c r="J198" s="484"/>
      <c r="K198" s="485"/>
      <c r="L198" s="486"/>
      <c r="M198" s="485"/>
      <c r="N198" s="486"/>
      <c r="O198" s="485"/>
      <c r="P198" s="486"/>
      <c r="Q198" s="485"/>
      <c r="R198" s="486"/>
      <c r="S198" s="485"/>
      <c r="T198" s="486"/>
      <c r="U198" s="485"/>
      <c r="V198" s="486"/>
      <c r="W198" s="485"/>
      <c r="X198" s="486"/>
      <c r="Y198" s="487"/>
      <c r="Z198" s="69"/>
    </row>
    <row r="199" spans="1:28" s="76" customFormat="1" ht="18.399999999999999" customHeight="1" thickBot="1" x14ac:dyDescent="0.2">
      <c r="A199" s="70"/>
      <c r="B199" s="181" t="s">
        <v>161</v>
      </c>
      <c r="C199" s="182"/>
      <c r="D199" s="182"/>
      <c r="E199" s="182"/>
      <c r="F199" s="182"/>
      <c r="G199" s="182"/>
      <c r="H199" s="182"/>
      <c r="I199" s="183"/>
      <c r="J199" s="480"/>
      <c r="K199" s="481"/>
      <c r="L199" s="482"/>
      <c r="M199" s="481"/>
      <c r="N199" s="482"/>
      <c r="O199" s="481"/>
      <c r="P199" s="482"/>
      <c r="Q199" s="481"/>
      <c r="R199" s="482"/>
      <c r="S199" s="481"/>
      <c r="T199" s="482"/>
      <c r="U199" s="481"/>
      <c r="V199" s="482"/>
      <c r="W199" s="481"/>
      <c r="X199" s="482"/>
      <c r="Y199" s="483"/>
      <c r="Z199" s="69"/>
    </row>
    <row r="200" spans="1:28" s="76" customFormat="1" ht="18.399999999999999" customHeight="1" thickTop="1" x14ac:dyDescent="0.15">
      <c r="A200" s="69"/>
      <c r="B200" s="73"/>
      <c r="C200" s="73"/>
      <c r="D200" s="507" t="str">
        <f>IF(AB201=0,"",VLOOKUP(AB201,E$2256:F$2355,2))</f>
        <v/>
      </c>
      <c r="E200" s="507"/>
      <c r="F200" s="507"/>
      <c r="G200" s="507"/>
      <c r="H200" s="73"/>
      <c r="I200" s="73"/>
      <c r="J200" s="73"/>
      <c r="K200" s="73"/>
      <c r="L200" s="73"/>
      <c r="M200" s="503"/>
      <c r="N200" s="503"/>
      <c r="O200" s="503"/>
      <c r="P200" s="503"/>
      <c r="Q200" s="503"/>
      <c r="R200" s="73"/>
      <c r="S200" s="73"/>
      <c r="T200" s="73"/>
      <c r="U200" s="505" t="str">
        <f>U$20</f>
        <v/>
      </c>
      <c r="V200" s="505"/>
      <c r="W200" s="505"/>
      <c r="X200" s="505"/>
      <c r="Y200" s="505"/>
      <c r="Z200" s="69"/>
    </row>
    <row r="201" spans="1:28" s="76" customFormat="1" ht="18.399999999999999" customHeight="1" x14ac:dyDescent="0.15">
      <c r="A201" s="69"/>
      <c r="B201" s="74" t="s">
        <v>162</v>
      </c>
      <c r="C201" s="74"/>
      <c r="D201" s="508"/>
      <c r="E201" s="508"/>
      <c r="F201" s="508"/>
      <c r="G201" s="508"/>
      <c r="H201" s="69"/>
      <c r="I201" s="74" t="s">
        <v>163</v>
      </c>
      <c r="J201" s="74"/>
      <c r="K201" s="74"/>
      <c r="L201" s="74"/>
      <c r="M201" s="504"/>
      <c r="N201" s="504"/>
      <c r="O201" s="504"/>
      <c r="P201" s="504"/>
      <c r="Q201" s="504"/>
      <c r="R201" s="69"/>
      <c r="S201" s="74" t="s">
        <v>174</v>
      </c>
      <c r="T201" s="74"/>
      <c r="U201" s="506"/>
      <c r="V201" s="506"/>
      <c r="W201" s="506"/>
      <c r="X201" s="506"/>
      <c r="Y201" s="506"/>
      <c r="Z201" s="69"/>
      <c r="AB201" s="85">
        <f>IF(OR(SUM(AE$9:AE$10)=0,SUM(AE$9:AE$10)&lt;MAX(AB$1:AB200)+1),0,MAX(AB$1:AB200)+1)</f>
        <v>0</v>
      </c>
    </row>
    <row r="202" spans="1:28" s="76" customFormat="1" ht="18.399999999999999" customHeight="1" x14ac:dyDescent="0.15">
      <c r="A202" s="69"/>
      <c r="B202" s="240" t="s">
        <v>389</v>
      </c>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8" s="76" customFormat="1" ht="18.399999999999999" customHeight="1" x14ac:dyDescent="0.15">
      <c r="A203" s="69" t="s">
        <v>149</v>
      </c>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5"/>
    </row>
    <row r="204" spans="1:28" s="76" customFormat="1" ht="18.399999999999999" customHeight="1" x14ac:dyDescent="0.15">
      <c r="A204" s="70"/>
      <c r="B204" s="70"/>
      <c r="C204" s="70"/>
      <c r="D204" s="498" t="str">
        <f>団体!C$4&amp;"   体調チェックシート"</f>
        <v>令和 ４年度 第２４回 「谷口睦生」記念陸上記録会   体調チェックシート</v>
      </c>
      <c r="E204" s="498"/>
      <c r="F204" s="498"/>
      <c r="G204" s="498"/>
      <c r="H204" s="498"/>
      <c r="I204" s="498"/>
      <c r="J204" s="498"/>
      <c r="K204" s="498"/>
      <c r="L204" s="498"/>
      <c r="M204" s="498"/>
      <c r="N204" s="498"/>
      <c r="O204" s="498"/>
      <c r="P204" s="498"/>
      <c r="Q204" s="498"/>
      <c r="R204" s="498"/>
      <c r="S204" s="498"/>
      <c r="T204" s="498"/>
      <c r="U204" s="498"/>
      <c r="V204" s="498"/>
      <c r="W204" s="498"/>
      <c r="X204" s="498"/>
      <c r="Y204" s="70"/>
      <c r="Z204" s="70"/>
      <c r="AA204" s="75"/>
    </row>
    <row r="205" spans="1:28" s="76" customFormat="1" ht="18.399999999999999" customHeight="1" x14ac:dyDescent="0.15">
      <c r="A205" s="69"/>
      <c r="B205" s="69"/>
      <c r="C205" s="69"/>
      <c r="D205" s="498"/>
      <c r="E205" s="498"/>
      <c r="F205" s="498"/>
      <c r="G205" s="498"/>
      <c r="H205" s="498"/>
      <c r="I205" s="498"/>
      <c r="J205" s="498"/>
      <c r="K205" s="498"/>
      <c r="L205" s="498"/>
      <c r="M205" s="498"/>
      <c r="N205" s="498"/>
      <c r="O205" s="498"/>
      <c r="P205" s="498"/>
      <c r="Q205" s="498"/>
      <c r="R205" s="498"/>
      <c r="S205" s="498"/>
      <c r="T205" s="498"/>
      <c r="U205" s="498"/>
      <c r="V205" s="498"/>
      <c r="W205" s="498"/>
      <c r="X205" s="498"/>
      <c r="Y205" s="69"/>
      <c r="Z205" s="69"/>
    </row>
    <row r="206" spans="1:28" s="76" customFormat="1" ht="18.399999999999999" customHeight="1" x14ac:dyDescent="0.15">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8" s="76" customFormat="1" ht="18.399999999999999" customHeight="1" x14ac:dyDescent="0.15">
      <c r="A207" s="69"/>
      <c r="B207" s="71" t="s">
        <v>150</v>
      </c>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8" s="76" customFormat="1" ht="18.399999999999999" customHeight="1" x14ac:dyDescent="0.15">
      <c r="A208" s="69"/>
      <c r="B208" s="71" t="s">
        <v>151</v>
      </c>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8" s="76" customFormat="1" ht="18.399999999999999" customHeight="1" x14ac:dyDescent="0.15">
      <c r="A209" s="69"/>
      <c r="B209" s="71" t="s">
        <v>152</v>
      </c>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8" s="76" customFormat="1" ht="18.399999999999999" customHeight="1" x14ac:dyDescent="0.15">
      <c r="A210" s="69"/>
      <c r="B210" s="71" t="s">
        <v>153</v>
      </c>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8" s="76" customFormat="1" ht="18.399999999999999" customHeight="1" x14ac:dyDescent="0.15">
      <c r="A211" s="69"/>
      <c r="B211" s="71" t="s">
        <v>164</v>
      </c>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8" s="76" customFormat="1" ht="18.399999999999999" customHeight="1" x14ac:dyDescent="0.15">
      <c r="A212" s="69"/>
      <c r="B212" s="71" t="s">
        <v>165</v>
      </c>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8" s="76" customFormat="1" ht="18.399999999999999" customHeight="1" x14ac:dyDescent="0.15">
      <c r="A213" s="69"/>
      <c r="B213" s="241" t="s">
        <v>154</v>
      </c>
      <c r="C213" s="69"/>
      <c r="D213" s="69"/>
      <c r="E213" s="69"/>
      <c r="F213" s="69"/>
      <c r="G213" s="69"/>
      <c r="H213" s="242"/>
      <c r="I213" s="69"/>
      <c r="J213" s="69"/>
      <c r="K213" s="69"/>
      <c r="L213" s="69"/>
      <c r="M213" s="242"/>
      <c r="N213" s="242"/>
      <c r="O213" s="242"/>
      <c r="P213" s="242"/>
      <c r="Q213" s="242"/>
      <c r="R213" s="242"/>
      <c r="S213" s="242"/>
      <c r="T213" s="242"/>
      <c r="U213" s="242"/>
      <c r="V213" s="242"/>
      <c r="W213" s="242"/>
      <c r="X213" s="242"/>
      <c r="Y213" s="242"/>
      <c r="Z213" s="69"/>
    </row>
    <row r="214" spans="1:28" s="76" customFormat="1" ht="18.399999999999999" customHeight="1" thickBot="1" x14ac:dyDescent="0.2">
      <c r="A214" s="69"/>
      <c r="B214" s="72" t="s">
        <v>390</v>
      </c>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8" s="76" customFormat="1" ht="18.399999999999999" customHeight="1" thickTop="1" thickBot="1" x14ac:dyDescent="0.2">
      <c r="A215" s="69"/>
      <c r="B215" s="499" t="s">
        <v>155</v>
      </c>
      <c r="C215" s="500"/>
      <c r="D215" s="500"/>
      <c r="E215" s="500"/>
      <c r="F215" s="500"/>
      <c r="G215" s="500"/>
      <c r="H215" s="500"/>
      <c r="I215" s="501"/>
      <c r="J215" s="496">
        <f>J$13</f>
        <v>44871</v>
      </c>
      <c r="K215" s="497"/>
      <c r="L215" s="496">
        <f t="shared" ref="L215" si="56">L$13</f>
        <v>44872</v>
      </c>
      <c r="M215" s="497"/>
      <c r="N215" s="496">
        <f t="shared" ref="N215" si="57">N$13</f>
        <v>44873</v>
      </c>
      <c r="O215" s="497"/>
      <c r="P215" s="496">
        <f t="shared" ref="P215" si="58">P$13</f>
        <v>44874</v>
      </c>
      <c r="Q215" s="497"/>
      <c r="R215" s="496">
        <f t="shared" ref="R215" si="59">R$13</f>
        <v>44875</v>
      </c>
      <c r="S215" s="497"/>
      <c r="T215" s="496">
        <f t="shared" ref="T215" si="60">T$13</f>
        <v>44876</v>
      </c>
      <c r="U215" s="497"/>
      <c r="V215" s="496">
        <f t="shared" ref="V215" si="61">V$13</f>
        <v>44877</v>
      </c>
      <c r="W215" s="497"/>
      <c r="X215" s="496">
        <f t="shared" ref="X215" si="62">X$13</f>
        <v>44878</v>
      </c>
      <c r="Y215" s="502"/>
      <c r="Z215" s="69"/>
    </row>
    <row r="216" spans="1:28" s="76" customFormat="1" ht="18.399999999999999" customHeight="1" thickTop="1" x14ac:dyDescent="0.15">
      <c r="A216" s="69"/>
      <c r="B216" s="170" t="s">
        <v>156</v>
      </c>
      <c r="C216" s="171"/>
      <c r="D216" s="171"/>
      <c r="E216" s="171"/>
      <c r="F216" s="171"/>
      <c r="G216" s="171"/>
      <c r="H216" s="171"/>
      <c r="I216" s="172"/>
      <c r="J216" s="488"/>
      <c r="K216" s="489"/>
      <c r="L216" s="490"/>
      <c r="M216" s="489"/>
      <c r="N216" s="490"/>
      <c r="O216" s="489"/>
      <c r="P216" s="490"/>
      <c r="Q216" s="489"/>
      <c r="R216" s="490"/>
      <c r="S216" s="489"/>
      <c r="T216" s="490"/>
      <c r="U216" s="489"/>
      <c r="V216" s="490"/>
      <c r="W216" s="489"/>
      <c r="X216" s="490"/>
      <c r="Y216" s="491"/>
      <c r="Z216" s="69"/>
    </row>
    <row r="217" spans="1:28" s="76" customFormat="1" ht="18.399999999999999" customHeight="1" x14ac:dyDescent="0.15">
      <c r="A217" s="69"/>
      <c r="B217" s="173"/>
      <c r="C217" s="174"/>
      <c r="D217" s="174"/>
      <c r="E217" s="174"/>
      <c r="F217" s="174"/>
      <c r="G217" s="175" t="s">
        <v>157</v>
      </c>
      <c r="H217" s="176"/>
      <c r="I217" s="177"/>
      <c r="J217" s="492" t="s">
        <v>286</v>
      </c>
      <c r="K217" s="493"/>
      <c r="L217" s="494" t="s">
        <v>286</v>
      </c>
      <c r="M217" s="493"/>
      <c r="N217" s="494" t="s">
        <v>286</v>
      </c>
      <c r="O217" s="493"/>
      <c r="P217" s="494" t="s">
        <v>286</v>
      </c>
      <c r="Q217" s="493"/>
      <c r="R217" s="494" t="s">
        <v>286</v>
      </c>
      <c r="S217" s="493"/>
      <c r="T217" s="494" t="s">
        <v>286</v>
      </c>
      <c r="U217" s="493"/>
      <c r="V217" s="494" t="s">
        <v>286</v>
      </c>
      <c r="W217" s="493"/>
      <c r="X217" s="494" t="s">
        <v>286</v>
      </c>
      <c r="Y217" s="495"/>
      <c r="Z217" s="69"/>
    </row>
    <row r="218" spans="1:28" s="76" customFormat="1" ht="18.399999999999999" customHeight="1" x14ac:dyDescent="0.15">
      <c r="A218" s="69"/>
      <c r="B218" s="178" t="s">
        <v>158</v>
      </c>
      <c r="C218" s="179"/>
      <c r="D218" s="179"/>
      <c r="E218" s="179"/>
      <c r="F218" s="179"/>
      <c r="G218" s="179"/>
      <c r="H218" s="179"/>
      <c r="I218" s="180"/>
      <c r="J218" s="484"/>
      <c r="K218" s="485"/>
      <c r="L218" s="486"/>
      <c r="M218" s="485"/>
      <c r="N218" s="486"/>
      <c r="O218" s="485"/>
      <c r="P218" s="486"/>
      <c r="Q218" s="485"/>
      <c r="R218" s="486"/>
      <c r="S218" s="485"/>
      <c r="T218" s="486"/>
      <c r="U218" s="485"/>
      <c r="V218" s="486"/>
      <c r="W218" s="485"/>
      <c r="X218" s="486"/>
      <c r="Y218" s="487"/>
      <c r="Z218" s="69"/>
    </row>
    <row r="219" spans="1:28" s="76" customFormat="1" ht="18.399999999999999" customHeight="1" x14ac:dyDescent="0.15">
      <c r="A219" s="70"/>
      <c r="B219" s="178" t="s">
        <v>159</v>
      </c>
      <c r="C219" s="179"/>
      <c r="D219" s="179"/>
      <c r="E219" s="179"/>
      <c r="F219" s="179"/>
      <c r="G219" s="179"/>
      <c r="H219" s="179"/>
      <c r="I219" s="180"/>
      <c r="J219" s="484"/>
      <c r="K219" s="485"/>
      <c r="L219" s="486"/>
      <c r="M219" s="485"/>
      <c r="N219" s="486"/>
      <c r="O219" s="485"/>
      <c r="P219" s="486"/>
      <c r="Q219" s="485"/>
      <c r="R219" s="486"/>
      <c r="S219" s="485"/>
      <c r="T219" s="486"/>
      <c r="U219" s="485"/>
      <c r="V219" s="486"/>
      <c r="W219" s="485"/>
      <c r="X219" s="486"/>
      <c r="Y219" s="487"/>
      <c r="Z219" s="69"/>
    </row>
    <row r="220" spans="1:28" s="76" customFormat="1" ht="18.399999999999999" customHeight="1" x14ac:dyDescent="0.15">
      <c r="A220" s="69"/>
      <c r="B220" s="178" t="s">
        <v>160</v>
      </c>
      <c r="C220" s="179"/>
      <c r="D220" s="179"/>
      <c r="E220" s="179"/>
      <c r="F220" s="179"/>
      <c r="G220" s="179"/>
      <c r="H220" s="179"/>
      <c r="I220" s="180"/>
      <c r="J220" s="484"/>
      <c r="K220" s="485"/>
      <c r="L220" s="486"/>
      <c r="M220" s="485"/>
      <c r="N220" s="486"/>
      <c r="O220" s="485"/>
      <c r="P220" s="486"/>
      <c r="Q220" s="485"/>
      <c r="R220" s="486"/>
      <c r="S220" s="485"/>
      <c r="T220" s="486"/>
      <c r="U220" s="485"/>
      <c r="V220" s="486"/>
      <c r="W220" s="485"/>
      <c r="X220" s="486"/>
      <c r="Y220" s="487"/>
      <c r="Z220" s="69"/>
    </row>
    <row r="221" spans="1:28" s="76" customFormat="1" ht="18.399999999999999" customHeight="1" thickBot="1" x14ac:dyDescent="0.2">
      <c r="A221" s="70"/>
      <c r="B221" s="181" t="s">
        <v>161</v>
      </c>
      <c r="C221" s="182"/>
      <c r="D221" s="182"/>
      <c r="E221" s="182"/>
      <c r="F221" s="182"/>
      <c r="G221" s="182"/>
      <c r="H221" s="182"/>
      <c r="I221" s="183"/>
      <c r="J221" s="480"/>
      <c r="K221" s="481"/>
      <c r="L221" s="482"/>
      <c r="M221" s="481"/>
      <c r="N221" s="482"/>
      <c r="O221" s="481"/>
      <c r="P221" s="482"/>
      <c r="Q221" s="481"/>
      <c r="R221" s="482"/>
      <c r="S221" s="481"/>
      <c r="T221" s="482"/>
      <c r="U221" s="481"/>
      <c r="V221" s="482"/>
      <c r="W221" s="481"/>
      <c r="X221" s="482"/>
      <c r="Y221" s="483"/>
      <c r="Z221" s="69"/>
    </row>
    <row r="222" spans="1:28" s="76" customFormat="1" ht="18.399999999999999" customHeight="1" thickTop="1" x14ac:dyDescent="0.15">
      <c r="A222" s="69"/>
      <c r="B222" s="73"/>
      <c r="C222" s="73"/>
      <c r="D222" s="507" t="str">
        <f>IF(AB223=0,"",VLOOKUP(AB223,E$2256:F$2355,2))</f>
        <v/>
      </c>
      <c r="E222" s="507"/>
      <c r="F222" s="507"/>
      <c r="G222" s="507"/>
      <c r="H222" s="73"/>
      <c r="I222" s="73"/>
      <c r="J222" s="73"/>
      <c r="K222" s="73"/>
      <c r="L222" s="73"/>
      <c r="M222" s="503"/>
      <c r="N222" s="503"/>
      <c r="O222" s="503"/>
      <c r="P222" s="503"/>
      <c r="Q222" s="503"/>
      <c r="R222" s="73"/>
      <c r="S222" s="73"/>
      <c r="T222" s="73"/>
      <c r="U222" s="505" t="str">
        <f>U$20</f>
        <v/>
      </c>
      <c r="V222" s="505"/>
      <c r="W222" s="505"/>
      <c r="X222" s="505"/>
      <c r="Y222" s="505"/>
      <c r="Z222" s="69"/>
    </row>
    <row r="223" spans="1:28" s="76" customFormat="1" ht="18.399999999999999" customHeight="1" x14ac:dyDescent="0.15">
      <c r="A223" s="69"/>
      <c r="B223" s="74" t="s">
        <v>162</v>
      </c>
      <c r="C223" s="74"/>
      <c r="D223" s="508"/>
      <c r="E223" s="508"/>
      <c r="F223" s="508"/>
      <c r="G223" s="508"/>
      <c r="H223" s="69"/>
      <c r="I223" s="74" t="s">
        <v>163</v>
      </c>
      <c r="J223" s="74"/>
      <c r="K223" s="74"/>
      <c r="L223" s="74"/>
      <c r="M223" s="504"/>
      <c r="N223" s="504"/>
      <c r="O223" s="504"/>
      <c r="P223" s="504"/>
      <c r="Q223" s="504"/>
      <c r="R223" s="69"/>
      <c r="S223" s="74" t="s">
        <v>174</v>
      </c>
      <c r="T223" s="74"/>
      <c r="U223" s="506"/>
      <c r="V223" s="506"/>
      <c r="W223" s="506"/>
      <c r="X223" s="506"/>
      <c r="Y223" s="506"/>
      <c r="Z223" s="69"/>
      <c r="AB223" s="85">
        <f>IF(OR(SUM(AE$9:AE$10)=0,SUM(AE$9:AE$10)&lt;MAX(AB$1:AB222)+1),0,MAX(AB$1:AB222)+1)</f>
        <v>0</v>
      </c>
    </row>
    <row r="224" spans="1:28" s="76" customFormat="1" ht="18.399999999999999" customHeight="1" x14ac:dyDescent="0.15">
      <c r="A224" s="69"/>
      <c r="B224" s="240" t="s">
        <v>389</v>
      </c>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35" s="76" customFormat="1" ht="18.399999999999999" customHeight="1" x14ac:dyDescent="0.15">
      <c r="A225" s="69" t="s">
        <v>149</v>
      </c>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35" s="75" customFormat="1" ht="18.399999999999999" customHeight="1" x14ac:dyDescent="0.15">
      <c r="A226" s="69" t="s">
        <v>149</v>
      </c>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row>
    <row r="227" spans="1:35" s="76" customFormat="1" ht="18.399999999999999" customHeight="1" x14ac:dyDescent="0.15">
      <c r="A227" s="70"/>
      <c r="B227" s="70"/>
      <c r="C227" s="70"/>
      <c r="D227" s="498" t="str">
        <f>団体!C$4&amp;"   体調チェックシート"</f>
        <v>令和 ４年度 第２４回 「谷口睦生」記念陸上記録会   体調チェックシート</v>
      </c>
      <c r="E227" s="498"/>
      <c r="F227" s="498"/>
      <c r="G227" s="498"/>
      <c r="H227" s="498"/>
      <c r="I227" s="498"/>
      <c r="J227" s="498"/>
      <c r="K227" s="498"/>
      <c r="L227" s="498"/>
      <c r="M227" s="498"/>
      <c r="N227" s="498"/>
      <c r="O227" s="498"/>
      <c r="P227" s="498"/>
      <c r="Q227" s="498"/>
      <c r="R227" s="498"/>
      <c r="S227" s="498"/>
      <c r="T227" s="498"/>
      <c r="U227" s="498"/>
      <c r="V227" s="498"/>
      <c r="W227" s="498"/>
      <c r="X227" s="498"/>
      <c r="Y227" s="70"/>
      <c r="Z227" s="70"/>
      <c r="AA227" s="75"/>
      <c r="AB227" s="75"/>
      <c r="AC227" s="75"/>
      <c r="AD227" s="75"/>
    </row>
    <row r="228" spans="1:35" s="76" customFormat="1" ht="18.399999999999999" customHeight="1" x14ac:dyDescent="0.15">
      <c r="A228" s="69"/>
      <c r="B228" s="69"/>
      <c r="C228" s="69"/>
      <c r="D228" s="498"/>
      <c r="E228" s="498"/>
      <c r="F228" s="498"/>
      <c r="G228" s="498"/>
      <c r="H228" s="498"/>
      <c r="I228" s="498"/>
      <c r="J228" s="498"/>
      <c r="K228" s="498"/>
      <c r="L228" s="498"/>
      <c r="M228" s="498"/>
      <c r="N228" s="498"/>
      <c r="O228" s="498"/>
      <c r="P228" s="498"/>
      <c r="Q228" s="498"/>
      <c r="R228" s="498"/>
      <c r="S228" s="498"/>
      <c r="T228" s="498"/>
      <c r="U228" s="498"/>
      <c r="V228" s="498"/>
      <c r="W228" s="498"/>
      <c r="X228" s="498"/>
      <c r="Y228" s="69"/>
      <c r="Z228" s="69"/>
    </row>
    <row r="229" spans="1:35" s="75" customFormat="1" ht="18.399999999999999" customHeight="1" x14ac:dyDescent="0.15">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E229" s="76"/>
      <c r="AF229" s="76"/>
      <c r="AG229" s="76"/>
      <c r="AH229" s="76"/>
      <c r="AI229" s="76"/>
    </row>
    <row r="230" spans="1:35" s="76" customFormat="1" ht="18.399999999999999" customHeight="1" x14ac:dyDescent="0.15">
      <c r="A230" s="69"/>
      <c r="B230" s="71" t="s">
        <v>150</v>
      </c>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35" s="76" customFormat="1" ht="18.399999999999999" customHeight="1" x14ac:dyDescent="0.15">
      <c r="A231" s="69"/>
      <c r="B231" s="71" t="s">
        <v>151</v>
      </c>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35" s="76" customFormat="1" ht="18.399999999999999" customHeight="1" x14ac:dyDescent="0.15">
      <c r="A232" s="69"/>
      <c r="B232" s="71" t="s">
        <v>152</v>
      </c>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35" s="76" customFormat="1" ht="18.399999999999999" customHeight="1" x14ac:dyDescent="0.15">
      <c r="A233" s="69"/>
      <c r="B233" s="71" t="s">
        <v>153</v>
      </c>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35" s="76" customFormat="1" ht="18.399999999999999" customHeight="1" x14ac:dyDescent="0.15">
      <c r="A234" s="69"/>
      <c r="B234" s="71" t="s">
        <v>164</v>
      </c>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35" s="76" customFormat="1" ht="18.399999999999999" customHeight="1" x14ac:dyDescent="0.15">
      <c r="A235" s="69"/>
      <c r="B235" s="71" t="s">
        <v>165</v>
      </c>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35" s="76" customFormat="1" ht="18.399999999999999" customHeight="1" x14ac:dyDescent="0.15">
      <c r="A236" s="69"/>
      <c r="B236" s="241" t="s">
        <v>154</v>
      </c>
      <c r="C236" s="69"/>
      <c r="D236" s="69"/>
      <c r="E236" s="69"/>
      <c r="F236" s="69"/>
      <c r="G236" s="69"/>
      <c r="H236" s="242"/>
      <c r="I236" s="69"/>
      <c r="J236" s="69"/>
      <c r="K236" s="69"/>
      <c r="L236" s="69"/>
      <c r="M236" s="242"/>
      <c r="N236" s="242"/>
      <c r="O236" s="242"/>
      <c r="P236" s="242"/>
      <c r="Q236" s="242"/>
      <c r="R236" s="242"/>
      <c r="S236" s="242"/>
      <c r="T236" s="242"/>
      <c r="U236" s="242"/>
      <c r="V236" s="242"/>
      <c r="W236" s="242"/>
      <c r="X236" s="242"/>
      <c r="Y236" s="242"/>
      <c r="Z236" s="69"/>
    </row>
    <row r="237" spans="1:35" s="76" customFormat="1" ht="18.399999999999999" customHeight="1" thickBot="1" x14ac:dyDescent="0.2">
      <c r="A237" s="69"/>
      <c r="B237" s="72" t="s">
        <v>390</v>
      </c>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35" s="76" customFormat="1" ht="18.399999999999999" customHeight="1" thickTop="1" thickBot="1" x14ac:dyDescent="0.2">
      <c r="A238" s="69"/>
      <c r="B238" s="499" t="s">
        <v>155</v>
      </c>
      <c r="C238" s="500"/>
      <c r="D238" s="500"/>
      <c r="E238" s="500"/>
      <c r="F238" s="500"/>
      <c r="G238" s="500"/>
      <c r="H238" s="500"/>
      <c r="I238" s="501"/>
      <c r="J238" s="496">
        <f>J$13</f>
        <v>44871</v>
      </c>
      <c r="K238" s="497"/>
      <c r="L238" s="496">
        <f t="shared" ref="L238" si="63">L$13</f>
        <v>44872</v>
      </c>
      <c r="M238" s="497"/>
      <c r="N238" s="496">
        <f t="shared" ref="N238" si="64">N$13</f>
        <v>44873</v>
      </c>
      <c r="O238" s="497"/>
      <c r="P238" s="496">
        <f t="shared" ref="P238" si="65">P$13</f>
        <v>44874</v>
      </c>
      <c r="Q238" s="497"/>
      <c r="R238" s="496">
        <f t="shared" ref="R238" si="66">R$13</f>
        <v>44875</v>
      </c>
      <c r="S238" s="497"/>
      <c r="T238" s="496">
        <f t="shared" ref="T238" si="67">T$13</f>
        <v>44876</v>
      </c>
      <c r="U238" s="497"/>
      <c r="V238" s="496">
        <f t="shared" ref="V238" si="68">V$13</f>
        <v>44877</v>
      </c>
      <c r="W238" s="497"/>
      <c r="X238" s="496">
        <f t="shared" ref="X238" si="69">X$13</f>
        <v>44878</v>
      </c>
      <c r="Y238" s="502"/>
      <c r="Z238" s="69"/>
    </row>
    <row r="239" spans="1:35" s="76" customFormat="1" ht="18.399999999999999" customHeight="1" thickTop="1" x14ac:dyDescent="0.15">
      <c r="A239" s="69"/>
      <c r="B239" s="170" t="s">
        <v>156</v>
      </c>
      <c r="C239" s="171"/>
      <c r="D239" s="171"/>
      <c r="E239" s="171"/>
      <c r="F239" s="171"/>
      <c r="G239" s="171"/>
      <c r="H239" s="171"/>
      <c r="I239" s="172"/>
      <c r="J239" s="488"/>
      <c r="K239" s="489"/>
      <c r="L239" s="490"/>
      <c r="M239" s="489"/>
      <c r="N239" s="490"/>
      <c r="O239" s="489"/>
      <c r="P239" s="490"/>
      <c r="Q239" s="489"/>
      <c r="R239" s="490"/>
      <c r="S239" s="489"/>
      <c r="T239" s="490"/>
      <c r="U239" s="489"/>
      <c r="V239" s="490"/>
      <c r="W239" s="489"/>
      <c r="X239" s="490"/>
      <c r="Y239" s="491"/>
      <c r="Z239" s="69"/>
    </row>
    <row r="240" spans="1:35" s="76" customFormat="1" ht="18.399999999999999" customHeight="1" x14ac:dyDescent="0.15">
      <c r="A240" s="69"/>
      <c r="B240" s="173"/>
      <c r="C240" s="174"/>
      <c r="D240" s="174"/>
      <c r="E240" s="174"/>
      <c r="F240" s="174"/>
      <c r="G240" s="175" t="s">
        <v>157</v>
      </c>
      <c r="H240" s="176"/>
      <c r="I240" s="177"/>
      <c r="J240" s="492" t="s">
        <v>286</v>
      </c>
      <c r="K240" s="493"/>
      <c r="L240" s="494" t="s">
        <v>286</v>
      </c>
      <c r="M240" s="493"/>
      <c r="N240" s="494" t="s">
        <v>286</v>
      </c>
      <c r="O240" s="493"/>
      <c r="P240" s="494" t="s">
        <v>286</v>
      </c>
      <c r="Q240" s="493"/>
      <c r="R240" s="494" t="s">
        <v>286</v>
      </c>
      <c r="S240" s="493"/>
      <c r="T240" s="494" t="s">
        <v>286</v>
      </c>
      <c r="U240" s="493"/>
      <c r="V240" s="494" t="s">
        <v>286</v>
      </c>
      <c r="W240" s="493"/>
      <c r="X240" s="494" t="s">
        <v>286</v>
      </c>
      <c r="Y240" s="495"/>
      <c r="Z240" s="69"/>
    </row>
    <row r="241" spans="1:28" s="76" customFormat="1" ht="18.399999999999999" customHeight="1" x14ac:dyDescent="0.15">
      <c r="A241" s="69"/>
      <c r="B241" s="178" t="s">
        <v>158</v>
      </c>
      <c r="C241" s="179"/>
      <c r="D241" s="179"/>
      <c r="E241" s="179"/>
      <c r="F241" s="179"/>
      <c r="G241" s="179"/>
      <c r="H241" s="179"/>
      <c r="I241" s="180"/>
      <c r="J241" s="484"/>
      <c r="K241" s="485"/>
      <c r="L241" s="486"/>
      <c r="M241" s="485"/>
      <c r="N241" s="486"/>
      <c r="O241" s="485"/>
      <c r="P241" s="486"/>
      <c r="Q241" s="485"/>
      <c r="R241" s="486"/>
      <c r="S241" s="485"/>
      <c r="T241" s="486"/>
      <c r="U241" s="485"/>
      <c r="V241" s="486"/>
      <c r="W241" s="485"/>
      <c r="X241" s="486"/>
      <c r="Y241" s="487"/>
      <c r="Z241" s="69"/>
    </row>
    <row r="242" spans="1:28" s="76" customFormat="1" ht="18.399999999999999" customHeight="1" x14ac:dyDescent="0.15">
      <c r="A242" s="70"/>
      <c r="B242" s="178" t="s">
        <v>159</v>
      </c>
      <c r="C242" s="179"/>
      <c r="D242" s="179"/>
      <c r="E242" s="179"/>
      <c r="F242" s="179"/>
      <c r="G242" s="179"/>
      <c r="H242" s="179"/>
      <c r="I242" s="180"/>
      <c r="J242" s="484"/>
      <c r="K242" s="485"/>
      <c r="L242" s="486"/>
      <c r="M242" s="485"/>
      <c r="N242" s="486"/>
      <c r="O242" s="485"/>
      <c r="P242" s="486"/>
      <c r="Q242" s="485"/>
      <c r="R242" s="486"/>
      <c r="S242" s="485"/>
      <c r="T242" s="486"/>
      <c r="U242" s="485"/>
      <c r="V242" s="486"/>
      <c r="W242" s="485"/>
      <c r="X242" s="486"/>
      <c r="Y242" s="487"/>
      <c r="Z242" s="69"/>
    </row>
    <row r="243" spans="1:28" s="76" customFormat="1" ht="18.399999999999999" customHeight="1" x14ac:dyDescent="0.15">
      <c r="A243" s="69"/>
      <c r="B243" s="178" t="s">
        <v>160</v>
      </c>
      <c r="C243" s="179"/>
      <c r="D243" s="179"/>
      <c r="E243" s="179"/>
      <c r="F243" s="179"/>
      <c r="G243" s="179"/>
      <c r="H243" s="179"/>
      <c r="I243" s="180"/>
      <c r="J243" s="484"/>
      <c r="K243" s="485"/>
      <c r="L243" s="486"/>
      <c r="M243" s="485"/>
      <c r="N243" s="486"/>
      <c r="O243" s="485"/>
      <c r="P243" s="486"/>
      <c r="Q243" s="485"/>
      <c r="R243" s="486"/>
      <c r="S243" s="485"/>
      <c r="T243" s="486"/>
      <c r="U243" s="485"/>
      <c r="V243" s="486"/>
      <c r="W243" s="485"/>
      <c r="X243" s="486"/>
      <c r="Y243" s="487"/>
      <c r="Z243" s="69"/>
    </row>
    <row r="244" spans="1:28" s="76" customFormat="1" ht="18.399999999999999" customHeight="1" thickBot="1" x14ac:dyDescent="0.2">
      <c r="A244" s="70"/>
      <c r="B244" s="181" t="s">
        <v>161</v>
      </c>
      <c r="C244" s="182"/>
      <c r="D244" s="182"/>
      <c r="E244" s="182"/>
      <c r="F244" s="182"/>
      <c r="G244" s="182"/>
      <c r="H244" s="182"/>
      <c r="I244" s="183"/>
      <c r="J244" s="480"/>
      <c r="K244" s="481"/>
      <c r="L244" s="482"/>
      <c r="M244" s="481"/>
      <c r="N244" s="482"/>
      <c r="O244" s="481"/>
      <c r="P244" s="482"/>
      <c r="Q244" s="481"/>
      <c r="R244" s="482"/>
      <c r="S244" s="481"/>
      <c r="T244" s="482"/>
      <c r="U244" s="481"/>
      <c r="V244" s="482"/>
      <c r="W244" s="481"/>
      <c r="X244" s="482"/>
      <c r="Y244" s="483"/>
      <c r="Z244" s="69"/>
    </row>
    <row r="245" spans="1:28" s="76" customFormat="1" ht="18.399999999999999" customHeight="1" thickTop="1" x14ac:dyDescent="0.15">
      <c r="A245" s="69"/>
      <c r="B245" s="73"/>
      <c r="C245" s="73"/>
      <c r="D245" s="507" t="str">
        <f>IF(AB246=0,"",VLOOKUP(AB246,E$2256:F$2355,2))</f>
        <v/>
      </c>
      <c r="E245" s="507"/>
      <c r="F245" s="507"/>
      <c r="G245" s="507"/>
      <c r="H245" s="73"/>
      <c r="I245" s="73"/>
      <c r="J245" s="73"/>
      <c r="K245" s="73"/>
      <c r="L245" s="73"/>
      <c r="M245" s="503"/>
      <c r="N245" s="503"/>
      <c r="O245" s="503"/>
      <c r="P245" s="503"/>
      <c r="Q245" s="503"/>
      <c r="R245" s="73"/>
      <c r="S245" s="73"/>
      <c r="T245" s="73"/>
      <c r="U245" s="505" t="str">
        <f>U$20</f>
        <v/>
      </c>
      <c r="V245" s="505"/>
      <c r="W245" s="505"/>
      <c r="X245" s="505"/>
      <c r="Y245" s="505"/>
      <c r="Z245" s="69"/>
    </row>
    <row r="246" spans="1:28" s="76" customFormat="1" ht="18.399999999999999" customHeight="1" x14ac:dyDescent="0.15">
      <c r="A246" s="69"/>
      <c r="B246" s="74" t="s">
        <v>162</v>
      </c>
      <c r="C246" s="74"/>
      <c r="D246" s="508"/>
      <c r="E246" s="508"/>
      <c r="F246" s="508"/>
      <c r="G246" s="508"/>
      <c r="H246" s="69"/>
      <c r="I246" s="74" t="s">
        <v>163</v>
      </c>
      <c r="J246" s="74"/>
      <c r="K246" s="74"/>
      <c r="L246" s="74"/>
      <c r="M246" s="504"/>
      <c r="N246" s="504"/>
      <c r="O246" s="504"/>
      <c r="P246" s="504"/>
      <c r="Q246" s="504"/>
      <c r="R246" s="69"/>
      <c r="S246" s="74" t="s">
        <v>174</v>
      </c>
      <c r="T246" s="74"/>
      <c r="U246" s="506"/>
      <c r="V246" s="506"/>
      <c r="W246" s="506"/>
      <c r="X246" s="506"/>
      <c r="Y246" s="506"/>
      <c r="Z246" s="69"/>
      <c r="AB246" s="85">
        <f>IF(OR(SUM(AE$9:AE$10)=0,SUM(AE$9:AE$10)&lt;MAX(AB$1:AB245)+1),0,MAX(AB$1:AB245)+1)</f>
        <v>0</v>
      </c>
    </row>
    <row r="247" spans="1:28" s="76" customFormat="1" ht="18.399999999999999" customHeight="1" x14ac:dyDescent="0.15">
      <c r="A247" s="69"/>
      <c r="B247" s="240" t="s">
        <v>389</v>
      </c>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8" s="76" customFormat="1" ht="18.399999999999999" customHeight="1" x14ac:dyDescent="0.15">
      <c r="A248" s="69" t="s">
        <v>149</v>
      </c>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5"/>
    </row>
    <row r="249" spans="1:28" s="76" customFormat="1" ht="18.399999999999999" customHeight="1" x14ac:dyDescent="0.15">
      <c r="A249" s="70"/>
      <c r="B249" s="70"/>
      <c r="C249" s="70"/>
      <c r="D249" s="498" t="str">
        <f>団体!C$4&amp;"   体調チェックシート"</f>
        <v>令和 ４年度 第２４回 「谷口睦生」記念陸上記録会   体調チェックシート</v>
      </c>
      <c r="E249" s="498"/>
      <c r="F249" s="498"/>
      <c r="G249" s="498"/>
      <c r="H249" s="498"/>
      <c r="I249" s="498"/>
      <c r="J249" s="498"/>
      <c r="K249" s="498"/>
      <c r="L249" s="498"/>
      <c r="M249" s="498"/>
      <c r="N249" s="498"/>
      <c r="O249" s="498"/>
      <c r="P249" s="498"/>
      <c r="Q249" s="498"/>
      <c r="R249" s="498"/>
      <c r="S249" s="498"/>
      <c r="T249" s="498"/>
      <c r="U249" s="498"/>
      <c r="V249" s="498"/>
      <c r="W249" s="498"/>
      <c r="X249" s="498"/>
      <c r="Y249" s="70"/>
      <c r="Z249" s="70"/>
      <c r="AA249" s="75"/>
    </row>
    <row r="250" spans="1:28" s="76" customFormat="1" ht="18.399999999999999" customHeight="1" x14ac:dyDescent="0.15">
      <c r="A250" s="69"/>
      <c r="B250" s="69"/>
      <c r="C250" s="69"/>
      <c r="D250" s="498"/>
      <c r="E250" s="498"/>
      <c r="F250" s="498"/>
      <c r="G250" s="498"/>
      <c r="H250" s="498"/>
      <c r="I250" s="498"/>
      <c r="J250" s="498"/>
      <c r="K250" s="498"/>
      <c r="L250" s="498"/>
      <c r="M250" s="498"/>
      <c r="N250" s="498"/>
      <c r="O250" s="498"/>
      <c r="P250" s="498"/>
      <c r="Q250" s="498"/>
      <c r="R250" s="498"/>
      <c r="S250" s="498"/>
      <c r="T250" s="498"/>
      <c r="U250" s="498"/>
      <c r="V250" s="498"/>
      <c r="W250" s="498"/>
      <c r="X250" s="498"/>
      <c r="Y250" s="69"/>
      <c r="Z250" s="69"/>
    </row>
    <row r="251" spans="1:28" s="76" customFormat="1" ht="18.399999999999999" customHeight="1" x14ac:dyDescent="0.15">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8" s="76" customFormat="1" ht="18.399999999999999" customHeight="1" x14ac:dyDescent="0.15">
      <c r="A252" s="69"/>
      <c r="B252" s="71" t="s">
        <v>150</v>
      </c>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8" s="76" customFormat="1" ht="18.399999999999999" customHeight="1" x14ac:dyDescent="0.15">
      <c r="A253" s="69"/>
      <c r="B253" s="71" t="s">
        <v>151</v>
      </c>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8" s="76" customFormat="1" ht="18.399999999999999" customHeight="1" x14ac:dyDescent="0.15">
      <c r="A254" s="69"/>
      <c r="B254" s="71" t="s">
        <v>152</v>
      </c>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8" s="76" customFormat="1" ht="18.399999999999999" customHeight="1" x14ac:dyDescent="0.15">
      <c r="A255" s="69"/>
      <c r="B255" s="71" t="s">
        <v>153</v>
      </c>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8" s="76" customFormat="1" ht="18.399999999999999" customHeight="1" x14ac:dyDescent="0.15">
      <c r="A256" s="69"/>
      <c r="B256" s="71" t="s">
        <v>164</v>
      </c>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30" s="76" customFormat="1" ht="18.399999999999999" customHeight="1" x14ac:dyDescent="0.15">
      <c r="A257" s="69"/>
      <c r="B257" s="71" t="s">
        <v>165</v>
      </c>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30" s="76" customFormat="1" ht="18.399999999999999" customHeight="1" x14ac:dyDescent="0.15">
      <c r="A258" s="69"/>
      <c r="B258" s="241" t="s">
        <v>154</v>
      </c>
      <c r="C258" s="69"/>
      <c r="D258" s="69"/>
      <c r="E258" s="69"/>
      <c r="F258" s="69"/>
      <c r="G258" s="69"/>
      <c r="H258" s="242"/>
      <c r="I258" s="69"/>
      <c r="J258" s="69"/>
      <c r="K258" s="69"/>
      <c r="L258" s="69"/>
      <c r="M258" s="242"/>
      <c r="N258" s="242"/>
      <c r="O258" s="242"/>
      <c r="P258" s="242"/>
      <c r="Q258" s="242"/>
      <c r="R258" s="242"/>
      <c r="S258" s="242"/>
      <c r="T258" s="242"/>
      <c r="U258" s="242"/>
      <c r="V258" s="242"/>
      <c r="W258" s="242"/>
      <c r="X258" s="242"/>
      <c r="Y258" s="242"/>
      <c r="Z258" s="69"/>
    </row>
    <row r="259" spans="1:30" s="76" customFormat="1" ht="18.399999999999999" customHeight="1" thickBot="1" x14ac:dyDescent="0.2">
      <c r="A259" s="69"/>
      <c r="B259" s="72" t="s">
        <v>390</v>
      </c>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30" s="76" customFormat="1" ht="18.399999999999999" customHeight="1" thickTop="1" thickBot="1" x14ac:dyDescent="0.2">
      <c r="A260" s="69"/>
      <c r="B260" s="499" t="s">
        <v>155</v>
      </c>
      <c r="C260" s="500"/>
      <c r="D260" s="500"/>
      <c r="E260" s="500"/>
      <c r="F260" s="500"/>
      <c r="G260" s="500"/>
      <c r="H260" s="500"/>
      <c r="I260" s="501"/>
      <c r="J260" s="496">
        <f>J$13</f>
        <v>44871</v>
      </c>
      <c r="K260" s="497"/>
      <c r="L260" s="496">
        <f t="shared" ref="L260" si="70">L$13</f>
        <v>44872</v>
      </c>
      <c r="M260" s="497"/>
      <c r="N260" s="496">
        <f t="shared" ref="N260" si="71">N$13</f>
        <v>44873</v>
      </c>
      <c r="O260" s="497"/>
      <c r="P260" s="496">
        <f t="shared" ref="P260" si="72">P$13</f>
        <v>44874</v>
      </c>
      <c r="Q260" s="497"/>
      <c r="R260" s="496">
        <f t="shared" ref="R260" si="73">R$13</f>
        <v>44875</v>
      </c>
      <c r="S260" s="497"/>
      <c r="T260" s="496">
        <f t="shared" ref="T260" si="74">T$13</f>
        <v>44876</v>
      </c>
      <c r="U260" s="497"/>
      <c r="V260" s="496">
        <f t="shared" ref="V260" si="75">V$13</f>
        <v>44877</v>
      </c>
      <c r="W260" s="497"/>
      <c r="X260" s="496">
        <f t="shared" ref="X260" si="76">X$13</f>
        <v>44878</v>
      </c>
      <c r="Y260" s="502"/>
      <c r="Z260" s="69"/>
    </row>
    <row r="261" spans="1:30" s="76" customFormat="1" ht="18.399999999999999" customHeight="1" thickTop="1" x14ac:dyDescent="0.15">
      <c r="A261" s="69"/>
      <c r="B261" s="170" t="s">
        <v>156</v>
      </c>
      <c r="C261" s="171"/>
      <c r="D261" s="171"/>
      <c r="E261" s="171"/>
      <c r="F261" s="171"/>
      <c r="G261" s="171"/>
      <c r="H261" s="171"/>
      <c r="I261" s="172"/>
      <c r="J261" s="488"/>
      <c r="K261" s="489"/>
      <c r="L261" s="490"/>
      <c r="M261" s="489"/>
      <c r="N261" s="490"/>
      <c r="O261" s="489"/>
      <c r="P261" s="490"/>
      <c r="Q261" s="489"/>
      <c r="R261" s="490"/>
      <c r="S261" s="489"/>
      <c r="T261" s="490"/>
      <c r="U261" s="489"/>
      <c r="V261" s="490"/>
      <c r="W261" s="489"/>
      <c r="X261" s="490"/>
      <c r="Y261" s="491"/>
      <c r="Z261" s="69"/>
    </row>
    <row r="262" spans="1:30" s="76" customFormat="1" ht="18.399999999999999" customHeight="1" x14ac:dyDescent="0.15">
      <c r="A262" s="69"/>
      <c r="B262" s="173"/>
      <c r="C262" s="174"/>
      <c r="D262" s="174"/>
      <c r="E262" s="174"/>
      <c r="F262" s="174"/>
      <c r="G262" s="175" t="s">
        <v>157</v>
      </c>
      <c r="H262" s="176"/>
      <c r="I262" s="177"/>
      <c r="J262" s="492" t="s">
        <v>286</v>
      </c>
      <c r="K262" s="493"/>
      <c r="L262" s="494" t="s">
        <v>286</v>
      </c>
      <c r="M262" s="493"/>
      <c r="N262" s="494" t="s">
        <v>286</v>
      </c>
      <c r="O262" s="493"/>
      <c r="P262" s="494" t="s">
        <v>286</v>
      </c>
      <c r="Q262" s="493"/>
      <c r="R262" s="494" t="s">
        <v>286</v>
      </c>
      <c r="S262" s="493"/>
      <c r="T262" s="494" t="s">
        <v>286</v>
      </c>
      <c r="U262" s="493"/>
      <c r="V262" s="494" t="s">
        <v>286</v>
      </c>
      <c r="W262" s="493"/>
      <c r="X262" s="494" t="s">
        <v>286</v>
      </c>
      <c r="Y262" s="495"/>
      <c r="Z262" s="69"/>
    </row>
    <row r="263" spans="1:30" s="76" customFormat="1" ht="18.399999999999999" customHeight="1" x14ac:dyDescent="0.15">
      <c r="A263" s="69"/>
      <c r="B263" s="178" t="s">
        <v>158</v>
      </c>
      <c r="C263" s="179"/>
      <c r="D263" s="179"/>
      <c r="E263" s="179"/>
      <c r="F263" s="179"/>
      <c r="G263" s="179"/>
      <c r="H263" s="179"/>
      <c r="I263" s="180"/>
      <c r="J263" s="484"/>
      <c r="K263" s="485"/>
      <c r="L263" s="486"/>
      <c r="M263" s="485"/>
      <c r="N263" s="486"/>
      <c r="O263" s="485"/>
      <c r="P263" s="486"/>
      <c r="Q263" s="485"/>
      <c r="R263" s="486"/>
      <c r="S263" s="485"/>
      <c r="T263" s="486"/>
      <c r="U263" s="485"/>
      <c r="V263" s="486"/>
      <c r="W263" s="485"/>
      <c r="X263" s="486"/>
      <c r="Y263" s="487"/>
      <c r="Z263" s="69"/>
    </row>
    <row r="264" spans="1:30" s="76" customFormat="1" ht="18.399999999999999" customHeight="1" x14ac:dyDescent="0.15">
      <c r="A264" s="70"/>
      <c r="B264" s="178" t="s">
        <v>159</v>
      </c>
      <c r="C264" s="179"/>
      <c r="D264" s="179"/>
      <c r="E264" s="179"/>
      <c r="F264" s="179"/>
      <c r="G264" s="179"/>
      <c r="H264" s="179"/>
      <c r="I264" s="180"/>
      <c r="J264" s="484"/>
      <c r="K264" s="485"/>
      <c r="L264" s="486"/>
      <c r="M264" s="485"/>
      <c r="N264" s="486"/>
      <c r="O264" s="485"/>
      <c r="P264" s="486"/>
      <c r="Q264" s="485"/>
      <c r="R264" s="486"/>
      <c r="S264" s="485"/>
      <c r="T264" s="486"/>
      <c r="U264" s="485"/>
      <c r="V264" s="486"/>
      <c r="W264" s="485"/>
      <c r="X264" s="486"/>
      <c r="Y264" s="487"/>
      <c r="Z264" s="69"/>
    </row>
    <row r="265" spans="1:30" s="76" customFormat="1" ht="18.399999999999999" customHeight="1" x14ac:dyDescent="0.15">
      <c r="A265" s="69"/>
      <c r="B265" s="178" t="s">
        <v>160</v>
      </c>
      <c r="C265" s="179"/>
      <c r="D265" s="179"/>
      <c r="E265" s="179"/>
      <c r="F265" s="179"/>
      <c r="G265" s="179"/>
      <c r="H265" s="179"/>
      <c r="I265" s="180"/>
      <c r="J265" s="484"/>
      <c r="K265" s="485"/>
      <c r="L265" s="486"/>
      <c r="M265" s="485"/>
      <c r="N265" s="486"/>
      <c r="O265" s="485"/>
      <c r="P265" s="486"/>
      <c r="Q265" s="485"/>
      <c r="R265" s="486"/>
      <c r="S265" s="485"/>
      <c r="T265" s="486"/>
      <c r="U265" s="485"/>
      <c r="V265" s="486"/>
      <c r="W265" s="485"/>
      <c r="X265" s="486"/>
      <c r="Y265" s="487"/>
      <c r="Z265" s="69"/>
    </row>
    <row r="266" spans="1:30" s="76" customFormat="1" ht="18.399999999999999" customHeight="1" thickBot="1" x14ac:dyDescent="0.2">
      <c r="A266" s="70"/>
      <c r="B266" s="181" t="s">
        <v>161</v>
      </c>
      <c r="C266" s="182"/>
      <c r="D266" s="182"/>
      <c r="E266" s="182"/>
      <c r="F266" s="182"/>
      <c r="G266" s="182"/>
      <c r="H266" s="182"/>
      <c r="I266" s="183"/>
      <c r="J266" s="480"/>
      <c r="K266" s="481"/>
      <c r="L266" s="482"/>
      <c r="M266" s="481"/>
      <c r="N266" s="482"/>
      <c r="O266" s="481"/>
      <c r="P266" s="482"/>
      <c r="Q266" s="481"/>
      <c r="R266" s="482"/>
      <c r="S266" s="481"/>
      <c r="T266" s="482"/>
      <c r="U266" s="481"/>
      <c r="V266" s="482"/>
      <c r="W266" s="481"/>
      <c r="X266" s="482"/>
      <c r="Y266" s="483"/>
      <c r="Z266" s="69"/>
    </row>
    <row r="267" spans="1:30" s="76" customFormat="1" ht="18.399999999999999" customHeight="1" thickTop="1" x14ac:dyDescent="0.15">
      <c r="A267" s="69"/>
      <c r="B267" s="73"/>
      <c r="C267" s="73"/>
      <c r="D267" s="507" t="str">
        <f>IF(AB268=0,"",VLOOKUP(AB268,E$2256:F$2355,2))</f>
        <v/>
      </c>
      <c r="E267" s="507"/>
      <c r="F267" s="507"/>
      <c r="G267" s="507"/>
      <c r="H267" s="73"/>
      <c r="I267" s="73"/>
      <c r="J267" s="73"/>
      <c r="K267" s="73"/>
      <c r="L267" s="73"/>
      <c r="M267" s="503"/>
      <c r="N267" s="503"/>
      <c r="O267" s="503"/>
      <c r="P267" s="503"/>
      <c r="Q267" s="503"/>
      <c r="R267" s="73"/>
      <c r="S267" s="73"/>
      <c r="T267" s="73"/>
      <c r="U267" s="505" t="str">
        <f>U$20</f>
        <v/>
      </c>
      <c r="V267" s="505"/>
      <c r="W267" s="505"/>
      <c r="X267" s="505"/>
      <c r="Y267" s="505"/>
      <c r="Z267" s="69"/>
    </row>
    <row r="268" spans="1:30" s="76" customFormat="1" ht="18.399999999999999" customHeight="1" x14ac:dyDescent="0.15">
      <c r="A268" s="69"/>
      <c r="B268" s="74" t="s">
        <v>162</v>
      </c>
      <c r="C268" s="74"/>
      <c r="D268" s="508"/>
      <c r="E268" s="508"/>
      <c r="F268" s="508"/>
      <c r="G268" s="508"/>
      <c r="H268" s="69"/>
      <c r="I268" s="74" t="s">
        <v>163</v>
      </c>
      <c r="J268" s="74"/>
      <c r="K268" s="74"/>
      <c r="L268" s="74"/>
      <c r="M268" s="504"/>
      <c r="N268" s="504"/>
      <c r="O268" s="504"/>
      <c r="P268" s="504"/>
      <c r="Q268" s="504"/>
      <c r="R268" s="69"/>
      <c r="S268" s="74" t="s">
        <v>174</v>
      </c>
      <c r="T268" s="74"/>
      <c r="U268" s="506"/>
      <c r="V268" s="506"/>
      <c r="W268" s="506"/>
      <c r="X268" s="506"/>
      <c r="Y268" s="506"/>
      <c r="Z268" s="69"/>
      <c r="AB268" s="85">
        <f>IF(OR(SUM(AE$9:AE$10)=0,SUM(AE$9:AE$10)&lt;MAX(AB$1:AB267)+1),0,MAX(AB$1:AB267)+1)</f>
        <v>0</v>
      </c>
    </row>
    <row r="269" spans="1:30" s="76" customFormat="1" ht="18.399999999999999" customHeight="1" x14ac:dyDescent="0.15">
      <c r="A269" s="69"/>
      <c r="B269" s="240" t="s">
        <v>389</v>
      </c>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30" s="76" customFormat="1" ht="18.399999999999999" customHeight="1" x14ac:dyDescent="0.15">
      <c r="A270" s="69" t="s">
        <v>149</v>
      </c>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30" s="75" customFormat="1" ht="18.399999999999999" customHeight="1" x14ac:dyDescent="0.15">
      <c r="A271" s="69" t="s">
        <v>149</v>
      </c>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row>
    <row r="272" spans="1:30" s="76" customFormat="1" ht="18.399999999999999" customHeight="1" x14ac:dyDescent="0.15">
      <c r="A272" s="70"/>
      <c r="B272" s="70"/>
      <c r="C272" s="70"/>
      <c r="D272" s="498" t="str">
        <f>団体!C$4&amp;"   体調チェックシート"</f>
        <v>令和 ４年度 第２４回 「谷口睦生」記念陸上記録会   体調チェックシート</v>
      </c>
      <c r="E272" s="498"/>
      <c r="F272" s="498"/>
      <c r="G272" s="498"/>
      <c r="H272" s="498"/>
      <c r="I272" s="498"/>
      <c r="J272" s="498"/>
      <c r="K272" s="498"/>
      <c r="L272" s="498"/>
      <c r="M272" s="498"/>
      <c r="N272" s="498"/>
      <c r="O272" s="498"/>
      <c r="P272" s="498"/>
      <c r="Q272" s="498"/>
      <c r="R272" s="498"/>
      <c r="S272" s="498"/>
      <c r="T272" s="498"/>
      <c r="U272" s="498"/>
      <c r="V272" s="498"/>
      <c r="W272" s="498"/>
      <c r="X272" s="498"/>
      <c r="Y272" s="70"/>
      <c r="Z272" s="70"/>
      <c r="AA272" s="75"/>
      <c r="AB272" s="75"/>
      <c r="AC272" s="75"/>
      <c r="AD272" s="75"/>
    </row>
    <row r="273" spans="1:35" s="76" customFormat="1" ht="18.399999999999999" customHeight="1" x14ac:dyDescent="0.15">
      <c r="A273" s="69"/>
      <c r="B273" s="69"/>
      <c r="C273" s="69"/>
      <c r="D273" s="498"/>
      <c r="E273" s="498"/>
      <c r="F273" s="498"/>
      <c r="G273" s="498"/>
      <c r="H273" s="498"/>
      <c r="I273" s="498"/>
      <c r="J273" s="498"/>
      <c r="K273" s="498"/>
      <c r="L273" s="498"/>
      <c r="M273" s="498"/>
      <c r="N273" s="498"/>
      <c r="O273" s="498"/>
      <c r="P273" s="498"/>
      <c r="Q273" s="498"/>
      <c r="R273" s="498"/>
      <c r="S273" s="498"/>
      <c r="T273" s="498"/>
      <c r="U273" s="498"/>
      <c r="V273" s="498"/>
      <c r="W273" s="498"/>
      <c r="X273" s="498"/>
      <c r="Y273" s="69"/>
      <c r="Z273" s="69"/>
    </row>
    <row r="274" spans="1:35" s="75" customFormat="1" ht="18.399999999999999" customHeight="1" x14ac:dyDescent="0.15">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E274" s="76"/>
      <c r="AF274" s="76"/>
      <c r="AG274" s="76"/>
      <c r="AH274" s="76"/>
      <c r="AI274" s="76"/>
    </row>
    <row r="275" spans="1:35" s="76" customFormat="1" ht="18.399999999999999" customHeight="1" x14ac:dyDescent="0.15">
      <c r="A275" s="69"/>
      <c r="B275" s="71" t="s">
        <v>150</v>
      </c>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35" s="76" customFormat="1" ht="18.399999999999999" customHeight="1" x14ac:dyDescent="0.15">
      <c r="A276" s="69"/>
      <c r="B276" s="71" t="s">
        <v>151</v>
      </c>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35" s="76" customFormat="1" ht="18.399999999999999" customHeight="1" x14ac:dyDescent="0.15">
      <c r="A277" s="69"/>
      <c r="B277" s="71" t="s">
        <v>152</v>
      </c>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35" s="76" customFormat="1" ht="18.399999999999999" customHeight="1" x14ac:dyDescent="0.15">
      <c r="A278" s="69"/>
      <c r="B278" s="71" t="s">
        <v>153</v>
      </c>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35" s="76" customFormat="1" ht="18.399999999999999" customHeight="1" x14ac:dyDescent="0.15">
      <c r="A279" s="69"/>
      <c r="B279" s="71" t="s">
        <v>164</v>
      </c>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35" s="76" customFormat="1" ht="18.399999999999999" customHeight="1" x14ac:dyDescent="0.15">
      <c r="A280" s="69"/>
      <c r="B280" s="71" t="s">
        <v>165</v>
      </c>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35" s="76" customFormat="1" ht="18.399999999999999" customHeight="1" x14ac:dyDescent="0.15">
      <c r="A281" s="69"/>
      <c r="B281" s="241" t="s">
        <v>154</v>
      </c>
      <c r="C281" s="69"/>
      <c r="D281" s="69"/>
      <c r="E281" s="69"/>
      <c r="F281" s="69"/>
      <c r="G281" s="69"/>
      <c r="H281" s="242"/>
      <c r="I281" s="69"/>
      <c r="J281" s="69"/>
      <c r="K281" s="69"/>
      <c r="L281" s="69"/>
      <c r="M281" s="242"/>
      <c r="N281" s="242"/>
      <c r="O281" s="242"/>
      <c r="P281" s="242"/>
      <c r="Q281" s="242"/>
      <c r="R281" s="242"/>
      <c r="S281" s="242"/>
      <c r="T281" s="242"/>
      <c r="U281" s="242"/>
      <c r="V281" s="242"/>
      <c r="W281" s="242"/>
      <c r="X281" s="242"/>
      <c r="Y281" s="242"/>
      <c r="Z281" s="69"/>
    </row>
    <row r="282" spans="1:35" s="76" customFormat="1" ht="18.399999999999999" customHeight="1" thickBot="1" x14ac:dyDescent="0.2">
      <c r="A282" s="69"/>
      <c r="B282" s="72" t="s">
        <v>390</v>
      </c>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35" s="76" customFormat="1" ht="18.399999999999999" customHeight="1" thickTop="1" thickBot="1" x14ac:dyDescent="0.2">
      <c r="A283" s="69"/>
      <c r="B283" s="499" t="s">
        <v>155</v>
      </c>
      <c r="C283" s="500"/>
      <c r="D283" s="500"/>
      <c r="E283" s="500"/>
      <c r="F283" s="500"/>
      <c r="G283" s="500"/>
      <c r="H283" s="500"/>
      <c r="I283" s="501"/>
      <c r="J283" s="496">
        <f>J$13</f>
        <v>44871</v>
      </c>
      <c r="K283" s="497"/>
      <c r="L283" s="496">
        <f t="shared" ref="L283" si="77">L$13</f>
        <v>44872</v>
      </c>
      <c r="M283" s="497"/>
      <c r="N283" s="496">
        <f t="shared" ref="N283" si="78">N$13</f>
        <v>44873</v>
      </c>
      <c r="O283" s="497"/>
      <c r="P283" s="496">
        <f t="shared" ref="P283" si="79">P$13</f>
        <v>44874</v>
      </c>
      <c r="Q283" s="497"/>
      <c r="R283" s="496">
        <f t="shared" ref="R283" si="80">R$13</f>
        <v>44875</v>
      </c>
      <c r="S283" s="497"/>
      <c r="T283" s="496">
        <f t="shared" ref="T283" si="81">T$13</f>
        <v>44876</v>
      </c>
      <c r="U283" s="497"/>
      <c r="V283" s="496">
        <f t="shared" ref="V283" si="82">V$13</f>
        <v>44877</v>
      </c>
      <c r="W283" s="497"/>
      <c r="X283" s="496">
        <f t="shared" ref="X283" si="83">X$13</f>
        <v>44878</v>
      </c>
      <c r="Y283" s="502"/>
      <c r="Z283" s="69"/>
    </row>
    <row r="284" spans="1:35" s="76" customFormat="1" ht="18.399999999999999" customHeight="1" thickTop="1" x14ac:dyDescent="0.15">
      <c r="A284" s="69"/>
      <c r="B284" s="170" t="s">
        <v>156</v>
      </c>
      <c r="C284" s="171"/>
      <c r="D284" s="171"/>
      <c r="E284" s="171"/>
      <c r="F284" s="171"/>
      <c r="G284" s="171"/>
      <c r="H284" s="171"/>
      <c r="I284" s="172"/>
      <c r="J284" s="488"/>
      <c r="K284" s="489"/>
      <c r="L284" s="490"/>
      <c r="M284" s="489"/>
      <c r="N284" s="490"/>
      <c r="O284" s="489"/>
      <c r="P284" s="490"/>
      <c r="Q284" s="489"/>
      <c r="R284" s="490"/>
      <c r="S284" s="489"/>
      <c r="T284" s="490"/>
      <c r="U284" s="489"/>
      <c r="V284" s="490"/>
      <c r="W284" s="489"/>
      <c r="X284" s="490"/>
      <c r="Y284" s="491"/>
      <c r="Z284" s="69"/>
    </row>
    <row r="285" spans="1:35" s="76" customFormat="1" ht="18.399999999999999" customHeight="1" x14ac:dyDescent="0.15">
      <c r="A285" s="69"/>
      <c r="B285" s="173"/>
      <c r="C285" s="174"/>
      <c r="D285" s="174"/>
      <c r="E285" s="174"/>
      <c r="F285" s="174"/>
      <c r="G285" s="175" t="s">
        <v>157</v>
      </c>
      <c r="H285" s="176"/>
      <c r="I285" s="177"/>
      <c r="J285" s="492" t="s">
        <v>286</v>
      </c>
      <c r="K285" s="493"/>
      <c r="L285" s="494" t="s">
        <v>286</v>
      </c>
      <c r="M285" s="493"/>
      <c r="N285" s="494" t="s">
        <v>286</v>
      </c>
      <c r="O285" s="493"/>
      <c r="P285" s="494" t="s">
        <v>286</v>
      </c>
      <c r="Q285" s="493"/>
      <c r="R285" s="494" t="s">
        <v>286</v>
      </c>
      <c r="S285" s="493"/>
      <c r="T285" s="494" t="s">
        <v>286</v>
      </c>
      <c r="U285" s="493"/>
      <c r="V285" s="494" t="s">
        <v>286</v>
      </c>
      <c r="W285" s="493"/>
      <c r="X285" s="494" t="s">
        <v>286</v>
      </c>
      <c r="Y285" s="495"/>
      <c r="Z285" s="69"/>
    </row>
    <row r="286" spans="1:35" s="76" customFormat="1" ht="18.399999999999999" customHeight="1" x14ac:dyDescent="0.15">
      <c r="A286" s="69"/>
      <c r="B286" s="178" t="s">
        <v>158</v>
      </c>
      <c r="C286" s="179"/>
      <c r="D286" s="179"/>
      <c r="E286" s="179"/>
      <c r="F286" s="179"/>
      <c r="G286" s="179"/>
      <c r="H286" s="179"/>
      <c r="I286" s="180"/>
      <c r="J286" s="484"/>
      <c r="K286" s="485"/>
      <c r="L286" s="486"/>
      <c r="M286" s="485"/>
      <c r="N286" s="486"/>
      <c r="O286" s="485"/>
      <c r="P286" s="486"/>
      <c r="Q286" s="485"/>
      <c r="R286" s="486"/>
      <c r="S286" s="485"/>
      <c r="T286" s="486"/>
      <c r="U286" s="485"/>
      <c r="V286" s="486"/>
      <c r="W286" s="485"/>
      <c r="X286" s="486"/>
      <c r="Y286" s="487"/>
      <c r="Z286" s="69"/>
    </row>
    <row r="287" spans="1:35" s="76" customFormat="1" ht="18.399999999999999" customHeight="1" x14ac:dyDescent="0.15">
      <c r="A287" s="70"/>
      <c r="B287" s="178" t="s">
        <v>159</v>
      </c>
      <c r="C287" s="179"/>
      <c r="D287" s="179"/>
      <c r="E287" s="179"/>
      <c r="F287" s="179"/>
      <c r="G287" s="179"/>
      <c r="H287" s="179"/>
      <c r="I287" s="180"/>
      <c r="J287" s="484"/>
      <c r="K287" s="485"/>
      <c r="L287" s="486"/>
      <c r="M287" s="485"/>
      <c r="N287" s="486"/>
      <c r="O287" s="485"/>
      <c r="P287" s="486"/>
      <c r="Q287" s="485"/>
      <c r="R287" s="486"/>
      <c r="S287" s="485"/>
      <c r="T287" s="486"/>
      <c r="U287" s="485"/>
      <c r="V287" s="486"/>
      <c r="W287" s="485"/>
      <c r="X287" s="486"/>
      <c r="Y287" s="487"/>
      <c r="Z287" s="69"/>
    </row>
    <row r="288" spans="1:35" s="76" customFormat="1" ht="18.399999999999999" customHeight="1" x14ac:dyDescent="0.15">
      <c r="A288" s="69"/>
      <c r="B288" s="178" t="s">
        <v>160</v>
      </c>
      <c r="C288" s="179"/>
      <c r="D288" s="179"/>
      <c r="E288" s="179"/>
      <c r="F288" s="179"/>
      <c r="G288" s="179"/>
      <c r="H288" s="179"/>
      <c r="I288" s="180"/>
      <c r="J288" s="484"/>
      <c r="K288" s="485"/>
      <c r="L288" s="486"/>
      <c r="M288" s="485"/>
      <c r="N288" s="486"/>
      <c r="O288" s="485"/>
      <c r="P288" s="486"/>
      <c r="Q288" s="485"/>
      <c r="R288" s="486"/>
      <c r="S288" s="485"/>
      <c r="T288" s="486"/>
      <c r="U288" s="485"/>
      <c r="V288" s="486"/>
      <c r="W288" s="485"/>
      <c r="X288" s="486"/>
      <c r="Y288" s="487"/>
      <c r="Z288" s="69"/>
    </row>
    <row r="289" spans="1:28" s="76" customFormat="1" ht="18.399999999999999" customHeight="1" thickBot="1" x14ac:dyDescent="0.2">
      <c r="A289" s="70"/>
      <c r="B289" s="181" t="s">
        <v>161</v>
      </c>
      <c r="C289" s="182"/>
      <c r="D289" s="182"/>
      <c r="E289" s="182"/>
      <c r="F289" s="182"/>
      <c r="G289" s="182"/>
      <c r="H289" s="182"/>
      <c r="I289" s="183"/>
      <c r="J289" s="480"/>
      <c r="K289" s="481"/>
      <c r="L289" s="482"/>
      <c r="M289" s="481"/>
      <c r="N289" s="482"/>
      <c r="O289" s="481"/>
      <c r="P289" s="482"/>
      <c r="Q289" s="481"/>
      <c r="R289" s="482"/>
      <c r="S289" s="481"/>
      <c r="T289" s="482"/>
      <c r="U289" s="481"/>
      <c r="V289" s="482"/>
      <c r="W289" s="481"/>
      <c r="X289" s="482"/>
      <c r="Y289" s="483"/>
      <c r="Z289" s="69"/>
    </row>
    <row r="290" spans="1:28" s="76" customFormat="1" ht="18.399999999999999" customHeight="1" thickTop="1" x14ac:dyDescent="0.15">
      <c r="A290" s="69"/>
      <c r="B290" s="73"/>
      <c r="C290" s="73"/>
      <c r="D290" s="507" t="str">
        <f>IF(AB291=0,"",VLOOKUP(AB291,E$2256:F$2355,2))</f>
        <v/>
      </c>
      <c r="E290" s="507"/>
      <c r="F290" s="507"/>
      <c r="G290" s="507"/>
      <c r="H290" s="73"/>
      <c r="I290" s="73"/>
      <c r="J290" s="73"/>
      <c r="K290" s="73"/>
      <c r="L290" s="73"/>
      <c r="M290" s="503"/>
      <c r="N290" s="503"/>
      <c r="O290" s="503"/>
      <c r="P290" s="503"/>
      <c r="Q290" s="503"/>
      <c r="R290" s="73"/>
      <c r="S290" s="73"/>
      <c r="T290" s="73"/>
      <c r="U290" s="505" t="str">
        <f>U$20</f>
        <v/>
      </c>
      <c r="V290" s="505"/>
      <c r="W290" s="505"/>
      <c r="X290" s="505"/>
      <c r="Y290" s="505"/>
      <c r="Z290" s="69"/>
    </row>
    <row r="291" spans="1:28" s="76" customFormat="1" ht="18.399999999999999" customHeight="1" x14ac:dyDescent="0.15">
      <c r="A291" s="69"/>
      <c r="B291" s="74" t="s">
        <v>162</v>
      </c>
      <c r="C291" s="74"/>
      <c r="D291" s="508"/>
      <c r="E291" s="508"/>
      <c r="F291" s="508"/>
      <c r="G291" s="508"/>
      <c r="H291" s="69"/>
      <c r="I291" s="74" t="s">
        <v>163</v>
      </c>
      <c r="J291" s="74"/>
      <c r="K291" s="74"/>
      <c r="L291" s="74"/>
      <c r="M291" s="504"/>
      <c r="N291" s="504"/>
      <c r="O291" s="504"/>
      <c r="P291" s="504"/>
      <c r="Q291" s="504"/>
      <c r="R291" s="69"/>
      <c r="S291" s="74" t="s">
        <v>174</v>
      </c>
      <c r="T291" s="74"/>
      <c r="U291" s="506"/>
      <c r="V291" s="506"/>
      <c r="W291" s="506"/>
      <c r="X291" s="506"/>
      <c r="Y291" s="506"/>
      <c r="Z291" s="69"/>
      <c r="AB291" s="85">
        <f>IF(OR(SUM(AE$9:AE$10)=0,SUM(AE$9:AE$10)&lt;MAX(AB$1:AB290)+1),0,MAX(AB$1:AB290)+1)</f>
        <v>0</v>
      </c>
    </row>
    <row r="292" spans="1:28" s="76" customFormat="1" ht="18.399999999999999" customHeight="1" x14ac:dyDescent="0.15">
      <c r="A292" s="69"/>
      <c r="B292" s="240" t="s">
        <v>389</v>
      </c>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8" s="76" customFormat="1" ht="18.399999999999999" customHeight="1" x14ac:dyDescent="0.15">
      <c r="A293" s="69" t="s">
        <v>149</v>
      </c>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5"/>
    </row>
    <row r="294" spans="1:28" s="76" customFormat="1" ht="18.399999999999999" customHeight="1" x14ac:dyDescent="0.15">
      <c r="A294" s="70"/>
      <c r="B294" s="70"/>
      <c r="C294" s="70"/>
      <c r="D294" s="498" t="str">
        <f>団体!C$4&amp;"   体調チェックシート"</f>
        <v>令和 ４年度 第２４回 「谷口睦生」記念陸上記録会   体調チェックシート</v>
      </c>
      <c r="E294" s="498"/>
      <c r="F294" s="498"/>
      <c r="G294" s="498"/>
      <c r="H294" s="498"/>
      <c r="I294" s="498"/>
      <c r="J294" s="498"/>
      <c r="K294" s="498"/>
      <c r="L294" s="498"/>
      <c r="M294" s="498"/>
      <c r="N294" s="498"/>
      <c r="O294" s="498"/>
      <c r="P294" s="498"/>
      <c r="Q294" s="498"/>
      <c r="R294" s="498"/>
      <c r="S294" s="498"/>
      <c r="T294" s="498"/>
      <c r="U294" s="498"/>
      <c r="V294" s="498"/>
      <c r="W294" s="498"/>
      <c r="X294" s="498"/>
      <c r="Y294" s="70"/>
      <c r="Z294" s="70"/>
      <c r="AA294" s="75"/>
    </row>
    <row r="295" spans="1:28" s="76" customFormat="1" ht="18.399999999999999" customHeight="1" x14ac:dyDescent="0.15">
      <c r="A295" s="69"/>
      <c r="B295" s="69"/>
      <c r="C295" s="69"/>
      <c r="D295" s="498"/>
      <c r="E295" s="498"/>
      <c r="F295" s="498"/>
      <c r="G295" s="498"/>
      <c r="H295" s="498"/>
      <c r="I295" s="498"/>
      <c r="J295" s="498"/>
      <c r="K295" s="498"/>
      <c r="L295" s="498"/>
      <c r="M295" s="498"/>
      <c r="N295" s="498"/>
      <c r="O295" s="498"/>
      <c r="P295" s="498"/>
      <c r="Q295" s="498"/>
      <c r="R295" s="498"/>
      <c r="S295" s="498"/>
      <c r="T295" s="498"/>
      <c r="U295" s="498"/>
      <c r="V295" s="498"/>
      <c r="W295" s="498"/>
      <c r="X295" s="498"/>
      <c r="Y295" s="69"/>
      <c r="Z295" s="69"/>
    </row>
    <row r="296" spans="1:28" s="76" customFormat="1" ht="18.399999999999999" customHeight="1" x14ac:dyDescent="0.15">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8" s="76" customFormat="1" ht="18.399999999999999" customHeight="1" x14ac:dyDescent="0.15">
      <c r="A297" s="69"/>
      <c r="B297" s="71" t="s">
        <v>150</v>
      </c>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8" s="76" customFormat="1" ht="18.399999999999999" customHeight="1" x14ac:dyDescent="0.15">
      <c r="A298" s="69"/>
      <c r="B298" s="71" t="s">
        <v>151</v>
      </c>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8" s="76" customFormat="1" ht="18.399999999999999" customHeight="1" x14ac:dyDescent="0.15">
      <c r="A299" s="69"/>
      <c r="B299" s="71" t="s">
        <v>152</v>
      </c>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8" s="76" customFormat="1" ht="18.399999999999999" customHeight="1" x14ac:dyDescent="0.15">
      <c r="A300" s="69"/>
      <c r="B300" s="71" t="s">
        <v>153</v>
      </c>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8" s="76" customFormat="1" ht="18.399999999999999" customHeight="1" x14ac:dyDescent="0.15">
      <c r="A301" s="69"/>
      <c r="B301" s="71" t="s">
        <v>164</v>
      </c>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8" s="76" customFormat="1" ht="18.399999999999999" customHeight="1" x14ac:dyDescent="0.15">
      <c r="A302" s="69"/>
      <c r="B302" s="71" t="s">
        <v>165</v>
      </c>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8" s="76" customFormat="1" ht="18.399999999999999" customHeight="1" x14ac:dyDescent="0.15">
      <c r="A303" s="69"/>
      <c r="B303" s="241" t="s">
        <v>154</v>
      </c>
      <c r="C303" s="69"/>
      <c r="D303" s="69"/>
      <c r="E303" s="69"/>
      <c r="F303" s="69"/>
      <c r="G303" s="69"/>
      <c r="H303" s="242"/>
      <c r="I303" s="69"/>
      <c r="J303" s="69"/>
      <c r="K303" s="69"/>
      <c r="L303" s="69"/>
      <c r="M303" s="242"/>
      <c r="N303" s="242"/>
      <c r="O303" s="242"/>
      <c r="P303" s="242"/>
      <c r="Q303" s="242"/>
      <c r="R303" s="242"/>
      <c r="S303" s="242"/>
      <c r="T303" s="242"/>
      <c r="U303" s="242"/>
      <c r="V303" s="242"/>
      <c r="W303" s="242"/>
      <c r="X303" s="242"/>
      <c r="Y303" s="242"/>
      <c r="Z303" s="69"/>
    </row>
    <row r="304" spans="1:28" s="76" customFormat="1" ht="18.399999999999999" customHeight="1" thickBot="1" x14ac:dyDescent="0.2">
      <c r="A304" s="69"/>
      <c r="B304" s="72" t="s">
        <v>390</v>
      </c>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35" s="76" customFormat="1" ht="18.399999999999999" customHeight="1" thickTop="1" thickBot="1" x14ac:dyDescent="0.2">
      <c r="A305" s="69"/>
      <c r="B305" s="499" t="s">
        <v>155</v>
      </c>
      <c r="C305" s="500"/>
      <c r="D305" s="500"/>
      <c r="E305" s="500"/>
      <c r="F305" s="500"/>
      <c r="G305" s="500"/>
      <c r="H305" s="500"/>
      <c r="I305" s="501"/>
      <c r="J305" s="496">
        <f>J$13</f>
        <v>44871</v>
      </c>
      <c r="K305" s="497"/>
      <c r="L305" s="496">
        <f t="shared" ref="L305" si="84">L$13</f>
        <v>44872</v>
      </c>
      <c r="M305" s="497"/>
      <c r="N305" s="496">
        <f t="shared" ref="N305" si="85">N$13</f>
        <v>44873</v>
      </c>
      <c r="O305" s="497"/>
      <c r="P305" s="496">
        <f t="shared" ref="P305" si="86">P$13</f>
        <v>44874</v>
      </c>
      <c r="Q305" s="497"/>
      <c r="R305" s="496">
        <f t="shared" ref="R305" si="87">R$13</f>
        <v>44875</v>
      </c>
      <c r="S305" s="497"/>
      <c r="T305" s="496">
        <f t="shared" ref="T305" si="88">T$13</f>
        <v>44876</v>
      </c>
      <c r="U305" s="497"/>
      <c r="V305" s="496">
        <f t="shared" ref="V305" si="89">V$13</f>
        <v>44877</v>
      </c>
      <c r="W305" s="497"/>
      <c r="X305" s="496">
        <f t="shared" ref="X305" si="90">X$13</f>
        <v>44878</v>
      </c>
      <c r="Y305" s="502"/>
      <c r="Z305" s="69"/>
    </row>
    <row r="306" spans="1:35" s="76" customFormat="1" ht="18.399999999999999" customHeight="1" thickTop="1" x14ac:dyDescent="0.15">
      <c r="A306" s="69"/>
      <c r="B306" s="170" t="s">
        <v>156</v>
      </c>
      <c r="C306" s="171"/>
      <c r="D306" s="171"/>
      <c r="E306" s="171"/>
      <c r="F306" s="171"/>
      <c r="G306" s="171"/>
      <c r="H306" s="171"/>
      <c r="I306" s="172"/>
      <c r="J306" s="488"/>
      <c r="K306" s="489"/>
      <c r="L306" s="490"/>
      <c r="M306" s="489"/>
      <c r="N306" s="490"/>
      <c r="O306" s="489"/>
      <c r="P306" s="490"/>
      <c r="Q306" s="489"/>
      <c r="R306" s="490"/>
      <c r="S306" s="489"/>
      <c r="T306" s="490"/>
      <c r="U306" s="489"/>
      <c r="V306" s="490"/>
      <c r="W306" s="489"/>
      <c r="X306" s="490"/>
      <c r="Y306" s="491"/>
      <c r="Z306" s="69"/>
    </row>
    <row r="307" spans="1:35" s="76" customFormat="1" ht="18.399999999999999" customHeight="1" x14ac:dyDescent="0.15">
      <c r="A307" s="69"/>
      <c r="B307" s="173"/>
      <c r="C307" s="174"/>
      <c r="D307" s="174"/>
      <c r="E307" s="174"/>
      <c r="F307" s="174"/>
      <c r="G307" s="175" t="s">
        <v>157</v>
      </c>
      <c r="H307" s="176"/>
      <c r="I307" s="177"/>
      <c r="J307" s="492" t="s">
        <v>286</v>
      </c>
      <c r="K307" s="493"/>
      <c r="L307" s="494" t="s">
        <v>286</v>
      </c>
      <c r="M307" s="493"/>
      <c r="N307" s="494" t="s">
        <v>286</v>
      </c>
      <c r="O307" s="493"/>
      <c r="P307" s="494" t="s">
        <v>286</v>
      </c>
      <c r="Q307" s="493"/>
      <c r="R307" s="494" t="s">
        <v>286</v>
      </c>
      <c r="S307" s="493"/>
      <c r="T307" s="494" t="s">
        <v>286</v>
      </c>
      <c r="U307" s="493"/>
      <c r="V307" s="494" t="s">
        <v>286</v>
      </c>
      <c r="W307" s="493"/>
      <c r="X307" s="494" t="s">
        <v>286</v>
      </c>
      <c r="Y307" s="495"/>
      <c r="Z307" s="69"/>
    </row>
    <row r="308" spans="1:35" s="76" customFormat="1" ht="18.399999999999999" customHeight="1" x14ac:dyDescent="0.15">
      <c r="A308" s="69"/>
      <c r="B308" s="178" t="s">
        <v>158</v>
      </c>
      <c r="C308" s="179"/>
      <c r="D308" s="179"/>
      <c r="E308" s="179"/>
      <c r="F308" s="179"/>
      <c r="G308" s="179"/>
      <c r="H308" s="179"/>
      <c r="I308" s="180"/>
      <c r="J308" s="484"/>
      <c r="K308" s="485"/>
      <c r="L308" s="486"/>
      <c r="M308" s="485"/>
      <c r="N308" s="486"/>
      <c r="O308" s="485"/>
      <c r="P308" s="486"/>
      <c r="Q308" s="485"/>
      <c r="R308" s="486"/>
      <c r="S308" s="485"/>
      <c r="T308" s="486"/>
      <c r="U308" s="485"/>
      <c r="V308" s="486"/>
      <c r="W308" s="485"/>
      <c r="X308" s="486"/>
      <c r="Y308" s="487"/>
      <c r="Z308" s="69"/>
    </row>
    <row r="309" spans="1:35" s="76" customFormat="1" ht="18.399999999999999" customHeight="1" x14ac:dyDescent="0.15">
      <c r="A309" s="70"/>
      <c r="B309" s="178" t="s">
        <v>159</v>
      </c>
      <c r="C309" s="179"/>
      <c r="D309" s="179"/>
      <c r="E309" s="179"/>
      <c r="F309" s="179"/>
      <c r="G309" s="179"/>
      <c r="H309" s="179"/>
      <c r="I309" s="180"/>
      <c r="J309" s="484"/>
      <c r="K309" s="485"/>
      <c r="L309" s="486"/>
      <c r="M309" s="485"/>
      <c r="N309" s="486"/>
      <c r="O309" s="485"/>
      <c r="P309" s="486"/>
      <c r="Q309" s="485"/>
      <c r="R309" s="486"/>
      <c r="S309" s="485"/>
      <c r="T309" s="486"/>
      <c r="U309" s="485"/>
      <c r="V309" s="486"/>
      <c r="W309" s="485"/>
      <c r="X309" s="486"/>
      <c r="Y309" s="487"/>
      <c r="Z309" s="69"/>
    </row>
    <row r="310" spans="1:35" s="76" customFormat="1" ht="18.399999999999999" customHeight="1" x14ac:dyDescent="0.15">
      <c r="A310" s="69"/>
      <c r="B310" s="178" t="s">
        <v>160</v>
      </c>
      <c r="C310" s="179"/>
      <c r="D310" s="179"/>
      <c r="E310" s="179"/>
      <c r="F310" s="179"/>
      <c r="G310" s="179"/>
      <c r="H310" s="179"/>
      <c r="I310" s="180"/>
      <c r="J310" s="484"/>
      <c r="K310" s="485"/>
      <c r="L310" s="486"/>
      <c r="M310" s="485"/>
      <c r="N310" s="486"/>
      <c r="O310" s="485"/>
      <c r="P310" s="486"/>
      <c r="Q310" s="485"/>
      <c r="R310" s="486"/>
      <c r="S310" s="485"/>
      <c r="T310" s="486"/>
      <c r="U310" s="485"/>
      <c r="V310" s="486"/>
      <c r="W310" s="485"/>
      <c r="X310" s="486"/>
      <c r="Y310" s="487"/>
      <c r="Z310" s="69"/>
    </row>
    <row r="311" spans="1:35" s="76" customFormat="1" ht="18.399999999999999" customHeight="1" thickBot="1" x14ac:dyDescent="0.2">
      <c r="A311" s="70"/>
      <c r="B311" s="181" t="s">
        <v>161</v>
      </c>
      <c r="C311" s="182"/>
      <c r="D311" s="182"/>
      <c r="E311" s="182"/>
      <c r="F311" s="182"/>
      <c r="G311" s="182"/>
      <c r="H311" s="182"/>
      <c r="I311" s="183"/>
      <c r="J311" s="480"/>
      <c r="K311" s="481"/>
      <c r="L311" s="482"/>
      <c r="M311" s="481"/>
      <c r="N311" s="482"/>
      <c r="O311" s="481"/>
      <c r="P311" s="482"/>
      <c r="Q311" s="481"/>
      <c r="R311" s="482"/>
      <c r="S311" s="481"/>
      <c r="T311" s="482"/>
      <c r="U311" s="481"/>
      <c r="V311" s="482"/>
      <c r="W311" s="481"/>
      <c r="X311" s="482"/>
      <c r="Y311" s="483"/>
      <c r="Z311" s="69"/>
    </row>
    <row r="312" spans="1:35" s="76" customFormat="1" ht="18.399999999999999" customHeight="1" thickTop="1" x14ac:dyDescent="0.15">
      <c r="A312" s="69"/>
      <c r="B312" s="73"/>
      <c r="C312" s="73"/>
      <c r="D312" s="507" t="str">
        <f>IF(AB313=0,"",VLOOKUP(AB313,E$2256:F$2355,2))</f>
        <v/>
      </c>
      <c r="E312" s="507"/>
      <c r="F312" s="507"/>
      <c r="G312" s="507"/>
      <c r="H312" s="73"/>
      <c r="I312" s="73"/>
      <c r="J312" s="73"/>
      <c r="K312" s="73"/>
      <c r="L312" s="73"/>
      <c r="M312" s="503"/>
      <c r="N312" s="503"/>
      <c r="O312" s="503"/>
      <c r="P312" s="503"/>
      <c r="Q312" s="503"/>
      <c r="R312" s="73"/>
      <c r="S312" s="73"/>
      <c r="T312" s="73"/>
      <c r="U312" s="505" t="str">
        <f>U$20</f>
        <v/>
      </c>
      <c r="V312" s="505"/>
      <c r="W312" s="505"/>
      <c r="X312" s="505"/>
      <c r="Y312" s="505"/>
      <c r="Z312" s="69"/>
    </row>
    <row r="313" spans="1:35" s="76" customFormat="1" ht="18.399999999999999" customHeight="1" x14ac:dyDescent="0.15">
      <c r="A313" s="69"/>
      <c r="B313" s="74" t="s">
        <v>162</v>
      </c>
      <c r="C313" s="74"/>
      <c r="D313" s="508"/>
      <c r="E313" s="508"/>
      <c r="F313" s="508"/>
      <c r="G313" s="508"/>
      <c r="H313" s="69"/>
      <c r="I313" s="74" t="s">
        <v>163</v>
      </c>
      <c r="J313" s="74"/>
      <c r="K313" s="74"/>
      <c r="L313" s="74"/>
      <c r="M313" s="504"/>
      <c r="N313" s="504"/>
      <c r="O313" s="504"/>
      <c r="P313" s="504"/>
      <c r="Q313" s="504"/>
      <c r="R313" s="69"/>
      <c r="S313" s="74" t="s">
        <v>174</v>
      </c>
      <c r="T313" s="74"/>
      <c r="U313" s="506"/>
      <c r="V313" s="506"/>
      <c r="W313" s="506"/>
      <c r="X313" s="506"/>
      <c r="Y313" s="506"/>
      <c r="Z313" s="69"/>
      <c r="AB313" s="85">
        <f>IF(OR(SUM(AE$9:AE$10)=0,SUM(AE$9:AE$10)&lt;MAX(AB$1:AB312)+1),0,MAX(AB$1:AB312)+1)</f>
        <v>0</v>
      </c>
    </row>
    <row r="314" spans="1:35" s="76" customFormat="1" ht="18.399999999999999" customHeight="1" x14ac:dyDescent="0.15">
      <c r="A314" s="69"/>
      <c r="B314" s="240" t="s">
        <v>389</v>
      </c>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35" s="76" customFormat="1" ht="18.399999999999999" customHeight="1" x14ac:dyDescent="0.15">
      <c r="A315" s="69" t="s">
        <v>149</v>
      </c>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35" s="75" customFormat="1" ht="18.399999999999999" customHeight="1" x14ac:dyDescent="0.15">
      <c r="A316" s="69" t="s">
        <v>149</v>
      </c>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row>
    <row r="317" spans="1:35" s="76" customFormat="1" ht="18.399999999999999" customHeight="1" x14ac:dyDescent="0.15">
      <c r="A317" s="70"/>
      <c r="B317" s="70"/>
      <c r="C317" s="70"/>
      <c r="D317" s="498" t="str">
        <f>団体!C$4&amp;"   体調チェックシート"</f>
        <v>令和 ４年度 第２４回 「谷口睦生」記念陸上記録会   体調チェックシート</v>
      </c>
      <c r="E317" s="498"/>
      <c r="F317" s="498"/>
      <c r="G317" s="498"/>
      <c r="H317" s="498"/>
      <c r="I317" s="498"/>
      <c r="J317" s="498"/>
      <c r="K317" s="498"/>
      <c r="L317" s="498"/>
      <c r="M317" s="498"/>
      <c r="N317" s="498"/>
      <c r="O317" s="498"/>
      <c r="P317" s="498"/>
      <c r="Q317" s="498"/>
      <c r="R317" s="498"/>
      <c r="S317" s="498"/>
      <c r="T317" s="498"/>
      <c r="U317" s="498"/>
      <c r="V317" s="498"/>
      <c r="W317" s="498"/>
      <c r="X317" s="498"/>
      <c r="Y317" s="70"/>
      <c r="Z317" s="70"/>
      <c r="AA317" s="75"/>
      <c r="AB317" s="75"/>
      <c r="AC317" s="75"/>
      <c r="AD317" s="75"/>
    </row>
    <row r="318" spans="1:35" s="76" customFormat="1" ht="18.399999999999999" customHeight="1" x14ac:dyDescent="0.15">
      <c r="A318" s="69"/>
      <c r="B318" s="69"/>
      <c r="C318" s="69"/>
      <c r="D318" s="498"/>
      <c r="E318" s="498"/>
      <c r="F318" s="498"/>
      <c r="G318" s="498"/>
      <c r="H318" s="498"/>
      <c r="I318" s="498"/>
      <c r="J318" s="498"/>
      <c r="K318" s="498"/>
      <c r="L318" s="498"/>
      <c r="M318" s="498"/>
      <c r="N318" s="498"/>
      <c r="O318" s="498"/>
      <c r="P318" s="498"/>
      <c r="Q318" s="498"/>
      <c r="R318" s="498"/>
      <c r="S318" s="498"/>
      <c r="T318" s="498"/>
      <c r="U318" s="498"/>
      <c r="V318" s="498"/>
      <c r="W318" s="498"/>
      <c r="X318" s="498"/>
      <c r="Y318" s="69"/>
      <c r="Z318" s="69"/>
    </row>
    <row r="319" spans="1:35" s="75" customFormat="1" ht="18.399999999999999" customHeight="1" x14ac:dyDescent="0.15">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E319" s="76"/>
      <c r="AF319" s="76"/>
      <c r="AG319" s="76"/>
      <c r="AH319" s="76"/>
      <c r="AI319" s="76"/>
    </row>
    <row r="320" spans="1:35" s="76" customFormat="1" ht="18.399999999999999" customHeight="1" x14ac:dyDescent="0.15">
      <c r="A320" s="69"/>
      <c r="B320" s="71" t="s">
        <v>150</v>
      </c>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8" s="76" customFormat="1" ht="18.399999999999999" customHeight="1" x14ac:dyDescent="0.15">
      <c r="A321" s="69"/>
      <c r="B321" s="71" t="s">
        <v>151</v>
      </c>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8" s="76" customFormat="1" ht="18.399999999999999" customHeight="1" x14ac:dyDescent="0.15">
      <c r="A322" s="69"/>
      <c r="B322" s="71" t="s">
        <v>152</v>
      </c>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8" s="76" customFormat="1" ht="18.399999999999999" customHeight="1" x14ac:dyDescent="0.15">
      <c r="A323" s="69"/>
      <c r="B323" s="71" t="s">
        <v>153</v>
      </c>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8" s="76" customFormat="1" ht="18.399999999999999" customHeight="1" x14ac:dyDescent="0.15">
      <c r="A324" s="69"/>
      <c r="B324" s="71" t="s">
        <v>164</v>
      </c>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8" s="76" customFormat="1" ht="18.399999999999999" customHeight="1" x14ac:dyDescent="0.15">
      <c r="A325" s="69"/>
      <c r="B325" s="71" t="s">
        <v>165</v>
      </c>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8" s="76" customFormat="1" ht="18.399999999999999" customHeight="1" x14ac:dyDescent="0.15">
      <c r="A326" s="69"/>
      <c r="B326" s="241" t="s">
        <v>154</v>
      </c>
      <c r="C326" s="69"/>
      <c r="D326" s="69"/>
      <c r="E326" s="69"/>
      <c r="F326" s="69"/>
      <c r="G326" s="69"/>
      <c r="H326" s="242"/>
      <c r="I326" s="69"/>
      <c r="J326" s="69"/>
      <c r="K326" s="69"/>
      <c r="L326" s="69"/>
      <c r="M326" s="242"/>
      <c r="N326" s="242"/>
      <c r="O326" s="242"/>
      <c r="P326" s="242"/>
      <c r="Q326" s="242"/>
      <c r="R326" s="242"/>
      <c r="S326" s="242"/>
      <c r="T326" s="242"/>
      <c r="U326" s="242"/>
      <c r="V326" s="242"/>
      <c r="W326" s="242"/>
      <c r="X326" s="242"/>
      <c r="Y326" s="242"/>
      <c r="Z326" s="69"/>
    </row>
    <row r="327" spans="1:28" s="76" customFormat="1" ht="18.399999999999999" customHeight="1" thickBot="1" x14ac:dyDescent="0.2">
      <c r="A327" s="69"/>
      <c r="B327" s="72" t="s">
        <v>390</v>
      </c>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8" s="76" customFormat="1" ht="18.399999999999999" customHeight="1" thickTop="1" thickBot="1" x14ac:dyDescent="0.2">
      <c r="A328" s="69"/>
      <c r="B328" s="499" t="s">
        <v>155</v>
      </c>
      <c r="C328" s="500"/>
      <c r="D328" s="500"/>
      <c r="E328" s="500"/>
      <c r="F328" s="500"/>
      <c r="G328" s="500"/>
      <c r="H328" s="500"/>
      <c r="I328" s="501"/>
      <c r="J328" s="496">
        <f>J$13</f>
        <v>44871</v>
      </c>
      <c r="K328" s="497"/>
      <c r="L328" s="496">
        <f t="shared" ref="L328" si="91">L$13</f>
        <v>44872</v>
      </c>
      <c r="M328" s="497"/>
      <c r="N328" s="496">
        <f t="shared" ref="N328" si="92">N$13</f>
        <v>44873</v>
      </c>
      <c r="O328" s="497"/>
      <c r="P328" s="496">
        <f t="shared" ref="P328" si="93">P$13</f>
        <v>44874</v>
      </c>
      <c r="Q328" s="497"/>
      <c r="R328" s="496">
        <f t="shared" ref="R328" si="94">R$13</f>
        <v>44875</v>
      </c>
      <c r="S328" s="497"/>
      <c r="T328" s="496">
        <f t="shared" ref="T328" si="95">T$13</f>
        <v>44876</v>
      </c>
      <c r="U328" s="497"/>
      <c r="V328" s="496">
        <f t="shared" ref="V328" si="96">V$13</f>
        <v>44877</v>
      </c>
      <c r="W328" s="497"/>
      <c r="X328" s="496">
        <f t="shared" ref="X328" si="97">X$13</f>
        <v>44878</v>
      </c>
      <c r="Y328" s="502"/>
      <c r="Z328" s="69"/>
    </row>
    <row r="329" spans="1:28" s="76" customFormat="1" ht="18.399999999999999" customHeight="1" thickTop="1" x14ac:dyDescent="0.15">
      <c r="A329" s="69"/>
      <c r="B329" s="170" t="s">
        <v>156</v>
      </c>
      <c r="C329" s="171"/>
      <c r="D329" s="171"/>
      <c r="E329" s="171"/>
      <c r="F329" s="171"/>
      <c r="G329" s="171"/>
      <c r="H329" s="171"/>
      <c r="I329" s="172"/>
      <c r="J329" s="488"/>
      <c r="K329" s="489"/>
      <c r="L329" s="490"/>
      <c r="M329" s="489"/>
      <c r="N329" s="490"/>
      <c r="O329" s="489"/>
      <c r="P329" s="490"/>
      <c r="Q329" s="489"/>
      <c r="R329" s="490"/>
      <c r="S329" s="489"/>
      <c r="T329" s="490"/>
      <c r="U329" s="489"/>
      <c r="V329" s="490"/>
      <c r="W329" s="489"/>
      <c r="X329" s="490"/>
      <c r="Y329" s="491"/>
      <c r="Z329" s="69"/>
    </row>
    <row r="330" spans="1:28" s="76" customFormat="1" ht="18.399999999999999" customHeight="1" x14ac:dyDescent="0.15">
      <c r="A330" s="69"/>
      <c r="B330" s="173"/>
      <c r="C330" s="174"/>
      <c r="D330" s="174"/>
      <c r="E330" s="174"/>
      <c r="F330" s="174"/>
      <c r="G330" s="175" t="s">
        <v>157</v>
      </c>
      <c r="H330" s="176"/>
      <c r="I330" s="177"/>
      <c r="J330" s="492" t="s">
        <v>286</v>
      </c>
      <c r="K330" s="493"/>
      <c r="L330" s="494" t="s">
        <v>286</v>
      </c>
      <c r="M330" s="493"/>
      <c r="N330" s="494" t="s">
        <v>286</v>
      </c>
      <c r="O330" s="493"/>
      <c r="P330" s="494" t="s">
        <v>286</v>
      </c>
      <c r="Q330" s="493"/>
      <c r="R330" s="494" t="s">
        <v>286</v>
      </c>
      <c r="S330" s="493"/>
      <c r="T330" s="494" t="s">
        <v>286</v>
      </c>
      <c r="U330" s="493"/>
      <c r="V330" s="494" t="s">
        <v>286</v>
      </c>
      <c r="W330" s="493"/>
      <c r="X330" s="494" t="s">
        <v>286</v>
      </c>
      <c r="Y330" s="495"/>
      <c r="Z330" s="69"/>
    </row>
    <row r="331" spans="1:28" s="76" customFormat="1" ht="18.399999999999999" customHeight="1" x14ac:dyDescent="0.15">
      <c r="A331" s="69"/>
      <c r="B331" s="178" t="s">
        <v>158</v>
      </c>
      <c r="C331" s="179"/>
      <c r="D331" s="179"/>
      <c r="E331" s="179"/>
      <c r="F331" s="179"/>
      <c r="G331" s="179"/>
      <c r="H331" s="179"/>
      <c r="I331" s="180"/>
      <c r="J331" s="484"/>
      <c r="K331" s="485"/>
      <c r="L331" s="486"/>
      <c r="M331" s="485"/>
      <c r="N331" s="486"/>
      <c r="O331" s="485"/>
      <c r="P331" s="486"/>
      <c r="Q331" s="485"/>
      <c r="R331" s="486"/>
      <c r="S331" s="485"/>
      <c r="T331" s="486"/>
      <c r="U331" s="485"/>
      <c r="V331" s="486"/>
      <c r="W331" s="485"/>
      <c r="X331" s="486"/>
      <c r="Y331" s="487"/>
      <c r="Z331" s="69"/>
    </row>
    <row r="332" spans="1:28" s="76" customFormat="1" ht="18.399999999999999" customHeight="1" x14ac:dyDescent="0.15">
      <c r="A332" s="70"/>
      <c r="B332" s="178" t="s">
        <v>159</v>
      </c>
      <c r="C332" s="179"/>
      <c r="D332" s="179"/>
      <c r="E332" s="179"/>
      <c r="F332" s="179"/>
      <c r="G332" s="179"/>
      <c r="H332" s="179"/>
      <c r="I332" s="180"/>
      <c r="J332" s="484"/>
      <c r="K332" s="485"/>
      <c r="L332" s="486"/>
      <c r="M332" s="485"/>
      <c r="N332" s="486"/>
      <c r="O332" s="485"/>
      <c r="P332" s="486"/>
      <c r="Q332" s="485"/>
      <c r="R332" s="486"/>
      <c r="S332" s="485"/>
      <c r="T332" s="486"/>
      <c r="U332" s="485"/>
      <c r="V332" s="486"/>
      <c r="W332" s="485"/>
      <c r="X332" s="486"/>
      <c r="Y332" s="487"/>
      <c r="Z332" s="69"/>
    </row>
    <row r="333" spans="1:28" s="76" customFormat="1" ht="18.399999999999999" customHeight="1" x14ac:dyDescent="0.15">
      <c r="A333" s="69"/>
      <c r="B333" s="178" t="s">
        <v>160</v>
      </c>
      <c r="C333" s="179"/>
      <c r="D333" s="179"/>
      <c r="E333" s="179"/>
      <c r="F333" s="179"/>
      <c r="G333" s="179"/>
      <c r="H333" s="179"/>
      <c r="I333" s="180"/>
      <c r="J333" s="484"/>
      <c r="K333" s="485"/>
      <c r="L333" s="486"/>
      <c r="M333" s="485"/>
      <c r="N333" s="486"/>
      <c r="O333" s="485"/>
      <c r="P333" s="486"/>
      <c r="Q333" s="485"/>
      <c r="R333" s="486"/>
      <c r="S333" s="485"/>
      <c r="T333" s="486"/>
      <c r="U333" s="485"/>
      <c r="V333" s="486"/>
      <c r="W333" s="485"/>
      <c r="X333" s="486"/>
      <c r="Y333" s="487"/>
      <c r="Z333" s="69"/>
    </row>
    <row r="334" spans="1:28" s="76" customFormat="1" ht="18.399999999999999" customHeight="1" thickBot="1" x14ac:dyDescent="0.2">
      <c r="A334" s="70"/>
      <c r="B334" s="181" t="s">
        <v>161</v>
      </c>
      <c r="C334" s="182"/>
      <c r="D334" s="182"/>
      <c r="E334" s="182"/>
      <c r="F334" s="182"/>
      <c r="G334" s="182"/>
      <c r="H334" s="182"/>
      <c r="I334" s="183"/>
      <c r="J334" s="480"/>
      <c r="K334" s="481"/>
      <c r="L334" s="482"/>
      <c r="M334" s="481"/>
      <c r="N334" s="482"/>
      <c r="O334" s="481"/>
      <c r="P334" s="482"/>
      <c r="Q334" s="481"/>
      <c r="R334" s="482"/>
      <c r="S334" s="481"/>
      <c r="T334" s="482"/>
      <c r="U334" s="481"/>
      <c r="V334" s="482"/>
      <c r="W334" s="481"/>
      <c r="X334" s="482"/>
      <c r="Y334" s="483"/>
      <c r="Z334" s="69"/>
    </row>
    <row r="335" spans="1:28" s="76" customFormat="1" ht="18.399999999999999" customHeight="1" thickTop="1" x14ac:dyDescent="0.15">
      <c r="A335" s="69"/>
      <c r="B335" s="73"/>
      <c r="C335" s="73"/>
      <c r="D335" s="507" t="str">
        <f>IF(AB336=0,"",VLOOKUP(AB336,E$2256:F$2355,2))</f>
        <v/>
      </c>
      <c r="E335" s="507"/>
      <c r="F335" s="507"/>
      <c r="G335" s="507"/>
      <c r="H335" s="73"/>
      <c r="I335" s="73"/>
      <c r="J335" s="73"/>
      <c r="K335" s="73"/>
      <c r="L335" s="73"/>
      <c r="M335" s="503"/>
      <c r="N335" s="503"/>
      <c r="O335" s="503"/>
      <c r="P335" s="503"/>
      <c r="Q335" s="503"/>
      <c r="R335" s="73"/>
      <c r="S335" s="73"/>
      <c r="T335" s="73"/>
      <c r="U335" s="505" t="str">
        <f>U$20</f>
        <v/>
      </c>
      <c r="V335" s="505"/>
      <c r="W335" s="505"/>
      <c r="X335" s="505"/>
      <c r="Y335" s="505"/>
      <c r="Z335" s="69"/>
    </row>
    <row r="336" spans="1:28" s="76" customFormat="1" ht="18.399999999999999" customHeight="1" x14ac:dyDescent="0.15">
      <c r="A336" s="69"/>
      <c r="B336" s="74" t="s">
        <v>162</v>
      </c>
      <c r="C336" s="74"/>
      <c r="D336" s="508"/>
      <c r="E336" s="508"/>
      <c r="F336" s="508"/>
      <c r="G336" s="508"/>
      <c r="H336" s="69"/>
      <c r="I336" s="74" t="s">
        <v>163</v>
      </c>
      <c r="J336" s="74"/>
      <c r="K336" s="74"/>
      <c r="L336" s="74"/>
      <c r="M336" s="504"/>
      <c r="N336" s="504"/>
      <c r="O336" s="504"/>
      <c r="P336" s="504"/>
      <c r="Q336" s="504"/>
      <c r="R336" s="69"/>
      <c r="S336" s="74" t="s">
        <v>174</v>
      </c>
      <c r="T336" s="74"/>
      <c r="U336" s="506"/>
      <c r="V336" s="506"/>
      <c r="W336" s="506"/>
      <c r="X336" s="506"/>
      <c r="Y336" s="506"/>
      <c r="Z336" s="69"/>
      <c r="AB336" s="85">
        <f>IF(OR(SUM(AE$9:AE$10)=0,SUM(AE$9:AE$10)&lt;MAX(AB$1:AB335)+1),0,MAX(AB$1:AB335)+1)</f>
        <v>0</v>
      </c>
    </row>
    <row r="337" spans="1:27" s="76" customFormat="1" ht="18.399999999999999" customHeight="1" x14ac:dyDescent="0.15">
      <c r="A337" s="69"/>
      <c r="B337" s="240" t="s">
        <v>389</v>
      </c>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7" s="76" customFormat="1" ht="18.399999999999999" customHeight="1" x14ac:dyDescent="0.15">
      <c r="A338" s="69" t="s">
        <v>149</v>
      </c>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5"/>
    </row>
    <row r="339" spans="1:27" s="76" customFormat="1" ht="18.399999999999999" customHeight="1" x14ac:dyDescent="0.15">
      <c r="A339" s="70"/>
      <c r="B339" s="70"/>
      <c r="C339" s="70"/>
      <c r="D339" s="498" t="str">
        <f>団体!C$4&amp;"   体調チェックシート"</f>
        <v>令和 ４年度 第２４回 「谷口睦生」記念陸上記録会   体調チェックシート</v>
      </c>
      <c r="E339" s="498"/>
      <c r="F339" s="498"/>
      <c r="G339" s="498"/>
      <c r="H339" s="498"/>
      <c r="I339" s="498"/>
      <c r="J339" s="498"/>
      <c r="K339" s="498"/>
      <c r="L339" s="498"/>
      <c r="M339" s="498"/>
      <c r="N339" s="498"/>
      <c r="O339" s="498"/>
      <c r="P339" s="498"/>
      <c r="Q339" s="498"/>
      <c r="R339" s="498"/>
      <c r="S339" s="498"/>
      <c r="T339" s="498"/>
      <c r="U339" s="498"/>
      <c r="V339" s="498"/>
      <c r="W339" s="498"/>
      <c r="X339" s="498"/>
      <c r="Y339" s="70"/>
      <c r="Z339" s="70"/>
      <c r="AA339" s="75"/>
    </row>
    <row r="340" spans="1:27" s="76" customFormat="1" ht="18.399999999999999" customHeight="1" x14ac:dyDescent="0.15">
      <c r="A340" s="69"/>
      <c r="B340" s="69"/>
      <c r="C340" s="69"/>
      <c r="D340" s="498"/>
      <c r="E340" s="498"/>
      <c r="F340" s="498"/>
      <c r="G340" s="498"/>
      <c r="H340" s="498"/>
      <c r="I340" s="498"/>
      <c r="J340" s="498"/>
      <c r="K340" s="498"/>
      <c r="L340" s="498"/>
      <c r="M340" s="498"/>
      <c r="N340" s="498"/>
      <c r="O340" s="498"/>
      <c r="P340" s="498"/>
      <c r="Q340" s="498"/>
      <c r="R340" s="498"/>
      <c r="S340" s="498"/>
      <c r="T340" s="498"/>
      <c r="U340" s="498"/>
      <c r="V340" s="498"/>
      <c r="W340" s="498"/>
      <c r="X340" s="498"/>
      <c r="Y340" s="69"/>
      <c r="Z340" s="69"/>
    </row>
    <row r="341" spans="1:27" s="76" customFormat="1" ht="18.399999999999999" customHeight="1" x14ac:dyDescent="0.15">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7" s="76" customFormat="1" ht="18.399999999999999" customHeight="1" x14ac:dyDescent="0.15">
      <c r="A342" s="69"/>
      <c r="B342" s="71" t="s">
        <v>150</v>
      </c>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7" s="76" customFormat="1" ht="18.399999999999999" customHeight="1" x14ac:dyDescent="0.15">
      <c r="A343" s="69"/>
      <c r="B343" s="71" t="s">
        <v>151</v>
      </c>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7" s="76" customFormat="1" ht="18.399999999999999" customHeight="1" x14ac:dyDescent="0.15">
      <c r="A344" s="69"/>
      <c r="B344" s="71" t="s">
        <v>152</v>
      </c>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7" s="76" customFormat="1" ht="18.399999999999999" customHeight="1" x14ac:dyDescent="0.15">
      <c r="A345" s="69"/>
      <c r="B345" s="71" t="s">
        <v>153</v>
      </c>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7" s="76" customFormat="1" ht="18.399999999999999" customHeight="1" x14ac:dyDescent="0.15">
      <c r="A346" s="69"/>
      <c r="B346" s="71" t="s">
        <v>164</v>
      </c>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7" s="76" customFormat="1" ht="18.399999999999999" customHeight="1" x14ac:dyDescent="0.15">
      <c r="A347" s="69"/>
      <c r="B347" s="71" t="s">
        <v>165</v>
      </c>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7" s="76" customFormat="1" ht="18.399999999999999" customHeight="1" x14ac:dyDescent="0.15">
      <c r="A348" s="69"/>
      <c r="B348" s="241" t="s">
        <v>154</v>
      </c>
      <c r="C348" s="69"/>
      <c r="D348" s="69"/>
      <c r="E348" s="69"/>
      <c r="F348" s="69"/>
      <c r="G348" s="69"/>
      <c r="H348" s="242"/>
      <c r="I348" s="69"/>
      <c r="J348" s="69"/>
      <c r="K348" s="69"/>
      <c r="L348" s="69"/>
      <c r="M348" s="242"/>
      <c r="N348" s="242"/>
      <c r="O348" s="242"/>
      <c r="P348" s="242"/>
      <c r="Q348" s="242"/>
      <c r="R348" s="242"/>
      <c r="S348" s="242"/>
      <c r="T348" s="242"/>
      <c r="U348" s="242"/>
      <c r="V348" s="242"/>
      <c r="W348" s="242"/>
      <c r="X348" s="242"/>
      <c r="Y348" s="242"/>
      <c r="Z348" s="69"/>
    </row>
    <row r="349" spans="1:27" s="76" customFormat="1" ht="18.399999999999999" customHeight="1" thickBot="1" x14ac:dyDescent="0.2">
      <c r="A349" s="69"/>
      <c r="B349" s="72" t="s">
        <v>390</v>
      </c>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7" s="76" customFormat="1" ht="18.399999999999999" customHeight="1" thickTop="1" thickBot="1" x14ac:dyDescent="0.2">
      <c r="A350" s="69"/>
      <c r="B350" s="499" t="s">
        <v>155</v>
      </c>
      <c r="C350" s="500"/>
      <c r="D350" s="500"/>
      <c r="E350" s="500"/>
      <c r="F350" s="500"/>
      <c r="G350" s="500"/>
      <c r="H350" s="500"/>
      <c r="I350" s="501"/>
      <c r="J350" s="496">
        <f>J$13</f>
        <v>44871</v>
      </c>
      <c r="K350" s="497"/>
      <c r="L350" s="496">
        <f t="shared" ref="L350" si="98">L$13</f>
        <v>44872</v>
      </c>
      <c r="M350" s="497"/>
      <c r="N350" s="496">
        <f t="shared" ref="N350" si="99">N$13</f>
        <v>44873</v>
      </c>
      <c r="O350" s="497"/>
      <c r="P350" s="496">
        <f t="shared" ref="P350" si="100">P$13</f>
        <v>44874</v>
      </c>
      <c r="Q350" s="497"/>
      <c r="R350" s="496">
        <f t="shared" ref="R350" si="101">R$13</f>
        <v>44875</v>
      </c>
      <c r="S350" s="497"/>
      <c r="T350" s="496">
        <f t="shared" ref="T350" si="102">T$13</f>
        <v>44876</v>
      </c>
      <c r="U350" s="497"/>
      <c r="V350" s="496">
        <f t="shared" ref="V350" si="103">V$13</f>
        <v>44877</v>
      </c>
      <c r="W350" s="497"/>
      <c r="X350" s="496">
        <f t="shared" ref="X350" si="104">X$13</f>
        <v>44878</v>
      </c>
      <c r="Y350" s="502"/>
      <c r="Z350" s="69"/>
    </row>
    <row r="351" spans="1:27" s="76" customFormat="1" ht="18.399999999999999" customHeight="1" thickTop="1" x14ac:dyDescent="0.15">
      <c r="A351" s="69"/>
      <c r="B351" s="170" t="s">
        <v>156</v>
      </c>
      <c r="C351" s="171"/>
      <c r="D351" s="171"/>
      <c r="E351" s="171"/>
      <c r="F351" s="171"/>
      <c r="G351" s="171"/>
      <c r="H351" s="171"/>
      <c r="I351" s="172"/>
      <c r="J351" s="488"/>
      <c r="K351" s="489"/>
      <c r="L351" s="490"/>
      <c r="M351" s="489"/>
      <c r="N351" s="490"/>
      <c r="O351" s="489"/>
      <c r="P351" s="490"/>
      <c r="Q351" s="489"/>
      <c r="R351" s="490"/>
      <c r="S351" s="489"/>
      <c r="T351" s="490"/>
      <c r="U351" s="489"/>
      <c r="V351" s="490"/>
      <c r="W351" s="489"/>
      <c r="X351" s="490"/>
      <c r="Y351" s="491"/>
      <c r="Z351" s="69"/>
    </row>
    <row r="352" spans="1:27" s="76" customFormat="1" ht="18.399999999999999" customHeight="1" x14ac:dyDescent="0.15">
      <c r="A352" s="69"/>
      <c r="B352" s="173"/>
      <c r="C352" s="174"/>
      <c r="D352" s="174"/>
      <c r="E352" s="174"/>
      <c r="F352" s="174"/>
      <c r="G352" s="175" t="s">
        <v>157</v>
      </c>
      <c r="H352" s="176"/>
      <c r="I352" s="177"/>
      <c r="J352" s="492" t="s">
        <v>286</v>
      </c>
      <c r="K352" s="493"/>
      <c r="L352" s="494" t="s">
        <v>286</v>
      </c>
      <c r="M352" s="493"/>
      <c r="N352" s="494" t="s">
        <v>286</v>
      </c>
      <c r="O352" s="493"/>
      <c r="P352" s="494" t="s">
        <v>286</v>
      </c>
      <c r="Q352" s="493"/>
      <c r="R352" s="494" t="s">
        <v>286</v>
      </c>
      <c r="S352" s="493"/>
      <c r="T352" s="494" t="s">
        <v>286</v>
      </c>
      <c r="U352" s="493"/>
      <c r="V352" s="494" t="s">
        <v>286</v>
      </c>
      <c r="W352" s="493"/>
      <c r="X352" s="494" t="s">
        <v>286</v>
      </c>
      <c r="Y352" s="495"/>
      <c r="Z352" s="69"/>
    </row>
    <row r="353" spans="1:35" s="76" customFormat="1" ht="18.399999999999999" customHeight="1" x14ac:dyDescent="0.15">
      <c r="A353" s="69"/>
      <c r="B353" s="178" t="s">
        <v>158</v>
      </c>
      <c r="C353" s="179"/>
      <c r="D353" s="179"/>
      <c r="E353" s="179"/>
      <c r="F353" s="179"/>
      <c r="G353" s="179"/>
      <c r="H353" s="179"/>
      <c r="I353" s="180"/>
      <c r="J353" s="484"/>
      <c r="K353" s="485"/>
      <c r="L353" s="486"/>
      <c r="M353" s="485"/>
      <c r="N353" s="486"/>
      <c r="O353" s="485"/>
      <c r="P353" s="486"/>
      <c r="Q353" s="485"/>
      <c r="R353" s="486"/>
      <c r="S353" s="485"/>
      <c r="T353" s="486"/>
      <c r="U353" s="485"/>
      <c r="V353" s="486"/>
      <c r="W353" s="485"/>
      <c r="X353" s="486"/>
      <c r="Y353" s="487"/>
      <c r="Z353" s="69"/>
    </row>
    <row r="354" spans="1:35" s="76" customFormat="1" ht="18.399999999999999" customHeight="1" x14ac:dyDescent="0.15">
      <c r="A354" s="70"/>
      <c r="B354" s="178" t="s">
        <v>159</v>
      </c>
      <c r="C354" s="179"/>
      <c r="D354" s="179"/>
      <c r="E354" s="179"/>
      <c r="F354" s="179"/>
      <c r="G354" s="179"/>
      <c r="H354" s="179"/>
      <c r="I354" s="180"/>
      <c r="J354" s="484"/>
      <c r="K354" s="485"/>
      <c r="L354" s="486"/>
      <c r="M354" s="485"/>
      <c r="N354" s="486"/>
      <c r="O354" s="485"/>
      <c r="P354" s="486"/>
      <c r="Q354" s="485"/>
      <c r="R354" s="486"/>
      <c r="S354" s="485"/>
      <c r="T354" s="486"/>
      <c r="U354" s="485"/>
      <c r="V354" s="486"/>
      <c r="W354" s="485"/>
      <c r="X354" s="486"/>
      <c r="Y354" s="487"/>
      <c r="Z354" s="69"/>
    </row>
    <row r="355" spans="1:35" s="76" customFormat="1" ht="18.399999999999999" customHeight="1" x14ac:dyDescent="0.15">
      <c r="A355" s="69"/>
      <c r="B355" s="178" t="s">
        <v>160</v>
      </c>
      <c r="C355" s="179"/>
      <c r="D355" s="179"/>
      <c r="E355" s="179"/>
      <c r="F355" s="179"/>
      <c r="G355" s="179"/>
      <c r="H355" s="179"/>
      <c r="I355" s="180"/>
      <c r="J355" s="484"/>
      <c r="K355" s="485"/>
      <c r="L355" s="486"/>
      <c r="M355" s="485"/>
      <c r="N355" s="486"/>
      <c r="O355" s="485"/>
      <c r="P355" s="486"/>
      <c r="Q355" s="485"/>
      <c r="R355" s="486"/>
      <c r="S355" s="485"/>
      <c r="T355" s="486"/>
      <c r="U355" s="485"/>
      <c r="V355" s="486"/>
      <c r="W355" s="485"/>
      <c r="X355" s="486"/>
      <c r="Y355" s="487"/>
      <c r="Z355" s="69"/>
    </row>
    <row r="356" spans="1:35" s="76" customFormat="1" ht="18.399999999999999" customHeight="1" thickBot="1" x14ac:dyDescent="0.2">
      <c r="A356" s="70"/>
      <c r="B356" s="181" t="s">
        <v>161</v>
      </c>
      <c r="C356" s="182"/>
      <c r="D356" s="182"/>
      <c r="E356" s="182"/>
      <c r="F356" s="182"/>
      <c r="G356" s="182"/>
      <c r="H356" s="182"/>
      <c r="I356" s="183"/>
      <c r="J356" s="480"/>
      <c r="K356" s="481"/>
      <c r="L356" s="482"/>
      <c r="M356" s="481"/>
      <c r="N356" s="482"/>
      <c r="O356" s="481"/>
      <c r="P356" s="482"/>
      <c r="Q356" s="481"/>
      <c r="R356" s="482"/>
      <c r="S356" s="481"/>
      <c r="T356" s="482"/>
      <c r="U356" s="481"/>
      <c r="V356" s="482"/>
      <c r="W356" s="481"/>
      <c r="X356" s="482"/>
      <c r="Y356" s="483"/>
      <c r="Z356" s="69"/>
    </row>
    <row r="357" spans="1:35" s="76" customFormat="1" ht="18.399999999999999" customHeight="1" thickTop="1" x14ac:dyDescent="0.15">
      <c r="A357" s="69"/>
      <c r="B357" s="73"/>
      <c r="C357" s="73"/>
      <c r="D357" s="507" t="str">
        <f>IF(AB358=0,"",VLOOKUP(AB358,E$2256:F$2355,2))</f>
        <v/>
      </c>
      <c r="E357" s="507"/>
      <c r="F357" s="507"/>
      <c r="G357" s="507"/>
      <c r="H357" s="73"/>
      <c r="I357" s="73"/>
      <c r="J357" s="73"/>
      <c r="K357" s="73"/>
      <c r="L357" s="73"/>
      <c r="M357" s="503"/>
      <c r="N357" s="503"/>
      <c r="O357" s="503"/>
      <c r="P357" s="503"/>
      <c r="Q357" s="503"/>
      <c r="R357" s="73"/>
      <c r="S357" s="73"/>
      <c r="T357" s="73"/>
      <c r="U357" s="505" t="str">
        <f>U$20</f>
        <v/>
      </c>
      <c r="V357" s="505"/>
      <c r="W357" s="505"/>
      <c r="X357" s="505"/>
      <c r="Y357" s="505"/>
      <c r="Z357" s="69"/>
    </row>
    <row r="358" spans="1:35" s="76" customFormat="1" ht="18.399999999999999" customHeight="1" x14ac:dyDescent="0.15">
      <c r="A358" s="69"/>
      <c r="B358" s="74" t="s">
        <v>162</v>
      </c>
      <c r="C358" s="74"/>
      <c r="D358" s="508"/>
      <c r="E358" s="508"/>
      <c r="F358" s="508"/>
      <c r="G358" s="508"/>
      <c r="H358" s="69"/>
      <c r="I358" s="74" t="s">
        <v>163</v>
      </c>
      <c r="J358" s="74"/>
      <c r="K358" s="74"/>
      <c r="L358" s="74"/>
      <c r="M358" s="504"/>
      <c r="N358" s="504"/>
      <c r="O358" s="504"/>
      <c r="P358" s="504"/>
      <c r="Q358" s="504"/>
      <c r="R358" s="69"/>
      <c r="S358" s="74" t="s">
        <v>174</v>
      </c>
      <c r="T358" s="74"/>
      <c r="U358" s="506"/>
      <c r="V358" s="506"/>
      <c r="W358" s="506"/>
      <c r="X358" s="506"/>
      <c r="Y358" s="506"/>
      <c r="Z358" s="69"/>
      <c r="AB358" s="85">
        <f>IF(OR(SUM(AE$9:AE$10)=0,SUM(AE$9:AE$10)&lt;MAX(AB$1:AB357)+1),0,MAX(AB$1:AB357)+1)</f>
        <v>0</v>
      </c>
    </row>
    <row r="359" spans="1:35" s="76" customFormat="1" ht="18.399999999999999" customHeight="1" x14ac:dyDescent="0.15">
      <c r="A359" s="69"/>
      <c r="B359" s="240" t="s">
        <v>389</v>
      </c>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35" s="76" customFormat="1" ht="18.399999999999999" customHeight="1" x14ac:dyDescent="0.15">
      <c r="A360" s="69" t="s">
        <v>149</v>
      </c>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35" s="75" customFormat="1" ht="18.399999999999999" customHeight="1" x14ac:dyDescent="0.15">
      <c r="A361" s="69" t="s">
        <v>149</v>
      </c>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row>
    <row r="362" spans="1:35" s="76" customFormat="1" ht="18.399999999999999" customHeight="1" x14ac:dyDescent="0.15">
      <c r="A362" s="70"/>
      <c r="B362" s="70"/>
      <c r="C362" s="70"/>
      <c r="D362" s="498" t="str">
        <f>団体!C$4&amp;"   体調チェックシート"</f>
        <v>令和 ４年度 第２４回 「谷口睦生」記念陸上記録会   体調チェックシート</v>
      </c>
      <c r="E362" s="498"/>
      <c r="F362" s="498"/>
      <c r="G362" s="498"/>
      <c r="H362" s="498"/>
      <c r="I362" s="498"/>
      <c r="J362" s="498"/>
      <c r="K362" s="498"/>
      <c r="L362" s="498"/>
      <c r="M362" s="498"/>
      <c r="N362" s="498"/>
      <c r="O362" s="498"/>
      <c r="P362" s="498"/>
      <c r="Q362" s="498"/>
      <c r="R362" s="498"/>
      <c r="S362" s="498"/>
      <c r="T362" s="498"/>
      <c r="U362" s="498"/>
      <c r="V362" s="498"/>
      <c r="W362" s="498"/>
      <c r="X362" s="498"/>
      <c r="Y362" s="70"/>
      <c r="Z362" s="70"/>
      <c r="AA362" s="75"/>
      <c r="AB362" s="75"/>
      <c r="AC362" s="75"/>
      <c r="AD362" s="75"/>
    </row>
    <row r="363" spans="1:35" s="76" customFormat="1" ht="18.399999999999999" customHeight="1" x14ac:dyDescent="0.15">
      <c r="A363" s="69"/>
      <c r="B363" s="69"/>
      <c r="C363" s="69"/>
      <c r="D363" s="498"/>
      <c r="E363" s="498"/>
      <c r="F363" s="498"/>
      <c r="G363" s="498"/>
      <c r="H363" s="498"/>
      <c r="I363" s="498"/>
      <c r="J363" s="498"/>
      <c r="K363" s="498"/>
      <c r="L363" s="498"/>
      <c r="M363" s="498"/>
      <c r="N363" s="498"/>
      <c r="O363" s="498"/>
      <c r="P363" s="498"/>
      <c r="Q363" s="498"/>
      <c r="R363" s="498"/>
      <c r="S363" s="498"/>
      <c r="T363" s="498"/>
      <c r="U363" s="498"/>
      <c r="V363" s="498"/>
      <c r="W363" s="498"/>
      <c r="X363" s="498"/>
      <c r="Y363" s="69"/>
      <c r="Z363" s="69"/>
    </row>
    <row r="364" spans="1:35" s="75" customFormat="1" ht="18.399999999999999" customHeight="1" x14ac:dyDescent="0.15">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E364" s="76"/>
      <c r="AF364" s="76"/>
      <c r="AG364" s="76"/>
      <c r="AH364" s="76"/>
      <c r="AI364" s="76"/>
    </row>
    <row r="365" spans="1:35" s="76" customFormat="1" ht="18.399999999999999" customHeight="1" x14ac:dyDescent="0.15">
      <c r="A365" s="69"/>
      <c r="B365" s="71" t="s">
        <v>150</v>
      </c>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35" s="76" customFormat="1" ht="18.399999999999999" customHeight="1" x14ac:dyDescent="0.15">
      <c r="A366" s="69"/>
      <c r="B366" s="71" t="s">
        <v>151</v>
      </c>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35" s="76" customFormat="1" ht="18.399999999999999" customHeight="1" x14ac:dyDescent="0.15">
      <c r="A367" s="69"/>
      <c r="B367" s="71" t="s">
        <v>152</v>
      </c>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35" s="76" customFormat="1" ht="18.399999999999999" customHeight="1" x14ac:dyDescent="0.15">
      <c r="A368" s="69"/>
      <c r="B368" s="71" t="s">
        <v>153</v>
      </c>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8" s="76" customFormat="1" ht="18.399999999999999" customHeight="1" x14ac:dyDescent="0.15">
      <c r="A369" s="69"/>
      <c r="B369" s="71" t="s">
        <v>164</v>
      </c>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8" s="76" customFormat="1" ht="18.399999999999999" customHeight="1" x14ac:dyDescent="0.15">
      <c r="A370" s="69"/>
      <c r="B370" s="71" t="s">
        <v>165</v>
      </c>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8" s="76" customFormat="1" ht="18.399999999999999" customHeight="1" x14ac:dyDescent="0.15">
      <c r="A371" s="69"/>
      <c r="B371" s="241" t="s">
        <v>154</v>
      </c>
      <c r="C371" s="69"/>
      <c r="D371" s="69"/>
      <c r="E371" s="69"/>
      <c r="F371" s="69"/>
      <c r="G371" s="69"/>
      <c r="H371" s="242"/>
      <c r="I371" s="69"/>
      <c r="J371" s="69"/>
      <c r="K371" s="69"/>
      <c r="L371" s="69"/>
      <c r="M371" s="242"/>
      <c r="N371" s="242"/>
      <c r="O371" s="242"/>
      <c r="P371" s="242"/>
      <c r="Q371" s="242"/>
      <c r="R371" s="242"/>
      <c r="S371" s="242"/>
      <c r="T371" s="242"/>
      <c r="U371" s="242"/>
      <c r="V371" s="242"/>
      <c r="W371" s="242"/>
      <c r="X371" s="242"/>
      <c r="Y371" s="242"/>
      <c r="Z371" s="69"/>
    </row>
    <row r="372" spans="1:28" s="76" customFormat="1" ht="18.399999999999999" customHeight="1" thickBot="1" x14ac:dyDescent="0.2">
      <c r="A372" s="69"/>
      <c r="B372" s="72" t="s">
        <v>390</v>
      </c>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8" s="76" customFormat="1" ht="18.399999999999999" customHeight="1" thickTop="1" thickBot="1" x14ac:dyDescent="0.2">
      <c r="A373" s="69"/>
      <c r="B373" s="499" t="s">
        <v>155</v>
      </c>
      <c r="C373" s="500"/>
      <c r="D373" s="500"/>
      <c r="E373" s="500"/>
      <c r="F373" s="500"/>
      <c r="G373" s="500"/>
      <c r="H373" s="500"/>
      <c r="I373" s="501"/>
      <c r="J373" s="496">
        <f>J$13</f>
        <v>44871</v>
      </c>
      <c r="K373" s="497"/>
      <c r="L373" s="496">
        <f t="shared" ref="L373" si="105">L$13</f>
        <v>44872</v>
      </c>
      <c r="M373" s="497"/>
      <c r="N373" s="496">
        <f t="shared" ref="N373" si="106">N$13</f>
        <v>44873</v>
      </c>
      <c r="O373" s="497"/>
      <c r="P373" s="496">
        <f t="shared" ref="P373" si="107">P$13</f>
        <v>44874</v>
      </c>
      <c r="Q373" s="497"/>
      <c r="R373" s="496">
        <f t="shared" ref="R373" si="108">R$13</f>
        <v>44875</v>
      </c>
      <c r="S373" s="497"/>
      <c r="T373" s="496">
        <f t="shared" ref="T373" si="109">T$13</f>
        <v>44876</v>
      </c>
      <c r="U373" s="497"/>
      <c r="V373" s="496">
        <f t="shared" ref="V373" si="110">V$13</f>
        <v>44877</v>
      </c>
      <c r="W373" s="497"/>
      <c r="X373" s="496">
        <f t="shared" ref="X373" si="111">X$13</f>
        <v>44878</v>
      </c>
      <c r="Y373" s="502"/>
      <c r="Z373" s="69"/>
    </row>
    <row r="374" spans="1:28" s="76" customFormat="1" ht="18.399999999999999" customHeight="1" thickTop="1" x14ac:dyDescent="0.15">
      <c r="A374" s="69"/>
      <c r="B374" s="170" t="s">
        <v>156</v>
      </c>
      <c r="C374" s="171"/>
      <c r="D374" s="171"/>
      <c r="E374" s="171"/>
      <c r="F374" s="171"/>
      <c r="G374" s="171"/>
      <c r="H374" s="171"/>
      <c r="I374" s="172"/>
      <c r="J374" s="488"/>
      <c r="K374" s="489"/>
      <c r="L374" s="490"/>
      <c r="M374" s="489"/>
      <c r="N374" s="490"/>
      <c r="O374" s="489"/>
      <c r="P374" s="490"/>
      <c r="Q374" s="489"/>
      <c r="R374" s="490"/>
      <c r="S374" s="489"/>
      <c r="T374" s="490"/>
      <c r="U374" s="489"/>
      <c r="V374" s="490"/>
      <c r="W374" s="489"/>
      <c r="X374" s="490"/>
      <c r="Y374" s="491"/>
      <c r="Z374" s="69"/>
    </row>
    <row r="375" spans="1:28" s="76" customFormat="1" ht="18.399999999999999" customHeight="1" x14ac:dyDescent="0.15">
      <c r="A375" s="69"/>
      <c r="B375" s="173"/>
      <c r="C375" s="174"/>
      <c r="D375" s="174"/>
      <c r="E375" s="174"/>
      <c r="F375" s="174"/>
      <c r="G375" s="175" t="s">
        <v>157</v>
      </c>
      <c r="H375" s="176"/>
      <c r="I375" s="177"/>
      <c r="J375" s="492" t="s">
        <v>286</v>
      </c>
      <c r="K375" s="493"/>
      <c r="L375" s="494" t="s">
        <v>286</v>
      </c>
      <c r="M375" s="493"/>
      <c r="N375" s="494" t="s">
        <v>286</v>
      </c>
      <c r="O375" s="493"/>
      <c r="P375" s="494" t="s">
        <v>286</v>
      </c>
      <c r="Q375" s="493"/>
      <c r="R375" s="494" t="s">
        <v>286</v>
      </c>
      <c r="S375" s="493"/>
      <c r="T375" s="494" t="s">
        <v>286</v>
      </c>
      <c r="U375" s="493"/>
      <c r="V375" s="494" t="s">
        <v>286</v>
      </c>
      <c r="W375" s="493"/>
      <c r="X375" s="494" t="s">
        <v>286</v>
      </c>
      <c r="Y375" s="495"/>
      <c r="Z375" s="69"/>
    </row>
    <row r="376" spans="1:28" s="76" customFormat="1" ht="18.399999999999999" customHeight="1" x14ac:dyDescent="0.15">
      <c r="A376" s="69"/>
      <c r="B376" s="178" t="s">
        <v>158</v>
      </c>
      <c r="C376" s="179"/>
      <c r="D376" s="179"/>
      <c r="E376" s="179"/>
      <c r="F376" s="179"/>
      <c r="G376" s="179"/>
      <c r="H376" s="179"/>
      <c r="I376" s="180"/>
      <c r="J376" s="484"/>
      <c r="K376" s="485"/>
      <c r="L376" s="486"/>
      <c r="M376" s="485"/>
      <c r="N376" s="486"/>
      <c r="O376" s="485"/>
      <c r="P376" s="486"/>
      <c r="Q376" s="485"/>
      <c r="R376" s="486"/>
      <c r="S376" s="485"/>
      <c r="T376" s="486"/>
      <c r="U376" s="485"/>
      <c r="V376" s="486"/>
      <c r="W376" s="485"/>
      <c r="X376" s="486"/>
      <c r="Y376" s="487"/>
      <c r="Z376" s="69"/>
    </row>
    <row r="377" spans="1:28" s="76" customFormat="1" ht="18.399999999999999" customHeight="1" x14ac:dyDescent="0.15">
      <c r="A377" s="70"/>
      <c r="B377" s="178" t="s">
        <v>159</v>
      </c>
      <c r="C377" s="179"/>
      <c r="D377" s="179"/>
      <c r="E377" s="179"/>
      <c r="F377" s="179"/>
      <c r="G377" s="179"/>
      <c r="H377" s="179"/>
      <c r="I377" s="180"/>
      <c r="J377" s="484"/>
      <c r="K377" s="485"/>
      <c r="L377" s="486"/>
      <c r="M377" s="485"/>
      <c r="N377" s="486"/>
      <c r="O377" s="485"/>
      <c r="P377" s="486"/>
      <c r="Q377" s="485"/>
      <c r="R377" s="486"/>
      <c r="S377" s="485"/>
      <c r="T377" s="486"/>
      <c r="U377" s="485"/>
      <c r="V377" s="486"/>
      <c r="W377" s="485"/>
      <c r="X377" s="486"/>
      <c r="Y377" s="487"/>
      <c r="Z377" s="69"/>
    </row>
    <row r="378" spans="1:28" s="76" customFormat="1" ht="18.399999999999999" customHeight="1" x14ac:dyDescent="0.15">
      <c r="A378" s="69"/>
      <c r="B378" s="178" t="s">
        <v>160</v>
      </c>
      <c r="C378" s="179"/>
      <c r="D378" s="179"/>
      <c r="E378" s="179"/>
      <c r="F378" s="179"/>
      <c r="G378" s="179"/>
      <c r="H378" s="179"/>
      <c r="I378" s="180"/>
      <c r="J378" s="484"/>
      <c r="K378" s="485"/>
      <c r="L378" s="486"/>
      <c r="M378" s="485"/>
      <c r="N378" s="486"/>
      <c r="O378" s="485"/>
      <c r="P378" s="486"/>
      <c r="Q378" s="485"/>
      <c r="R378" s="486"/>
      <c r="S378" s="485"/>
      <c r="T378" s="486"/>
      <c r="U378" s="485"/>
      <c r="V378" s="486"/>
      <c r="W378" s="485"/>
      <c r="X378" s="486"/>
      <c r="Y378" s="487"/>
      <c r="Z378" s="69"/>
    </row>
    <row r="379" spans="1:28" s="76" customFormat="1" ht="18.399999999999999" customHeight="1" thickBot="1" x14ac:dyDescent="0.2">
      <c r="A379" s="70"/>
      <c r="B379" s="181" t="s">
        <v>161</v>
      </c>
      <c r="C379" s="182"/>
      <c r="D379" s="182"/>
      <c r="E379" s="182"/>
      <c r="F379" s="182"/>
      <c r="G379" s="182"/>
      <c r="H379" s="182"/>
      <c r="I379" s="183"/>
      <c r="J379" s="480"/>
      <c r="K379" s="481"/>
      <c r="L379" s="482"/>
      <c r="M379" s="481"/>
      <c r="N379" s="482"/>
      <c r="O379" s="481"/>
      <c r="P379" s="482"/>
      <c r="Q379" s="481"/>
      <c r="R379" s="482"/>
      <c r="S379" s="481"/>
      <c r="T379" s="482"/>
      <c r="U379" s="481"/>
      <c r="V379" s="482"/>
      <c r="W379" s="481"/>
      <c r="X379" s="482"/>
      <c r="Y379" s="483"/>
      <c r="Z379" s="69"/>
    </row>
    <row r="380" spans="1:28" s="76" customFormat="1" ht="18.399999999999999" customHeight="1" thickTop="1" x14ac:dyDescent="0.15">
      <c r="A380" s="69"/>
      <c r="B380" s="73"/>
      <c r="C380" s="73"/>
      <c r="D380" s="507" t="str">
        <f>IF(AB381=0,"",VLOOKUP(AB381,E$2256:F$2355,2))</f>
        <v/>
      </c>
      <c r="E380" s="507"/>
      <c r="F380" s="507"/>
      <c r="G380" s="507"/>
      <c r="H380" s="73"/>
      <c r="I380" s="73"/>
      <c r="J380" s="73"/>
      <c r="K380" s="73"/>
      <c r="L380" s="73"/>
      <c r="M380" s="503"/>
      <c r="N380" s="503"/>
      <c r="O380" s="503"/>
      <c r="P380" s="503"/>
      <c r="Q380" s="503"/>
      <c r="R380" s="73"/>
      <c r="S380" s="73"/>
      <c r="T380" s="73"/>
      <c r="U380" s="505" t="str">
        <f>U$20</f>
        <v/>
      </c>
      <c r="V380" s="505"/>
      <c r="W380" s="505"/>
      <c r="X380" s="505"/>
      <c r="Y380" s="505"/>
      <c r="Z380" s="69"/>
    </row>
    <row r="381" spans="1:28" s="76" customFormat="1" ht="18.399999999999999" customHeight="1" x14ac:dyDescent="0.15">
      <c r="A381" s="69"/>
      <c r="B381" s="74" t="s">
        <v>162</v>
      </c>
      <c r="C381" s="74"/>
      <c r="D381" s="508"/>
      <c r="E381" s="508"/>
      <c r="F381" s="508"/>
      <c r="G381" s="508"/>
      <c r="H381" s="69"/>
      <c r="I381" s="74" t="s">
        <v>163</v>
      </c>
      <c r="J381" s="74"/>
      <c r="K381" s="74"/>
      <c r="L381" s="74"/>
      <c r="M381" s="504"/>
      <c r="N381" s="504"/>
      <c r="O381" s="504"/>
      <c r="P381" s="504"/>
      <c r="Q381" s="504"/>
      <c r="R381" s="69"/>
      <c r="S381" s="74" t="s">
        <v>174</v>
      </c>
      <c r="T381" s="74"/>
      <c r="U381" s="506"/>
      <c r="V381" s="506"/>
      <c r="W381" s="506"/>
      <c r="X381" s="506"/>
      <c r="Y381" s="506"/>
      <c r="Z381" s="69"/>
      <c r="AB381" s="85">
        <f>IF(OR(SUM(AE$9:AE$10)=0,SUM(AE$9:AE$10)&lt;MAX(AB$1:AB380)+1),0,MAX(AB$1:AB380)+1)</f>
        <v>0</v>
      </c>
    </row>
    <row r="382" spans="1:28" s="76" customFormat="1" ht="18.399999999999999" customHeight="1" x14ac:dyDescent="0.15">
      <c r="A382" s="69"/>
      <c r="B382" s="240" t="s">
        <v>389</v>
      </c>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8" s="76" customFormat="1" ht="18.399999999999999" customHeight="1" x14ac:dyDescent="0.15">
      <c r="A383" s="69" t="s">
        <v>149</v>
      </c>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5"/>
    </row>
    <row r="384" spans="1:28" s="76" customFormat="1" ht="18.399999999999999" customHeight="1" x14ac:dyDescent="0.15">
      <c r="A384" s="70"/>
      <c r="B384" s="70"/>
      <c r="C384" s="70"/>
      <c r="D384" s="498" t="str">
        <f>団体!C$4&amp;"   体調チェックシート"</f>
        <v>令和 ４年度 第２４回 「谷口睦生」記念陸上記録会   体調チェックシート</v>
      </c>
      <c r="E384" s="498"/>
      <c r="F384" s="498"/>
      <c r="G384" s="498"/>
      <c r="H384" s="498"/>
      <c r="I384" s="498"/>
      <c r="J384" s="498"/>
      <c r="K384" s="498"/>
      <c r="L384" s="498"/>
      <c r="M384" s="498"/>
      <c r="N384" s="498"/>
      <c r="O384" s="498"/>
      <c r="P384" s="498"/>
      <c r="Q384" s="498"/>
      <c r="R384" s="498"/>
      <c r="S384" s="498"/>
      <c r="T384" s="498"/>
      <c r="U384" s="498"/>
      <c r="V384" s="498"/>
      <c r="W384" s="498"/>
      <c r="X384" s="498"/>
      <c r="Y384" s="70"/>
      <c r="Z384" s="70"/>
      <c r="AA384" s="75"/>
    </row>
    <row r="385" spans="1:26" s="76" customFormat="1" ht="18.399999999999999" customHeight="1" x14ac:dyDescent="0.15">
      <c r="A385" s="69"/>
      <c r="B385" s="69"/>
      <c r="C385" s="69"/>
      <c r="D385" s="498"/>
      <c r="E385" s="498"/>
      <c r="F385" s="498"/>
      <c r="G385" s="498"/>
      <c r="H385" s="498"/>
      <c r="I385" s="498"/>
      <c r="J385" s="498"/>
      <c r="K385" s="498"/>
      <c r="L385" s="498"/>
      <c r="M385" s="498"/>
      <c r="N385" s="498"/>
      <c r="O385" s="498"/>
      <c r="P385" s="498"/>
      <c r="Q385" s="498"/>
      <c r="R385" s="498"/>
      <c r="S385" s="498"/>
      <c r="T385" s="498"/>
      <c r="U385" s="498"/>
      <c r="V385" s="498"/>
      <c r="W385" s="498"/>
      <c r="X385" s="498"/>
      <c r="Y385" s="69"/>
      <c r="Z385" s="69"/>
    </row>
    <row r="386" spans="1:26" s="76" customFormat="1" ht="18.399999999999999" customHeight="1" x14ac:dyDescent="0.15">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s="76" customFormat="1" ht="18.399999999999999" customHeight="1" x14ac:dyDescent="0.15">
      <c r="A387" s="69"/>
      <c r="B387" s="71" t="s">
        <v>150</v>
      </c>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s="76" customFormat="1" ht="18.399999999999999" customHeight="1" x14ac:dyDescent="0.15">
      <c r="A388" s="69"/>
      <c r="B388" s="71" t="s">
        <v>151</v>
      </c>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s="76" customFormat="1" ht="18.399999999999999" customHeight="1" x14ac:dyDescent="0.15">
      <c r="A389" s="69"/>
      <c r="B389" s="71" t="s">
        <v>152</v>
      </c>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s="76" customFormat="1" ht="18.399999999999999" customHeight="1" x14ac:dyDescent="0.15">
      <c r="A390" s="69"/>
      <c r="B390" s="71" t="s">
        <v>153</v>
      </c>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s="76" customFormat="1" ht="18.399999999999999" customHeight="1" x14ac:dyDescent="0.15">
      <c r="A391" s="69"/>
      <c r="B391" s="71" t="s">
        <v>164</v>
      </c>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s="76" customFormat="1" ht="18.399999999999999" customHeight="1" x14ac:dyDescent="0.15">
      <c r="A392" s="69"/>
      <c r="B392" s="71" t="s">
        <v>165</v>
      </c>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s="76" customFormat="1" ht="18.399999999999999" customHeight="1" x14ac:dyDescent="0.15">
      <c r="A393" s="69"/>
      <c r="B393" s="241" t="s">
        <v>154</v>
      </c>
      <c r="C393" s="69"/>
      <c r="D393" s="69"/>
      <c r="E393" s="69"/>
      <c r="F393" s="69"/>
      <c r="G393" s="69"/>
      <c r="H393" s="242"/>
      <c r="I393" s="69"/>
      <c r="J393" s="69"/>
      <c r="K393" s="69"/>
      <c r="L393" s="69"/>
      <c r="M393" s="242"/>
      <c r="N393" s="242"/>
      <c r="O393" s="242"/>
      <c r="P393" s="242"/>
      <c r="Q393" s="242"/>
      <c r="R393" s="242"/>
      <c r="S393" s="242"/>
      <c r="T393" s="242"/>
      <c r="U393" s="242"/>
      <c r="V393" s="242"/>
      <c r="W393" s="242"/>
      <c r="X393" s="242"/>
      <c r="Y393" s="242"/>
      <c r="Z393" s="69"/>
    </row>
    <row r="394" spans="1:26" s="76" customFormat="1" ht="18.399999999999999" customHeight="1" thickBot="1" x14ac:dyDescent="0.2">
      <c r="A394" s="69"/>
      <c r="B394" s="72" t="s">
        <v>390</v>
      </c>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s="76" customFormat="1" ht="18.399999999999999" customHeight="1" thickTop="1" thickBot="1" x14ac:dyDescent="0.2">
      <c r="A395" s="69"/>
      <c r="B395" s="499" t="s">
        <v>155</v>
      </c>
      <c r="C395" s="500"/>
      <c r="D395" s="500"/>
      <c r="E395" s="500"/>
      <c r="F395" s="500"/>
      <c r="G395" s="500"/>
      <c r="H395" s="500"/>
      <c r="I395" s="501"/>
      <c r="J395" s="496">
        <f>J$13</f>
        <v>44871</v>
      </c>
      <c r="K395" s="497"/>
      <c r="L395" s="496">
        <f t="shared" ref="L395" si="112">L$13</f>
        <v>44872</v>
      </c>
      <c r="M395" s="497"/>
      <c r="N395" s="496">
        <f t="shared" ref="N395" si="113">N$13</f>
        <v>44873</v>
      </c>
      <c r="O395" s="497"/>
      <c r="P395" s="496">
        <f t="shared" ref="P395" si="114">P$13</f>
        <v>44874</v>
      </c>
      <c r="Q395" s="497"/>
      <c r="R395" s="496">
        <f t="shared" ref="R395" si="115">R$13</f>
        <v>44875</v>
      </c>
      <c r="S395" s="497"/>
      <c r="T395" s="496">
        <f t="shared" ref="T395" si="116">T$13</f>
        <v>44876</v>
      </c>
      <c r="U395" s="497"/>
      <c r="V395" s="496">
        <f t="shared" ref="V395" si="117">V$13</f>
        <v>44877</v>
      </c>
      <c r="W395" s="497"/>
      <c r="X395" s="496">
        <f t="shared" ref="X395" si="118">X$13</f>
        <v>44878</v>
      </c>
      <c r="Y395" s="502"/>
      <c r="Z395" s="69"/>
    </row>
    <row r="396" spans="1:26" s="76" customFormat="1" ht="18.399999999999999" customHeight="1" thickTop="1" x14ac:dyDescent="0.15">
      <c r="A396" s="69"/>
      <c r="B396" s="170" t="s">
        <v>156</v>
      </c>
      <c r="C396" s="171"/>
      <c r="D396" s="171"/>
      <c r="E396" s="171"/>
      <c r="F396" s="171"/>
      <c r="G396" s="171"/>
      <c r="H396" s="171"/>
      <c r="I396" s="172"/>
      <c r="J396" s="488"/>
      <c r="K396" s="489"/>
      <c r="L396" s="490"/>
      <c r="M396" s="489"/>
      <c r="N396" s="490"/>
      <c r="O396" s="489"/>
      <c r="P396" s="490"/>
      <c r="Q396" s="489"/>
      <c r="R396" s="490"/>
      <c r="S396" s="489"/>
      <c r="T396" s="490"/>
      <c r="U396" s="489"/>
      <c r="V396" s="490"/>
      <c r="W396" s="489"/>
      <c r="X396" s="490"/>
      <c r="Y396" s="491"/>
      <c r="Z396" s="69"/>
    </row>
    <row r="397" spans="1:26" s="76" customFormat="1" ht="18.399999999999999" customHeight="1" x14ac:dyDescent="0.15">
      <c r="A397" s="69"/>
      <c r="B397" s="173"/>
      <c r="C397" s="174"/>
      <c r="D397" s="174"/>
      <c r="E397" s="174"/>
      <c r="F397" s="174"/>
      <c r="G397" s="175" t="s">
        <v>157</v>
      </c>
      <c r="H397" s="176"/>
      <c r="I397" s="177"/>
      <c r="J397" s="492" t="s">
        <v>286</v>
      </c>
      <c r="K397" s="493"/>
      <c r="L397" s="494" t="s">
        <v>286</v>
      </c>
      <c r="M397" s="493"/>
      <c r="N397" s="494" t="s">
        <v>286</v>
      </c>
      <c r="O397" s="493"/>
      <c r="P397" s="494" t="s">
        <v>286</v>
      </c>
      <c r="Q397" s="493"/>
      <c r="R397" s="494" t="s">
        <v>286</v>
      </c>
      <c r="S397" s="493"/>
      <c r="T397" s="494" t="s">
        <v>286</v>
      </c>
      <c r="U397" s="493"/>
      <c r="V397" s="494" t="s">
        <v>286</v>
      </c>
      <c r="W397" s="493"/>
      <c r="X397" s="494" t="s">
        <v>286</v>
      </c>
      <c r="Y397" s="495"/>
      <c r="Z397" s="69"/>
    </row>
    <row r="398" spans="1:26" s="76" customFormat="1" ht="18.399999999999999" customHeight="1" x14ac:dyDescent="0.15">
      <c r="A398" s="69"/>
      <c r="B398" s="178" t="s">
        <v>158</v>
      </c>
      <c r="C398" s="179"/>
      <c r="D398" s="179"/>
      <c r="E398" s="179"/>
      <c r="F398" s="179"/>
      <c r="G398" s="179"/>
      <c r="H398" s="179"/>
      <c r="I398" s="180"/>
      <c r="J398" s="484"/>
      <c r="K398" s="485"/>
      <c r="L398" s="486"/>
      <c r="M398" s="485"/>
      <c r="N398" s="486"/>
      <c r="O398" s="485"/>
      <c r="P398" s="486"/>
      <c r="Q398" s="485"/>
      <c r="R398" s="486"/>
      <c r="S398" s="485"/>
      <c r="T398" s="486"/>
      <c r="U398" s="485"/>
      <c r="V398" s="486"/>
      <c r="W398" s="485"/>
      <c r="X398" s="486"/>
      <c r="Y398" s="487"/>
      <c r="Z398" s="69"/>
    </row>
    <row r="399" spans="1:26" s="76" customFormat="1" ht="18.399999999999999" customHeight="1" x14ac:dyDescent="0.15">
      <c r="A399" s="70"/>
      <c r="B399" s="178" t="s">
        <v>159</v>
      </c>
      <c r="C399" s="179"/>
      <c r="D399" s="179"/>
      <c r="E399" s="179"/>
      <c r="F399" s="179"/>
      <c r="G399" s="179"/>
      <c r="H399" s="179"/>
      <c r="I399" s="180"/>
      <c r="J399" s="484"/>
      <c r="K399" s="485"/>
      <c r="L399" s="486"/>
      <c r="M399" s="485"/>
      <c r="N399" s="486"/>
      <c r="O399" s="485"/>
      <c r="P399" s="486"/>
      <c r="Q399" s="485"/>
      <c r="R399" s="486"/>
      <c r="S399" s="485"/>
      <c r="T399" s="486"/>
      <c r="U399" s="485"/>
      <c r="V399" s="486"/>
      <c r="W399" s="485"/>
      <c r="X399" s="486"/>
      <c r="Y399" s="487"/>
      <c r="Z399" s="69"/>
    </row>
    <row r="400" spans="1:26" s="76" customFormat="1" ht="18.399999999999999" customHeight="1" x14ac:dyDescent="0.15">
      <c r="A400" s="69"/>
      <c r="B400" s="178" t="s">
        <v>160</v>
      </c>
      <c r="C400" s="179"/>
      <c r="D400" s="179"/>
      <c r="E400" s="179"/>
      <c r="F400" s="179"/>
      <c r="G400" s="179"/>
      <c r="H400" s="179"/>
      <c r="I400" s="180"/>
      <c r="J400" s="484"/>
      <c r="K400" s="485"/>
      <c r="L400" s="486"/>
      <c r="M400" s="485"/>
      <c r="N400" s="486"/>
      <c r="O400" s="485"/>
      <c r="P400" s="486"/>
      <c r="Q400" s="485"/>
      <c r="R400" s="486"/>
      <c r="S400" s="485"/>
      <c r="T400" s="486"/>
      <c r="U400" s="485"/>
      <c r="V400" s="486"/>
      <c r="W400" s="485"/>
      <c r="X400" s="486"/>
      <c r="Y400" s="487"/>
      <c r="Z400" s="69"/>
    </row>
    <row r="401" spans="1:35" s="76" customFormat="1" ht="18.399999999999999" customHeight="1" thickBot="1" x14ac:dyDescent="0.2">
      <c r="A401" s="70"/>
      <c r="B401" s="181" t="s">
        <v>161</v>
      </c>
      <c r="C401" s="182"/>
      <c r="D401" s="182"/>
      <c r="E401" s="182"/>
      <c r="F401" s="182"/>
      <c r="G401" s="182"/>
      <c r="H401" s="182"/>
      <c r="I401" s="183"/>
      <c r="J401" s="480"/>
      <c r="K401" s="481"/>
      <c r="L401" s="482"/>
      <c r="M401" s="481"/>
      <c r="N401" s="482"/>
      <c r="O401" s="481"/>
      <c r="P401" s="482"/>
      <c r="Q401" s="481"/>
      <c r="R401" s="482"/>
      <c r="S401" s="481"/>
      <c r="T401" s="482"/>
      <c r="U401" s="481"/>
      <c r="V401" s="482"/>
      <c r="W401" s="481"/>
      <c r="X401" s="482"/>
      <c r="Y401" s="483"/>
      <c r="Z401" s="69"/>
    </row>
    <row r="402" spans="1:35" s="76" customFormat="1" ht="18.399999999999999" customHeight="1" thickTop="1" x14ac:dyDescent="0.15">
      <c r="A402" s="69"/>
      <c r="B402" s="73"/>
      <c r="C402" s="73"/>
      <c r="D402" s="507" t="str">
        <f>IF(AB403=0,"",VLOOKUP(AB403,E$2256:F$2355,2))</f>
        <v/>
      </c>
      <c r="E402" s="507"/>
      <c r="F402" s="507"/>
      <c r="G402" s="507"/>
      <c r="H402" s="73"/>
      <c r="I402" s="73"/>
      <c r="J402" s="73"/>
      <c r="K402" s="73"/>
      <c r="L402" s="73"/>
      <c r="M402" s="503"/>
      <c r="N402" s="503"/>
      <c r="O402" s="503"/>
      <c r="P402" s="503"/>
      <c r="Q402" s="503"/>
      <c r="R402" s="73"/>
      <c r="S402" s="73"/>
      <c r="T402" s="73"/>
      <c r="U402" s="505" t="str">
        <f>U$20</f>
        <v/>
      </c>
      <c r="V402" s="505"/>
      <c r="W402" s="505"/>
      <c r="X402" s="505"/>
      <c r="Y402" s="505"/>
      <c r="Z402" s="69"/>
    </row>
    <row r="403" spans="1:35" s="76" customFormat="1" ht="18.399999999999999" customHeight="1" x14ac:dyDescent="0.15">
      <c r="A403" s="69"/>
      <c r="B403" s="74" t="s">
        <v>162</v>
      </c>
      <c r="C403" s="74"/>
      <c r="D403" s="508"/>
      <c r="E403" s="508"/>
      <c r="F403" s="508"/>
      <c r="G403" s="508"/>
      <c r="H403" s="69"/>
      <c r="I403" s="74" t="s">
        <v>163</v>
      </c>
      <c r="J403" s="74"/>
      <c r="K403" s="74"/>
      <c r="L403" s="74"/>
      <c r="M403" s="504"/>
      <c r="N403" s="504"/>
      <c r="O403" s="504"/>
      <c r="P403" s="504"/>
      <c r="Q403" s="504"/>
      <c r="R403" s="69"/>
      <c r="S403" s="74" t="s">
        <v>174</v>
      </c>
      <c r="T403" s="74"/>
      <c r="U403" s="506"/>
      <c r="V403" s="506"/>
      <c r="W403" s="506"/>
      <c r="X403" s="506"/>
      <c r="Y403" s="506"/>
      <c r="Z403" s="69"/>
      <c r="AB403" s="85">
        <f>IF(OR(SUM(AE$9:AE$10)=0,SUM(AE$9:AE$10)&lt;MAX(AB$1:AB402)+1),0,MAX(AB$1:AB402)+1)</f>
        <v>0</v>
      </c>
    </row>
    <row r="404" spans="1:35" s="76" customFormat="1" ht="18.399999999999999" customHeight="1" x14ac:dyDescent="0.15">
      <c r="A404" s="69"/>
      <c r="B404" s="240" t="s">
        <v>389</v>
      </c>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35" s="76" customFormat="1" ht="18.399999999999999" customHeight="1" x14ac:dyDescent="0.15">
      <c r="A405" s="69" t="s">
        <v>149</v>
      </c>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35" s="75" customFormat="1" ht="18.399999999999999" customHeight="1" x14ac:dyDescent="0.15">
      <c r="A406" s="69" t="s">
        <v>149</v>
      </c>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row>
    <row r="407" spans="1:35" s="76" customFormat="1" ht="18.399999999999999" customHeight="1" x14ac:dyDescent="0.15">
      <c r="A407" s="70"/>
      <c r="B407" s="70"/>
      <c r="C407" s="70"/>
      <c r="D407" s="498" t="str">
        <f>団体!C$4&amp;"   体調チェックシート"</f>
        <v>令和 ４年度 第２４回 「谷口睦生」記念陸上記録会   体調チェックシート</v>
      </c>
      <c r="E407" s="498"/>
      <c r="F407" s="498"/>
      <c r="G407" s="498"/>
      <c r="H407" s="498"/>
      <c r="I407" s="498"/>
      <c r="J407" s="498"/>
      <c r="K407" s="498"/>
      <c r="L407" s="498"/>
      <c r="M407" s="498"/>
      <c r="N407" s="498"/>
      <c r="O407" s="498"/>
      <c r="P407" s="498"/>
      <c r="Q407" s="498"/>
      <c r="R407" s="498"/>
      <c r="S407" s="498"/>
      <c r="T407" s="498"/>
      <c r="U407" s="498"/>
      <c r="V407" s="498"/>
      <c r="W407" s="498"/>
      <c r="X407" s="498"/>
      <c r="Y407" s="70"/>
      <c r="Z407" s="70"/>
      <c r="AA407" s="75"/>
      <c r="AB407" s="75"/>
      <c r="AC407" s="75"/>
      <c r="AD407" s="75"/>
    </row>
    <row r="408" spans="1:35" s="76" customFormat="1" ht="18.399999999999999" customHeight="1" x14ac:dyDescent="0.15">
      <c r="A408" s="69"/>
      <c r="B408" s="69"/>
      <c r="C408" s="69"/>
      <c r="D408" s="498"/>
      <c r="E408" s="498"/>
      <c r="F408" s="498"/>
      <c r="G408" s="498"/>
      <c r="H408" s="498"/>
      <c r="I408" s="498"/>
      <c r="J408" s="498"/>
      <c r="K408" s="498"/>
      <c r="L408" s="498"/>
      <c r="M408" s="498"/>
      <c r="N408" s="498"/>
      <c r="O408" s="498"/>
      <c r="P408" s="498"/>
      <c r="Q408" s="498"/>
      <c r="R408" s="498"/>
      <c r="S408" s="498"/>
      <c r="T408" s="498"/>
      <c r="U408" s="498"/>
      <c r="V408" s="498"/>
      <c r="W408" s="498"/>
      <c r="X408" s="498"/>
      <c r="Y408" s="69"/>
      <c r="Z408" s="69"/>
    </row>
    <row r="409" spans="1:35" s="75" customFormat="1" ht="18.399999999999999" customHeight="1" x14ac:dyDescent="0.15">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E409" s="76"/>
      <c r="AF409" s="76"/>
      <c r="AG409" s="76"/>
      <c r="AH409" s="76"/>
      <c r="AI409" s="76"/>
    </row>
    <row r="410" spans="1:35" s="76" customFormat="1" ht="18.399999999999999" customHeight="1" x14ac:dyDescent="0.15">
      <c r="A410" s="69"/>
      <c r="B410" s="71" t="s">
        <v>150</v>
      </c>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35" s="76" customFormat="1" ht="18.399999999999999" customHeight="1" x14ac:dyDescent="0.15">
      <c r="A411" s="69"/>
      <c r="B411" s="71" t="s">
        <v>151</v>
      </c>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35" s="76" customFormat="1" ht="18.399999999999999" customHeight="1" x14ac:dyDescent="0.15">
      <c r="A412" s="69"/>
      <c r="B412" s="71" t="s">
        <v>152</v>
      </c>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35" s="76" customFormat="1" ht="18.399999999999999" customHeight="1" x14ac:dyDescent="0.15">
      <c r="A413" s="69"/>
      <c r="B413" s="71" t="s">
        <v>153</v>
      </c>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35" s="76" customFormat="1" ht="18.399999999999999" customHeight="1" x14ac:dyDescent="0.15">
      <c r="A414" s="69"/>
      <c r="B414" s="71" t="s">
        <v>164</v>
      </c>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35" s="76" customFormat="1" ht="18.399999999999999" customHeight="1" x14ac:dyDescent="0.15">
      <c r="A415" s="69"/>
      <c r="B415" s="71" t="s">
        <v>165</v>
      </c>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35" s="76" customFormat="1" ht="18.399999999999999" customHeight="1" x14ac:dyDescent="0.15">
      <c r="A416" s="69"/>
      <c r="B416" s="241" t="s">
        <v>154</v>
      </c>
      <c r="C416" s="69"/>
      <c r="D416" s="69"/>
      <c r="E416" s="69"/>
      <c r="F416" s="69"/>
      <c r="G416" s="69"/>
      <c r="H416" s="242"/>
      <c r="I416" s="69"/>
      <c r="J416" s="69"/>
      <c r="K416" s="69"/>
      <c r="L416" s="69"/>
      <c r="M416" s="242"/>
      <c r="N416" s="242"/>
      <c r="O416" s="242"/>
      <c r="P416" s="242"/>
      <c r="Q416" s="242"/>
      <c r="R416" s="242"/>
      <c r="S416" s="242"/>
      <c r="T416" s="242"/>
      <c r="U416" s="242"/>
      <c r="V416" s="242"/>
      <c r="W416" s="242"/>
      <c r="X416" s="242"/>
      <c r="Y416" s="242"/>
      <c r="Z416" s="69"/>
    </row>
    <row r="417" spans="1:28" s="76" customFormat="1" ht="18.399999999999999" customHeight="1" thickBot="1" x14ac:dyDescent="0.2">
      <c r="A417" s="69"/>
      <c r="B417" s="72" t="s">
        <v>390</v>
      </c>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8" s="76" customFormat="1" ht="18.399999999999999" customHeight="1" thickTop="1" thickBot="1" x14ac:dyDescent="0.2">
      <c r="A418" s="69"/>
      <c r="B418" s="499" t="s">
        <v>155</v>
      </c>
      <c r="C418" s="500"/>
      <c r="D418" s="500"/>
      <c r="E418" s="500"/>
      <c r="F418" s="500"/>
      <c r="G418" s="500"/>
      <c r="H418" s="500"/>
      <c r="I418" s="501"/>
      <c r="J418" s="496">
        <f>J$13</f>
        <v>44871</v>
      </c>
      <c r="K418" s="497"/>
      <c r="L418" s="496">
        <f t="shared" ref="L418" si="119">L$13</f>
        <v>44872</v>
      </c>
      <c r="M418" s="497"/>
      <c r="N418" s="496">
        <f t="shared" ref="N418" si="120">N$13</f>
        <v>44873</v>
      </c>
      <c r="O418" s="497"/>
      <c r="P418" s="496">
        <f t="shared" ref="P418" si="121">P$13</f>
        <v>44874</v>
      </c>
      <c r="Q418" s="497"/>
      <c r="R418" s="496">
        <f t="shared" ref="R418" si="122">R$13</f>
        <v>44875</v>
      </c>
      <c r="S418" s="497"/>
      <c r="T418" s="496">
        <f t="shared" ref="T418" si="123">T$13</f>
        <v>44876</v>
      </c>
      <c r="U418" s="497"/>
      <c r="V418" s="496">
        <f t="shared" ref="V418" si="124">V$13</f>
        <v>44877</v>
      </c>
      <c r="W418" s="497"/>
      <c r="X418" s="496">
        <f t="shared" ref="X418" si="125">X$13</f>
        <v>44878</v>
      </c>
      <c r="Y418" s="502"/>
      <c r="Z418" s="69"/>
    </row>
    <row r="419" spans="1:28" s="76" customFormat="1" ht="18.399999999999999" customHeight="1" thickTop="1" x14ac:dyDescent="0.15">
      <c r="A419" s="69"/>
      <c r="B419" s="170" t="s">
        <v>156</v>
      </c>
      <c r="C419" s="171"/>
      <c r="D419" s="171"/>
      <c r="E419" s="171"/>
      <c r="F419" s="171"/>
      <c r="G419" s="171"/>
      <c r="H419" s="171"/>
      <c r="I419" s="172"/>
      <c r="J419" s="488"/>
      <c r="K419" s="489"/>
      <c r="L419" s="490"/>
      <c r="M419" s="489"/>
      <c r="N419" s="490"/>
      <c r="O419" s="489"/>
      <c r="P419" s="490"/>
      <c r="Q419" s="489"/>
      <c r="R419" s="490"/>
      <c r="S419" s="489"/>
      <c r="T419" s="490"/>
      <c r="U419" s="489"/>
      <c r="V419" s="490"/>
      <c r="W419" s="489"/>
      <c r="X419" s="490"/>
      <c r="Y419" s="491"/>
      <c r="Z419" s="69"/>
    </row>
    <row r="420" spans="1:28" s="76" customFormat="1" ht="18.399999999999999" customHeight="1" x14ac:dyDescent="0.15">
      <c r="A420" s="69"/>
      <c r="B420" s="173"/>
      <c r="C420" s="174"/>
      <c r="D420" s="174"/>
      <c r="E420" s="174"/>
      <c r="F420" s="174"/>
      <c r="G420" s="175" t="s">
        <v>157</v>
      </c>
      <c r="H420" s="176"/>
      <c r="I420" s="177"/>
      <c r="J420" s="492" t="s">
        <v>286</v>
      </c>
      <c r="K420" s="493"/>
      <c r="L420" s="494" t="s">
        <v>286</v>
      </c>
      <c r="M420" s="493"/>
      <c r="N420" s="494" t="s">
        <v>286</v>
      </c>
      <c r="O420" s="493"/>
      <c r="P420" s="494" t="s">
        <v>286</v>
      </c>
      <c r="Q420" s="493"/>
      <c r="R420" s="494" t="s">
        <v>286</v>
      </c>
      <c r="S420" s="493"/>
      <c r="T420" s="494" t="s">
        <v>286</v>
      </c>
      <c r="U420" s="493"/>
      <c r="V420" s="494" t="s">
        <v>286</v>
      </c>
      <c r="W420" s="493"/>
      <c r="X420" s="494" t="s">
        <v>286</v>
      </c>
      <c r="Y420" s="495"/>
      <c r="Z420" s="69"/>
    </row>
    <row r="421" spans="1:28" s="76" customFormat="1" ht="18.399999999999999" customHeight="1" x14ac:dyDescent="0.15">
      <c r="A421" s="69"/>
      <c r="B421" s="178" t="s">
        <v>158</v>
      </c>
      <c r="C421" s="179"/>
      <c r="D421" s="179"/>
      <c r="E421" s="179"/>
      <c r="F421" s="179"/>
      <c r="G421" s="179"/>
      <c r="H421" s="179"/>
      <c r="I421" s="180"/>
      <c r="J421" s="484"/>
      <c r="K421" s="485"/>
      <c r="L421" s="486"/>
      <c r="M421" s="485"/>
      <c r="N421" s="486"/>
      <c r="O421" s="485"/>
      <c r="P421" s="486"/>
      <c r="Q421" s="485"/>
      <c r="R421" s="486"/>
      <c r="S421" s="485"/>
      <c r="T421" s="486"/>
      <c r="U421" s="485"/>
      <c r="V421" s="486"/>
      <c r="W421" s="485"/>
      <c r="X421" s="486"/>
      <c r="Y421" s="487"/>
      <c r="Z421" s="69"/>
    </row>
    <row r="422" spans="1:28" s="76" customFormat="1" ht="18.399999999999999" customHeight="1" x14ac:dyDescent="0.15">
      <c r="A422" s="70"/>
      <c r="B422" s="178" t="s">
        <v>159</v>
      </c>
      <c r="C422" s="179"/>
      <c r="D422" s="179"/>
      <c r="E422" s="179"/>
      <c r="F422" s="179"/>
      <c r="G422" s="179"/>
      <c r="H422" s="179"/>
      <c r="I422" s="180"/>
      <c r="J422" s="484"/>
      <c r="K422" s="485"/>
      <c r="L422" s="486"/>
      <c r="M422" s="485"/>
      <c r="N422" s="486"/>
      <c r="O422" s="485"/>
      <c r="P422" s="486"/>
      <c r="Q422" s="485"/>
      <c r="R422" s="486"/>
      <c r="S422" s="485"/>
      <c r="T422" s="486"/>
      <c r="U422" s="485"/>
      <c r="V422" s="486"/>
      <c r="W422" s="485"/>
      <c r="X422" s="486"/>
      <c r="Y422" s="487"/>
      <c r="Z422" s="69"/>
    </row>
    <row r="423" spans="1:28" s="76" customFormat="1" ht="18.399999999999999" customHeight="1" x14ac:dyDescent="0.15">
      <c r="A423" s="69"/>
      <c r="B423" s="178" t="s">
        <v>160</v>
      </c>
      <c r="C423" s="179"/>
      <c r="D423" s="179"/>
      <c r="E423" s="179"/>
      <c r="F423" s="179"/>
      <c r="G423" s="179"/>
      <c r="H423" s="179"/>
      <c r="I423" s="180"/>
      <c r="J423" s="484"/>
      <c r="K423" s="485"/>
      <c r="L423" s="486"/>
      <c r="M423" s="485"/>
      <c r="N423" s="486"/>
      <c r="O423" s="485"/>
      <c r="P423" s="486"/>
      <c r="Q423" s="485"/>
      <c r="R423" s="486"/>
      <c r="S423" s="485"/>
      <c r="T423" s="486"/>
      <c r="U423" s="485"/>
      <c r="V423" s="486"/>
      <c r="W423" s="485"/>
      <c r="X423" s="486"/>
      <c r="Y423" s="487"/>
      <c r="Z423" s="69"/>
    </row>
    <row r="424" spans="1:28" s="76" customFormat="1" ht="18.399999999999999" customHeight="1" thickBot="1" x14ac:dyDescent="0.2">
      <c r="A424" s="70"/>
      <c r="B424" s="181" t="s">
        <v>161</v>
      </c>
      <c r="C424" s="182"/>
      <c r="D424" s="182"/>
      <c r="E424" s="182"/>
      <c r="F424" s="182"/>
      <c r="G424" s="182"/>
      <c r="H424" s="182"/>
      <c r="I424" s="183"/>
      <c r="J424" s="480"/>
      <c r="K424" s="481"/>
      <c r="L424" s="482"/>
      <c r="M424" s="481"/>
      <c r="N424" s="482"/>
      <c r="O424" s="481"/>
      <c r="P424" s="482"/>
      <c r="Q424" s="481"/>
      <c r="R424" s="482"/>
      <c r="S424" s="481"/>
      <c r="T424" s="482"/>
      <c r="U424" s="481"/>
      <c r="V424" s="482"/>
      <c r="W424" s="481"/>
      <c r="X424" s="482"/>
      <c r="Y424" s="483"/>
      <c r="Z424" s="69"/>
    </row>
    <row r="425" spans="1:28" s="76" customFormat="1" ht="18.399999999999999" customHeight="1" thickTop="1" x14ac:dyDescent="0.15">
      <c r="A425" s="69"/>
      <c r="B425" s="73"/>
      <c r="C425" s="73"/>
      <c r="D425" s="507" t="str">
        <f>IF(AB426=0,"",VLOOKUP(AB426,E$2256:F$2355,2))</f>
        <v/>
      </c>
      <c r="E425" s="507"/>
      <c r="F425" s="507"/>
      <c r="G425" s="507"/>
      <c r="H425" s="73"/>
      <c r="I425" s="73"/>
      <c r="J425" s="73"/>
      <c r="K425" s="73"/>
      <c r="L425" s="73"/>
      <c r="M425" s="503"/>
      <c r="N425" s="503"/>
      <c r="O425" s="503"/>
      <c r="P425" s="503"/>
      <c r="Q425" s="503"/>
      <c r="R425" s="73"/>
      <c r="S425" s="73"/>
      <c r="T425" s="73"/>
      <c r="U425" s="505" t="str">
        <f>U$20</f>
        <v/>
      </c>
      <c r="V425" s="505"/>
      <c r="W425" s="505"/>
      <c r="X425" s="505"/>
      <c r="Y425" s="505"/>
      <c r="Z425" s="69"/>
    </row>
    <row r="426" spans="1:28" s="76" customFormat="1" ht="18.399999999999999" customHeight="1" x14ac:dyDescent="0.15">
      <c r="A426" s="69"/>
      <c r="B426" s="74" t="s">
        <v>162</v>
      </c>
      <c r="C426" s="74"/>
      <c r="D426" s="508"/>
      <c r="E426" s="508"/>
      <c r="F426" s="508"/>
      <c r="G426" s="508"/>
      <c r="H426" s="69"/>
      <c r="I426" s="74" t="s">
        <v>163</v>
      </c>
      <c r="J426" s="74"/>
      <c r="K426" s="74"/>
      <c r="L426" s="74"/>
      <c r="M426" s="504"/>
      <c r="N426" s="504"/>
      <c r="O426" s="504"/>
      <c r="P426" s="504"/>
      <c r="Q426" s="504"/>
      <c r="R426" s="69"/>
      <c r="S426" s="74" t="s">
        <v>174</v>
      </c>
      <c r="T426" s="74"/>
      <c r="U426" s="506"/>
      <c r="V426" s="506"/>
      <c r="W426" s="506"/>
      <c r="X426" s="506"/>
      <c r="Y426" s="506"/>
      <c r="Z426" s="69"/>
      <c r="AB426" s="85">
        <f>IF(OR(SUM(AE$9:AE$10)=0,SUM(AE$9:AE$10)&lt;MAX(AB$1:AB425)+1),0,MAX(AB$1:AB425)+1)</f>
        <v>0</v>
      </c>
    </row>
    <row r="427" spans="1:28" s="76" customFormat="1" ht="18.399999999999999" customHeight="1" x14ac:dyDescent="0.15">
      <c r="A427" s="69"/>
      <c r="B427" s="240" t="s">
        <v>389</v>
      </c>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8" s="76" customFormat="1" ht="18.399999999999999" customHeight="1" x14ac:dyDescent="0.15">
      <c r="A428" s="69" t="s">
        <v>149</v>
      </c>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5"/>
    </row>
    <row r="429" spans="1:28" s="76" customFormat="1" ht="18.399999999999999" customHeight="1" x14ac:dyDescent="0.15">
      <c r="A429" s="70"/>
      <c r="B429" s="70"/>
      <c r="C429" s="70"/>
      <c r="D429" s="498" t="str">
        <f>団体!C$4&amp;"   体調チェックシート"</f>
        <v>令和 ４年度 第２４回 「谷口睦生」記念陸上記録会   体調チェックシート</v>
      </c>
      <c r="E429" s="498"/>
      <c r="F429" s="498"/>
      <c r="G429" s="498"/>
      <c r="H429" s="498"/>
      <c r="I429" s="498"/>
      <c r="J429" s="498"/>
      <c r="K429" s="498"/>
      <c r="L429" s="498"/>
      <c r="M429" s="498"/>
      <c r="N429" s="498"/>
      <c r="O429" s="498"/>
      <c r="P429" s="498"/>
      <c r="Q429" s="498"/>
      <c r="R429" s="498"/>
      <c r="S429" s="498"/>
      <c r="T429" s="498"/>
      <c r="U429" s="498"/>
      <c r="V429" s="498"/>
      <c r="W429" s="498"/>
      <c r="X429" s="498"/>
      <c r="Y429" s="70"/>
      <c r="Z429" s="70"/>
      <c r="AA429" s="75"/>
    </row>
    <row r="430" spans="1:28" s="76" customFormat="1" ht="18.399999999999999" customHeight="1" x14ac:dyDescent="0.15">
      <c r="A430" s="69"/>
      <c r="B430" s="69"/>
      <c r="C430" s="69"/>
      <c r="D430" s="498"/>
      <c r="E430" s="498"/>
      <c r="F430" s="498"/>
      <c r="G430" s="498"/>
      <c r="H430" s="498"/>
      <c r="I430" s="498"/>
      <c r="J430" s="498"/>
      <c r="K430" s="498"/>
      <c r="L430" s="498"/>
      <c r="M430" s="498"/>
      <c r="N430" s="498"/>
      <c r="O430" s="498"/>
      <c r="P430" s="498"/>
      <c r="Q430" s="498"/>
      <c r="R430" s="498"/>
      <c r="S430" s="498"/>
      <c r="T430" s="498"/>
      <c r="U430" s="498"/>
      <c r="V430" s="498"/>
      <c r="W430" s="498"/>
      <c r="X430" s="498"/>
      <c r="Y430" s="69"/>
      <c r="Z430" s="69"/>
    </row>
    <row r="431" spans="1:28" s="76" customFormat="1" ht="18.399999999999999" customHeight="1" x14ac:dyDescent="0.15">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8" s="76" customFormat="1" ht="18.399999999999999" customHeight="1" x14ac:dyDescent="0.15">
      <c r="A432" s="69"/>
      <c r="B432" s="71" t="s">
        <v>150</v>
      </c>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8" s="76" customFormat="1" ht="18.399999999999999" customHeight="1" x14ac:dyDescent="0.15">
      <c r="A433" s="69"/>
      <c r="B433" s="71" t="s">
        <v>151</v>
      </c>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8" s="76" customFormat="1" ht="18.399999999999999" customHeight="1" x14ac:dyDescent="0.15">
      <c r="A434" s="69"/>
      <c r="B434" s="71" t="s">
        <v>152</v>
      </c>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8" s="76" customFormat="1" ht="18.399999999999999" customHeight="1" x14ac:dyDescent="0.15">
      <c r="A435" s="69"/>
      <c r="B435" s="71" t="s">
        <v>153</v>
      </c>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8" s="76" customFormat="1" ht="18.399999999999999" customHeight="1" x14ac:dyDescent="0.15">
      <c r="A436" s="69"/>
      <c r="B436" s="71" t="s">
        <v>164</v>
      </c>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8" s="76" customFormat="1" ht="18.399999999999999" customHeight="1" x14ac:dyDescent="0.15">
      <c r="A437" s="69"/>
      <c r="B437" s="71" t="s">
        <v>165</v>
      </c>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8" s="76" customFormat="1" ht="18.399999999999999" customHeight="1" x14ac:dyDescent="0.15">
      <c r="A438" s="69"/>
      <c r="B438" s="241" t="s">
        <v>154</v>
      </c>
      <c r="C438" s="69"/>
      <c r="D438" s="69"/>
      <c r="E438" s="69"/>
      <c r="F438" s="69"/>
      <c r="G438" s="69"/>
      <c r="H438" s="242"/>
      <c r="I438" s="69"/>
      <c r="J438" s="69"/>
      <c r="K438" s="69"/>
      <c r="L438" s="69"/>
      <c r="M438" s="242"/>
      <c r="N438" s="242"/>
      <c r="O438" s="242"/>
      <c r="P438" s="242"/>
      <c r="Q438" s="242"/>
      <c r="R438" s="242"/>
      <c r="S438" s="242"/>
      <c r="T438" s="242"/>
      <c r="U438" s="242"/>
      <c r="V438" s="242"/>
      <c r="W438" s="242"/>
      <c r="X438" s="242"/>
      <c r="Y438" s="242"/>
      <c r="Z438" s="69"/>
    </row>
    <row r="439" spans="1:28" s="76" customFormat="1" ht="18.399999999999999" customHeight="1" thickBot="1" x14ac:dyDescent="0.2">
      <c r="A439" s="69"/>
      <c r="B439" s="72" t="s">
        <v>390</v>
      </c>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8" s="76" customFormat="1" ht="18.399999999999999" customHeight="1" thickTop="1" thickBot="1" x14ac:dyDescent="0.2">
      <c r="A440" s="69"/>
      <c r="B440" s="499" t="s">
        <v>155</v>
      </c>
      <c r="C440" s="500"/>
      <c r="D440" s="500"/>
      <c r="E440" s="500"/>
      <c r="F440" s="500"/>
      <c r="G440" s="500"/>
      <c r="H440" s="500"/>
      <c r="I440" s="501"/>
      <c r="J440" s="496">
        <f>J$13</f>
        <v>44871</v>
      </c>
      <c r="K440" s="497"/>
      <c r="L440" s="496">
        <f t="shared" ref="L440" si="126">L$13</f>
        <v>44872</v>
      </c>
      <c r="M440" s="497"/>
      <c r="N440" s="496">
        <f t="shared" ref="N440" si="127">N$13</f>
        <v>44873</v>
      </c>
      <c r="O440" s="497"/>
      <c r="P440" s="496">
        <f t="shared" ref="P440" si="128">P$13</f>
        <v>44874</v>
      </c>
      <c r="Q440" s="497"/>
      <c r="R440" s="496">
        <f t="shared" ref="R440" si="129">R$13</f>
        <v>44875</v>
      </c>
      <c r="S440" s="497"/>
      <c r="T440" s="496">
        <f t="shared" ref="T440" si="130">T$13</f>
        <v>44876</v>
      </c>
      <c r="U440" s="497"/>
      <c r="V440" s="496">
        <f t="shared" ref="V440" si="131">V$13</f>
        <v>44877</v>
      </c>
      <c r="W440" s="497"/>
      <c r="X440" s="496">
        <f t="shared" ref="X440" si="132">X$13</f>
        <v>44878</v>
      </c>
      <c r="Y440" s="502"/>
      <c r="Z440" s="69"/>
    </row>
    <row r="441" spans="1:28" s="76" customFormat="1" ht="18.399999999999999" customHeight="1" thickTop="1" x14ac:dyDescent="0.15">
      <c r="A441" s="69"/>
      <c r="B441" s="170" t="s">
        <v>156</v>
      </c>
      <c r="C441" s="171"/>
      <c r="D441" s="171"/>
      <c r="E441" s="171"/>
      <c r="F441" s="171"/>
      <c r="G441" s="171"/>
      <c r="H441" s="171"/>
      <c r="I441" s="172"/>
      <c r="J441" s="488"/>
      <c r="K441" s="489"/>
      <c r="L441" s="490"/>
      <c r="M441" s="489"/>
      <c r="N441" s="490"/>
      <c r="O441" s="489"/>
      <c r="P441" s="490"/>
      <c r="Q441" s="489"/>
      <c r="R441" s="490"/>
      <c r="S441" s="489"/>
      <c r="T441" s="490"/>
      <c r="U441" s="489"/>
      <c r="V441" s="490"/>
      <c r="W441" s="489"/>
      <c r="X441" s="490"/>
      <c r="Y441" s="491"/>
      <c r="Z441" s="69"/>
    </row>
    <row r="442" spans="1:28" s="76" customFormat="1" ht="18.399999999999999" customHeight="1" x14ac:dyDescent="0.15">
      <c r="A442" s="69"/>
      <c r="B442" s="173"/>
      <c r="C442" s="174"/>
      <c r="D442" s="174"/>
      <c r="E442" s="174"/>
      <c r="F442" s="174"/>
      <c r="G442" s="175" t="s">
        <v>157</v>
      </c>
      <c r="H442" s="176"/>
      <c r="I442" s="177"/>
      <c r="J442" s="492" t="s">
        <v>286</v>
      </c>
      <c r="K442" s="493"/>
      <c r="L442" s="494" t="s">
        <v>286</v>
      </c>
      <c r="M442" s="493"/>
      <c r="N442" s="494" t="s">
        <v>286</v>
      </c>
      <c r="O442" s="493"/>
      <c r="P442" s="494" t="s">
        <v>286</v>
      </c>
      <c r="Q442" s="493"/>
      <c r="R442" s="494" t="s">
        <v>286</v>
      </c>
      <c r="S442" s="493"/>
      <c r="T442" s="494" t="s">
        <v>286</v>
      </c>
      <c r="U442" s="493"/>
      <c r="V442" s="494" t="s">
        <v>286</v>
      </c>
      <c r="W442" s="493"/>
      <c r="X442" s="494" t="s">
        <v>286</v>
      </c>
      <c r="Y442" s="495"/>
      <c r="Z442" s="69"/>
    </row>
    <row r="443" spans="1:28" s="76" customFormat="1" ht="18.399999999999999" customHeight="1" x14ac:dyDescent="0.15">
      <c r="A443" s="69"/>
      <c r="B443" s="178" t="s">
        <v>158</v>
      </c>
      <c r="C443" s="179"/>
      <c r="D443" s="179"/>
      <c r="E443" s="179"/>
      <c r="F443" s="179"/>
      <c r="G443" s="179"/>
      <c r="H443" s="179"/>
      <c r="I443" s="180"/>
      <c r="J443" s="484"/>
      <c r="K443" s="485"/>
      <c r="L443" s="486"/>
      <c r="M443" s="485"/>
      <c r="N443" s="486"/>
      <c r="O443" s="485"/>
      <c r="P443" s="486"/>
      <c r="Q443" s="485"/>
      <c r="R443" s="486"/>
      <c r="S443" s="485"/>
      <c r="T443" s="486"/>
      <c r="U443" s="485"/>
      <c r="V443" s="486"/>
      <c r="W443" s="485"/>
      <c r="X443" s="486"/>
      <c r="Y443" s="487"/>
      <c r="Z443" s="69"/>
    </row>
    <row r="444" spans="1:28" s="76" customFormat="1" ht="18.399999999999999" customHeight="1" x14ac:dyDescent="0.15">
      <c r="A444" s="70"/>
      <c r="B444" s="178" t="s">
        <v>159</v>
      </c>
      <c r="C444" s="179"/>
      <c r="D444" s="179"/>
      <c r="E444" s="179"/>
      <c r="F444" s="179"/>
      <c r="G444" s="179"/>
      <c r="H444" s="179"/>
      <c r="I444" s="180"/>
      <c r="J444" s="484"/>
      <c r="K444" s="485"/>
      <c r="L444" s="486"/>
      <c r="M444" s="485"/>
      <c r="N444" s="486"/>
      <c r="O444" s="485"/>
      <c r="P444" s="486"/>
      <c r="Q444" s="485"/>
      <c r="R444" s="486"/>
      <c r="S444" s="485"/>
      <c r="T444" s="486"/>
      <c r="U444" s="485"/>
      <c r="V444" s="486"/>
      <c r="W444" s="485"/>
      <c r="X444" s="486"/>
      <c r="Y444" s="487"/>
      <c r="Z444" s="69"/>
    </row>
    <row r="445" spans="1:28" s="76" customFormat="1" ht="18.399999999999999" customHeight="1" x14ac:dyDescent="0.15">
      <c r="A445" s="69"/>
      <c r="B445" s="178" t="s">
        <v>160</v>
      </c>
      <c r="C445" s="179"/>
      <c r="D445" s="179"/>
      <c r="E445" s="179"/>
      <c r="F445" s="179"/>
      <c r="G445" s="179"/>
      <c r="H445" s="179"/>
      <c r="I445" s="180"/>
      <c r="J445" s="484"/>
      <c r="K445" s="485"/>
      <c r="L445" s="486"/>
      <c r="M445" s="485"/>
      <c r="N445" s="486"/>
      <c r="O445" s="485"/>
      <c r="P445" s="486"/>
      <c r="Q445" s="485"/>
      <c r="R445" s="486"/>
      <c r="S445" s="485"/>
      <c r="T445" s="486"/>
      <c r="U445" s="485"/>
      <c r="V445" s="486"/>
      <c r="W445" s="485"/>
      <c r="X445" s="486"/>
      <c r="Y445" s="487"/>
      <c r="Z445" s="69"/>
    </row>
    <row r="446" spans="1:28" s="76" customFormat="1" ht="18.399999999999999" customHeight="1" thickBot="1" x14ac:dyDescent="0.2">
      <c r="A446" s="70"/>
      <c r="B446" s="181" t="s">
        <v>161</v>
      </c>
      <c r="C446" s="182"/>
      <c r="D446" s="182"/>
      <c r="E446" s="182"/>
      <c r="F446" s="182"/>
      <c r="G446" s="182"/>
      <c r="H446" s="182"/>
      <c r="I446" s="183"/>
      <c r="J446" s="480"/>
      <c r="K446" s="481"/>
      <c r="L446" s="482"/>
      <c r="M446" s="481"/>
      <c r="N446" s="482"/>
      <c r="O446" s="481"/>
      <c r="P446" s="482"/>
      <c r="Q446" s="481"/>
      <c r="R446" s="482"/>
      <c r="S446" s="481"/>
      <c r="T446" s="482"/>
      <c r="U446" s="481"/>
      <c r="V446" s="482"/>
      <c r="W446" s="481"/>
      <c r="X446" s="482"/>
      <c r="Y446" s="483"/>
      <c r="Z446" s="69"/>
    </row>
    <row r="447" spans="1:28" s="76" customFormat="1" ht="18.399999999999999" customHeight="1" thickTop="1" x14ac:dyDescent="0.15">
      <c r="A447" s="69"/>
      <c r="B447" s="73"/>
      <c r="C447" s="73"/>
      <c r="D447" s="507" t="str">
        <f>IF(AB448=0,"",VLOOKUP(AB448,E$2256:F$2355,2))</f>
        <v/>
      </c>
      <c r="E447" s="507"/>
      <c r="F447" s="507"/>
      <c r="G447" s="507"/>
      <c r="H447" s="73"/>
      <c r="I447" s="73"/>
      <c r="J447" s="73"/>
      <c r="K447" s="73"/>
      <c r="L447" s="73"/>
      <c r="M447" s="503"/>
      <c r="N447" s="503"/>
      <c r="O447" s="503"/>
      <c r="P447" s="503"/>
      <c r="Q447" s="503"/>
      <c r="R447" s="73"/>
      <c r="S447" s="73"/>
      <c r="T447" s="73"/>
      <c r="U447" s="505" t="str">
        <f>U$20</f>
        <v/>
      </c>
      <c r="V447" s="505"/>
      <c r="W447" s="505"/>
      <c r="X447" s="505"/>
      <c r="Y447" s="505"/>
      <c r="Z447" s="69"/>
    </row>
    <row r="448" spans="1:28" s="76" customFormat="1" ht="18.399999999999999" customHeight="1" x14ac:dyDescent="0.15">
      <c r="A448" s="69"/>
      <c r="B448" s="74" t="s">
        <v>162</v>
      </c>
      <c r="C448" s="74"/>
      <c r="D448" s="508"/>
      <c r="E448" s="508"/>
      <c r="F448" s="508"/>
      <c r="G448" s="508"/>
      <c r="H448" s="69"/>
      <c r="I448" s="74" t="s">
        <v>163</v>
      </c>
      <c r="J448" s="74"/>
      <c r="K448" s="74"/>
      <c r="L448" s="74"/>
      <c r="M448" s="504"/>
      <c r="N448" s="504"/>
      <c r="O448" s="504"/>
      <c r="P448" s="504"/>
      <c r="Q448" s="504"/>
      <c r="R448" s="69"/>
      <c r="S448" s="74" t="s">
        <v>174</v>
      </c>
      <c r="T448" s="74"/>
      <c r="U448" s="506"/>
      <c r="V448" s="506"/>
      <c r="W448" s="506"/>
      <c r="X448" s="506"/>
      <c r="Y448" s="506"/>
      <c r="Z448" s="69"/>
      <c r="AB448" s="85">
        <f>IF(OR(SUM(AE$9:AE$10)=0,SUM(AE$9:AE$10)&lt;MAX(AB$1:AB447)+1),0,MAX(AB$1:AB447)+1)</f>
        <v>0</v>
      </c>
    </row>
    <row r="449" spans="1:35" s="76" customFormat="1" ht="18.399999999999999" customHeight="1" x14ac:dyDescent="0.15">
      <c r="A449" s="69"/>
      <c r="B449" s="240" t="s">
        <v>389</v>
      </c>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35" s="76" customFormat="1" ht="18.399999999999999" customHeight="1" x14ac:dyDescent="0.15">
      <c r="A450" s="69" t="s">
        <v>149</v>
      </c>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35" s="75" customFormat="1" ht="18.399999999999999" customHeight="1" x14ac:dyDescent="0.15">
      <c r="A451" s="69" t="s">
        <v>149</v>
      </c>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row>
    <row r="452" spans="1:35" s="76" customFormat="1" ht="18.399999999999999" customHeight="1" x14ac:dyDescent="0.15">
      <c r="A452" s="70"/>
      <c r="B452" s="70"/>
      <c r="C452" s="70"/>
      <c r="D452" s="498" t="str">
        <f>団体!C$4&amp;"   体調チェックシート"</f>
        <v>令和 ４年度 第２４回 「谷口睦生」記念陸上記録会   体調チェックシート</v>
      </c>
      <c r="E452" s="498"/>
      <c r="F452" s="498"/>
      <c r="G452" s="498"/>
      <c r="H452" s="498"/>
      <c r="I452" s="498"/>
      <c r="J452" s="498"/>
      <c r="K452" s="498"/>
      <c r="L452" s="498"/>
      <c r="M452" s="498"/>
      <c r="N452" s="498"/>
      <c r="O452" s="498"/>
      <c r="P452" s="498"/>
      <c r="Q452" s="498"/>
      <c r="R452" s="498"/>
      <c r="S452" s="498"/>
      <c r="T452" s="498"/>
      <c r="U452" s="498"/>
      <c r="V452" s="498"/>
      <c r="W452" s="498"/>
      <c r="X452" s="498"/>
      <c r="Y452" s="70"/>
      <c r="Z452" s="70"/>
      <c r="AA452" s="75"/>
      <c r="AB452" s="75"/>
      <c r="AC452" s="75"/>
      <c r="AD452" s="75"/>
    </row>
    <row r="453" spans="1:35" s="76" customFormat="1" ht="18.399999999999999" customHeight="1" x14ac:dyDescent="0.15">
      <c r="A453" s="69"/>
      <c r="B453" s="69"/>
      <c r="C453" s="69"/>
      <c r="D453" s="498"/>
      <c r="E453" s="498"/>
      <c r="F453" s="498"/>
      <c r="G453" s="498"/>
      <c r="H453" s="498"/>
      <c r="I453" s="498"/>
      <c r="J453" s="498"/>
      <c r="K453" s="498"/>
      <c r="L453" s="498"/>
      <c r="M453" s="498"/>
      <c r="N453" s="498"/>
      <c r="O453" s="498"/>
      <c r="P453" s="498"/>
      <c r="Q453" s="498"/>
      <c r="R453" s="498"/>
      <c r="S453" s="498"/>
      <c r="T453" s="498"/>
      <c r="U453" s="498"/>
      <c r="V453" s="498"/>
      <c r="W453" s="498"/>
      <c r="X453" s="498"/>
      <c r="Y453" s="69"/>
      <c r="Z453" s="69"/>
    </row>
    <row r="454" spans="1:35" s="75" customFormat="1" ht="18.399999999999999" customHeight="1" x14ac:dyDescent="0.15">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E454" s="76"/>
      <c r="AF454" s="76"/>
      <c r="AG454" s="76"/>
      <c r="AH454" s="76"/>
      <c r="AI454" s="76"/>
    </row>
    <row r="455" spans="1:35" s="76" customFormat="1" ht="18.399999999999999" customHeight="1" x14ac:dyDescent="0.15">
      <c r="A455" s="69"/>
      <c r="B455" s="71" t="s">
        <v>150</v>
      </c>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35" s="76" customFormat="1" ht="18.399999999999999" customHeight="1" x14ac:dyDescent="0.15">
      <c r="A456" s="69"/>
      <c r="B456" s="71" t="s">
        <v>151</v>
      </c>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35" s="76" customFormat="1" ht="18.399999999999999" customHeight="1" x14ac:dyDescent="0.15">
      <c r="A457" s="69"/>
      <c r="B457" s="71" t="s">
        <v>152</v>
      </c>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35" s="76" customFormat="1" ht="18.399999999999999" customHeight="1" x14ac:dyDescent="0.15">
      <c r="A458" s="69"/>
      <c r="B458" s="71" t="s">
        <v>153</v>
      </c>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35" s="76" customFormat="1" ht="18.399999999999999" customHeight="1" x14ac:dyDescent="0.15">
      <c r="A459" s="69"/>
      <c r="B459" s="71" t="s">
        <v>164</v>
      </c>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35" s="76" customFormat="1" ht="18.399999999999999" customHeight="1" x14ac:dyDescent="0.15">
      <c r="A460" s="69"/>
      <c r="B460" s="71" t="s">
        <v>165</v>
      </c>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35" s="76" customFormat="1" ht="18.399999999999999" customHeight="1" x14ac:dyDescent="0.15">
      <c r="A461" s="69"/>
      <c r="B461" s="241" t="s">
        <v>154</v>
      </c>
      <c r="C461" s="69"/>
      <c r="D461" s="69"/>
      <c r="E461" s="69"/>
      <c r="F461" s="69"/>
      <c r="G461" s="69"/>
      <c r="H461" s="242"/>
      <c r="I461" s="69"/>
      <c r="J461" s="69"/>
      <c r="K461" s="69"/>
      <c r="L461" s="69"/>
      <c r="M461" s="242"/>
      <c r="N461" s="242"/>
      <c r="O461" s="242"/>
      <c r="P461" s="242"/>
      <c r="Q461" s="242"/>
      <c r="R461" s="242"/>
      <c r="S461" s="242"/>
      <c r="T461" s="242"/>
      <c r="U461" s="242"/>
      <c r="V461" s="242"/>
      <c r="W461" s="242"/>
      <c r="X461" s="242"/>
      <c r="Y461" s="242"/>
      <c r="Z461" s="69"/>
    </row>
    <row r="462" spans="1:35" s="76" customFormat="1" ht="18.399999999999999" customHeight="1" thickBot="1" x14ac:dyDescent="0.2">
      <c r="A462" s="69"/>
      <c r="B462" s="72" t="s">
        <v>390</v>
      </c>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35" s="76" customFormat="1" ht="18.399999999999999" customHeight="1" thickTop="1" thickBot="1" x14ac:dyDescent="0.2">
      <c r="A463" s="69"/>
      <c r="B463" s="499" t="s">
        <v>155</v>
      </c>
      <c r="C463" s="500"/>
      <c r="D463" s="500"/>
      <c r="E463" s="500"/>
      <c r="F463" s="500"/>
      <c r="G463" s="500"/>
      <c r="H463" s="500"/>
      <c r="I463" s="501"/>
      <c r="J463" s="496">
        <f>J$13</f>
        <v>44871</v>
      </c>
      <c r="K463" s="497"/>
      <c r="L463" s="496">
        <f t="shared" ref="L463" si="133">L$13</f>
        <v>44872</v>
      </c>
      <c r="M463" s="497"/>
      <c r="N463" s="496">
        <f t="shared" ref="N463" si="134">N$13</f>
        <v>44873</v>
      </c>
      <c r="O463" s="497"/>
      <c r="P463" s="496">
        <f t="shared" ref="P463" si="135">P$13</f>
        <v>44874</v>
      </c>
      <c r="Q463" s="497"/>
      <c r="R463" s="496">
        <f t="shared" ref="R463" si="136">R$13</f>
        <v>44875</v>
      </c>
      <c r="S463" s="497"/>
      <c r="T463" s="496">
        <f t="shared" ref="T463" si="137">T$13</f>
        <v>44876</v>
      </c>
      <c r="U463" s="497"/>
      <c r="V463" s="496">
        <f t="shared" ref="V463" si="138">V$13</f>
        <v>44877</v>
      </c>
      <c r="W463" s="497"/>
      <c r="X463" s="496">
        <f t="shared" ref="X463" si="139">X$13</f>
        <v>44878</v>
      </c>
      <c r="Y463" s="502"/>
      <c r="Z463" s="69"/>
    </row>
    <row r="464" spans="1:35" s="76" customFormat="1" ht="18.399999999999999" customHeight="1" thickTop="1" x14ac:dyDescent="0.15">
      <c r="A464" s="69"/>
      <c r="B464" s="170" t="s">
        <v>156</v>
      </c>
      <c r="C464" s="171"/>
      <c r="D464" s="171"/>
      <c r="E464" s="171"/>
      <c r="F464" s="171"/>
      <c r="G464" s="171"/>
      <c r="H464" s="171"/>
      <c r="I464" s="172"/>
      <c r="J464" s="488"/>
      <c r="K464" s="489"/>
      <c r="L464" s="490"/>
      <c r="M464" s="489"/>
      <c r="N464" s="490"/>
      <c r="O464" s="489"/>
      <c r="P464" s="490"/>
      <c r="Q464" s="489"/>
      <c r="R464" s="490"/>
      <c r="S464" s="489"/>
      <c r="T464" s="490"/>
      <c r="U464" s="489"/>
      <c r="V464" s="490"/>
      <c r="W464" s="489"/>
      <c r="X464" s="490"/>
      <c r="Y464" s="491"/>
      <c r="Z464" s="69"/>
    </row>
    <row r="465" spans="1:28" s="76" customFormat="1" ht="18.399999999999999" customHeight="1" x14ac:dyDescent="0.15">
      <c r="A465" s="69"/>
      <c r="B465" s="173"/>
      <c r="C465" s="174"/>
      <c r="D465" s="174"/>
      <c r="E465" s="174"/>
      <c r="F465" s="174"/>
      <c r="G465" s="175" t="s">
        <v>157</v>
      </c>
      <c r="H465" s="176"/>
      <c r="I465" s="177"/>
      <c r="J465" s="492" t="s">
        <v>286</v>
      </c>
      <c r="K465" s="493"/>
      <c r="L465" s="494" t="s">
        <v>286</v>
      </c>
      <c r="M465" s="493"/>
      <c r="N465" s="494" t="s">
        <v>286</v>
      </c>
      <c r="O465" s="493"/>
      <c r="P465" s="494" t="s">
        <v>286</v>
      </c>
      <c r="Q465" s="493"/>
      <c r="R465" s="494" t="s">
        <v>286</v>
      </c>
      <c r="S465" s="493"/>
      <c r="T465" s="494" t="s">
        <v>286</v>
      </c>
      <c r="U465" s="493"/>
      <c r="V465" s="494" t="s">
        <v>286</v>
      </c>
      <c r="W465" s="493"/>
      <c r="X465" s="494" t="s">
        <v>286</v>
      </c>
      <c r="Y465" s="495"/>
      <c r="Z465" s="69"/>
    </row>
    <row r="466" spans="1:28" s="76" customFormat="1" ht="18.399999999999999" customHeight="1" x14ac:dyDescent="0.15">
      <c r="A466" s="69"/>
      <c r="B466" s="178" t="s">
        <v>158</v>
      </c>
      <c r="C466" s="179"/>
      <c r="D466" s="179"/>
      <c r="E466" s="179"/>
      <c r="F466" s="179"/>
      <c r="G466" s="179"/>
      <c r="H466" s="179"/>
      <c r="I466" s="180"/>
      <c r="J466" s="484"/>
      <c r="K466" s="485"/>
      <c r="L466" s="486"/>
      <c r="M466" s="485"/>
      <c r="N466" s="486"/>
      <c r="O466" s="485"/>
      <c r="P466" s="486"/>
      <c r="Q466" s="485"/>
      <c r="R466" s="486"/>
      <c r="S466" s="485"/>
      <c r="T466" s="486"/>
      <c r="U466" s="485"/>
      <c r="V466" s="486"/>
      <c r="W466" s="485"/>
      <c r="X466" s="486"/>
      <c r="Y466" s="487"/>
      <c r="Z466" s="69"/>
    </row>
    <row r="467" spans="1:28" s="76" customFormat="1" ht="18.399999999999999" customHeight="1" x14ac:dyDescent="0.15">
      <c r="A467" s="70"/>
      <c r="B467" s="178" t="s">
        <v>159</v>
      </c>
      <c r="C467" s="179"/>
      <c r="D467" s="179"/>
      <c r="E467" s="179"/>
      <c r="F467" s="179"/>
      <c r="G467" s="179"/>
      <c r="H467" s="179"/>
      <c r="I467" s="180"/>
      <c r="J467" s="484"/>
      <c r="K467" s="485"/>
      <c r="L467" s="486"/>
      <c r="M467" s="485"/>
      <c r="N467" s="486"/>
      <c r="O467" s="485"/>
      <c r="P467" s="486"/>
      <c r="Q467" s="485"/>
      <c r="R467" s="486"/>
      <c r="S467" s="485"/>
      <c r="T467" s="486"/>
      <c r="U467" s="485"/>
      <c r="V467" s="486"/>
      <c r="W467" s="485"/>
      <c r="X467" s="486"/>
      <c r="Y467" s="487"/>
      <c r="Z467" s="69"/>
    </row>
    <row r="468" spans="1:28" s="76" customFormat="1" ht="18.399999999999999" customHeight="1" x14ac:dyDescent="0.15">
      <c r="A468" s="69"/>
      <c r="B468" s="178" t="s">
        <v>160</v>
      </c>
      <c r="C468" s="179"/>
      <c r="D468" s="179"/>
      <c r="E468" s="179"/>
      <c r="F468" s="179"/>
      <c r="G468" s="179"/>
      <c r="H468" s="179"/>
      <c r="I468" s="180"/>
      <c r="J468" s="484"/>
      <c r="K468" s="485"/>
      <c r="L468" s="486"/>
      <c r="M468" s="485"/>
      <c r="N468" s="486"/>
      <c r="O468" s="485"/>
      <c r="P468" s="486"/>
      <c r="Q468" s="485"/>
      <c r="R468" s="486"/>
      <c r="S468" s="485"/>
      <c r="T468" s="486"/>
      <c r="U468" s="485"/>
      <c r="V468" s="486"/>
      <c r="W468" s="485"/>
      <c r="X468" s="486"/>
      <c r="Y468" s="487"/>
      <c r="Z468" s="69"/>
    </row>
    <row r="469" spans="1:28" s="76" customFormat="1" ht="18.399999999999999" customHeight="1" thickBot="1" x14ac:dyDescent="0.2">
      <c r="A469" s="70"/>
      <c r="B469" s="181" t="s">
        <v>161</v>
      </c>
      <c r="C469" s="182"/>
      <c r="D469" s="182"/>
      <c r="E469" s="182"/>
      <c r="F469" s="182"/>
      <c r="G469" s="182"/>
      <c r="H469" s="182"/>
      <c r="I469" s="183"/>
      <c r="J469" s="480"/>
      <c r="K469" s="481"/>
      <c r="L469" s="482"/>
      <c r="M469" s="481"/>
      <c r="N469" s="482"/>
      <c r="O469" s="481"/>
      <c r="P469" s="482"/>
      <c r="Q469" s="481"/>
      <c r="R469" s="482"/>
      <c r="S469" s="481"/>
      <c r="T469" s="482"/>
      <c r="U469" s="481"/>
      <c r="V469" s="482"/>
      <c r="W469" s="481"/>
      <c r="X469" s="482"/>
      <c r="Y469" s="483"/>
      <c r="Z469" s="69"/>
    </row>
    <row r="470" spans="1:28" s="76" customFormat="1" ht="18.399999999999999" customHeight="1" thickTop="1" x14ac:dyDescent="0.15">
      <c r="A470" s="69"/>
      <c r="B470" s="73"/>
      <c r="C470" s="73"/>
      <c r="D470" s="507" t="str">
        <f>IF(AB471=0,"",VLOOKUP(AB471,E$2256:F$2355,2))</f>
        <v/>
      </c>
      <c r="E470" s="507"/>
      <c r="F470" s="507"/>
      <c r="G470" s="507"/>
      <c r="H470" s="73"/>
      <c r="I470" s="73"/>
      <c r="J470" s="73"/>
      <c r="K470" s="73"/>
      <c r="L470" s="73"/>
      <c r="M470" s="503"/>
      <c r="N470" s="503"/>
      <c r="O470" s="503"/>
      <c r="P470" s="503"/>
      <c r="Q470" s="503"/>
      <c r="R470" s="73"/>
      <c r="S470" s="73"/>
      <c r="T470" s="73"/>
      <c r="U470" s="505" t="str">
        <f>U$20</f>
        <v/>
      </c>
      <c r="V470" s="505"/>
      <c r="W470" s="505"/>
      <c r="X470" s="505"/>
      <c r="Y470" s="505"/>
      <c r="Z470" s="69"/>
    </row>
    <row r="471" spans="1:28" s="76" customFormat="1" ht="18.399999999999999" customHeight="1" x14ac:dyDescent="0.15">
      <c r="A471" s="69"/>
      <c r="B471" s="74" t="s">
        <v>162</v>
      </c>
      <c r="C471" s="74"/>
      <c r="D471" s="508"/>
      <c r="E471" s="508"/>
      <c r="F471" s="508"/>
      <c r="G471" s="508"/>
      <c r="H471" s="69"/>
      <c r="I471" s="74" t="s">
        <v>163</v>
      </c>
      <c r="J471" s="74"/>
      <c r="K471" s="74"/>
      <c r="L471" s="74"/>
      <c r="M471" s="504"/>
      <c r="N471" s="504"/>
      <c r="O471" s="504"/>
      <c r="P471" s="504"/>
      <c r="Q471" s="504"/>
      <c r="R471" s="69"/>
      <c r="S471" s="74" t="s">
        <v>174</v>
      </c>
      <c r="T471" s="74"/>
      <c r="U471" s="506"/>
      <c r="V471" s="506"/>
      <c r="W471" s="506"/>
      <c r="X471" s="506"/>
      <c r="Y471" s="506"/>
      <c r="Z471" s="69"/>
      <c r="AB471" s="85">
        <f>IF(OR(SUM(AE$9:AE$10)=0,SUM(AE$9:AE$10)&lt;MAX(AB$1:AB470)+1),0,MAX(AB$1:AB470)+1)</f>
        <v>0</v>
      </c>
    </row>
    <row r="472" spans="1:28" s="76" customFormat="1" ht="18.399999999999999" customHeight="1" x14ac:dyDescent="0.15">
      <c r="A472" s="69"/>
      <c r="B472" s="240" t="s">
        <v>389</v>
      </c>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8" s="76" customFormat="1" ht="18.399999999999999" customHeight="1" x14ac:dyDescent="0.15">
      <c r="A473" s="69" t="s">
        <v>149</v>
      </c>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5"/>
    </row>
    <row r="474" spans="1:28" s="76" customFormat="1" ht="18.399999999999999" customHeight="1" x14ac:dyDescent="0.15">
      <c r="A474" s="70"/>
      <c r="B474" s="70"/>
      <c r="C474" s="70"/>
      <c r="D474" s="498" t="str">
        <f>団体!C$4&amp;"   体調チェックシート"</f>
        <v>令和 ４年度 第２４回 「谷口睦生」記念陸上記録会   体調チェックシート</v>
      </c>
      <c r="E474" s="498"/>
      <c r="F474" s="498"/>
      <c r="G474" s="498"/>
      <c r="H474" s="498"/>
      <c r="I474" s="498"/>
      <c r="J474" s="498"/>
      <c r="K474" s="498"/>
      <c r="L474" s="498"/>
      <c r="M474" s="498"/>
      <c r="N474" s="498"/>
      <c r="O474" s="498"/>
      <c r="P474" s="498"/>
      <c r="Q474" s="498"/>
      <c r="R474" s="498"/>
      <c r="S474" s="498"/>
      <c r="T474" s="498"/>
      <c r="U474" s="498"/>
      <c r="V474" s="498"/>
      <c r="W474" s="498"/>
      <c r="X474" s="498"/>
      <c r="Y474" s="70"/>
      <c r="Z474" s="70"/>
      <c r="AA474" s="75"/>
    </row>
    <row r="475" spans="1:28" s="76" customFormat="1" ht="18.399999999999999" customHeight="1" x14ac:dyDescent="0.15">
      <c r="A475" s="69"/>
      <c r="B475" s="69"/>
      <c r="C475" s="69"/>
      <c r="D475" s="498"/>
      <c r="E475" s="498"/>
      <c r="F475" s="498"/>
      <c r="G475" s="498"/>
      <c r="H475" s="498"/>
      <c r="I475" s="498"/>
      <c r="J475" s="498"/>
      <c r="K475" s="498"/>
      <c r="L475" s="498"/>
      <c r="M475" s="498"/>
      <c r="N475" s="498"/>
      <c r="O475" s="498"/>
      <c r="P475" s="498"/>
      <c r="Q475" s="498"/>
      <c r="R475" s="498"/>
      <c r="S475" s="498"/>
      <c r="T475" s="498"/>
      <c r="U475" s="498"/>
      <c r="V475" s="498"/>
      <c r="W475" s="498"/>
      <c r="X475" s="498"/>
      <c r="Y475" s="69"/>
      <c r="Z475" s="69"/>
    </row>
    <row r="476" spans="1:28" s="76" customFormat="1" ht="18.399999999999999" customHeight="1" x14ac:dyDescent="0.15">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8" s="76" customFormat="1" ht="18.399999999999999" customHeight="1" x14ac:dyDescent="0.15">
      <c r="A477" s="69"/>
      <c r="B477" s="71" t="s">
        <v>150</v>
      </c>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8" s="76" customFormat="1" ht="18.399999999999999" customHeight="1" x14ac:dyDescent="0.15">
      <c r="A478" s="69"/>
      <c r="B478" s="71" t="s">
        <v>151</v>
      </c>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8" s="76" customFormat="1" ht="18.399999999999999" customHeight="1" x14ac:dyDescent="0.15">
      <c r="A479" s="69"/>
      <c r="B479" s="71" t="s">
        <v>152</v>
      </c>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8" s="76" customFormat="1" ht="18.399999999999999" customHeight="1" x14ac:dyDescent="0.15">
      <c r="A480" s="69"/>
      <c r="B480" s="71" t="s">
        <v>153</v>
      </c>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8" s="76" customFormat="1" ht="18.399999999999999" customHeight="1" x14ac:dyDescent="0.15">
      <c r="A481" s="69"/>
      <c r="B481" s="71" t="s">
        <v>164</v>
      </c>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8" s="76" customFormat="1" ht="18.399999999999999" customHeight="1" x14ac:dyDescent="0.15">
      <c r="A482" s="69"/>
      <c r="B482" s="71" t="s">
        <v>165</v>
      </c>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8" s="76" customFormat="1" ht="18.399999999999999" customHeight="1" x14ac:dyDescent="0.15">
      <c r="A483" s="69"/>
      <c r="B483" s="241" t="s">
        <v>154</v>
      </c>
      <c r="C483" s="69"/>
      <c r="D483" s="69"/>
      <c r="E483" s="69"/>
      <c r="F483" s="69"/>
      <c r="G483" s="69"/>
      <c r="H483" s="242"/>
      <c r="I483" s="69"/>
      <c r="J483" s="69"/>
      <c r="K483" s="69"/>
      <c r="L483" s="69"/>
      <c r="M483" s="242"/>
      <c r="N483" s="242"/>
      <c r="O483" s="242"/>
      <c r="P483" s="242"/>
      <c r="Q483" s="242"/>
      <c r="R483" s="242"/>
      <c r="S483" s="242"/>
      <c r="T483" s="242"/>
      <c r="U483" s="242"/>
      <c r="V483" s="242"/>
      <c r="W483" s="242"/>
      <c r="X483" s="242"/>
      <c r="Y483" s="242"/>
      <c r="Z483" s="69"/>
    </row>
    <row r="484" spans="1:28" s="76" customFormat="1" ht="18.399999999999999" customHeight="1" thickBot="1" x14ac:dyDescent="0.2">
      <c r="A484" s="69"/>
      <c r="B484" s="72" t="s">
        <v>390</v>
      </c>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8" s="76" customFormat="1" ht="18.399999999999999" customHeight="1" thickTop="1" thickBot="1" x14ac:dyDescent="0.2">
      <c r="A485" s="69"/>
      <c r="B485" s="499" t="s">
        <v>155</v>
      </c>
      <c r="C485" s="500"/>
      <c r="D485" s="500"/>
      <c r="E485" s="500"/>
      <c r="F485" s="500"/>
      <c r="G485" s="500"/>
      <c r="H485" s="500"/>
      <c r="I485" s="501"/>
      <c r="J485" s="496">
        <f>J$13</f>
        <v>44871</v>
      </c>
      <c r="K485" s="497"/>
      <c r="L485" s="496">
        <f t="shared" ref="L485" si="140">L$13</f>
        <v>44872</v>
      </c>
      <c r="M485" s="497"/>
      <c r="N485" s="496">
        <f t="shared" ref="N485" si="141">N$13</f>
        <v>44873</v>
      </c>
      <c r="O485" s="497"/>
      <c r="P485" s="496">
        <f t="shared" ref="P485" si="142">P$13</f>
        <v>44874</v>
      </c>
      <c r="Q485" s="497"/>
      <c r="R485" s="496">
        <f t="shared" ref="R485" si="143">R$13</f>
        <v>44875</v>
      </c>
      <c r="S485" s="497"/>
      <c r="T485" s="496">
        <f t="shared" ref="T485" si="144">T$13</f>
        <v>44876</v>
      </c>
      <c r="U485" s="497"/>
      <c r="V485" s="496">
        <f t="shared" ref="V485" si="145">V$13</f>
        <v>44877</v>
      </c>
      <c r="W485" s="497"/>
      <c r="X485" s="496">
        <f t="shared" ref="X485" si="146">X$13</f>
        <v>44878</v>
      </c>
      <c r="Y485" s="502"/>
      <c r="Z485" s="69"/>
    </row>
    <row r="486" spans="1:28" s="76" customFormat="1" ht="18.399999999999999" customHeight="1" thickTop="1" x14ac:dyDescent="0.15">
      <c r="A486" s="69"/>
      <c r="B486" s="170" t="s">
        <v>156</v>
      </c>
      <c r="C486" s="171"/>
      <c r="D486" s="171"/>
      <c r="E486" s="171"/>
      <c r="F486" s="171"/>
      <c r="G486" s="171"/>
      <c r="H486" s="171"/>
      <c r="I486" s="172"/>
      <c r="J486" s="488"/>
      <c r="K486" s="489"/>
      <c r="L486" s="490"/>
      <c r="M486" s="489"/>
      <c r="N486" s="490"/>
      <c r="O486" s="489"/>
      <c r="P486" s="490"/>
      <c r="Q486" s="489"/>
      <c r="R486" s="490"/>
      <c r="S486" s="489"/>
      <c r="T486" s="490"/>
      <c r="U486" s="489"/>
      <c r="V486" s="490"/>
      <c r="W486" s="489"/>
      <c r="X486" s="490"/>
      <c r="Y486" s="491"/>
      <c r="Z486" s="69"/>
    </row>
    <row r="487" spans="1:28" s="76" customFormat="1" ht="18.399999999999999" customHeight="1" x14ac:dyDescent="0.15">
      <c r="A487" s="69"/>
      <c r="B487" s="173"/>
      <c r="C487" s="174"/>
      <c r="D487" s="174"/>
      <c r="E487" s="174"/>
      <c r="F487" s="174"/>
      <c r="G487" s="175" t="s">
        <v>157</v>
      </c>
      <c r="H487" s="176"/>
      <c r="I487" s="177"/>
      <c r="J487" s="492" t="s">
        <v>286</v>
      </c>
      <c r="K487" s="493"/>
      <c r="L487" s="494" t="s">
        <v>286</v>
      </c>
      <c r="M487" s="493"/>
      <c r="N487" s="494" t="s">
        <v>286</v>
      </c>
      <c r="O487" s="493"/>
      <c r="P487" s="494" t="s">
        <v>286</v>
      </c>
      <c r="Q487" s="493"/>
      <c r="R487" s="494" t="s">
        <v>286</v>
      </c>
      <c r="S487" s="493"/>
      <c r="T487" s="494" t="s">
        <v>286</v>
      </c>
      <c r="U487" s="493"/>
      <c r="V487" s="494" t="s">
        <v>286</v>
      </c>
      <c r="W487" s="493"/>
      <c r="X487" s="494" t="s">
        <v>286</v>
      </c>
      <c r="Y487" s="495"/>
      <c r="Z487" s="69"/>
    </row>
    <row r="488" spans="1:28" s="76" customFormat="1" ht="18.399999999999999" customHeight="1" x14ac:dyDescent="0.15">
      <c r="A488" s="69"/>
      <c r="B488" s="178" t="s">
        <v>158</v>
      </c>
      <c r="C488" s="179"/>
      <c r="D488" s="179"/>
      <c r="E488" s="179"/>
      <c r="F488" s="179"/>
      <c r="G488" s="179"/>
      <c r="H488" s="179"/>
      <c r="I488" s="180"/>
      <c r="J488" s="484"/>
      <c r="K488" s="485"/>
      <c r="L488" s="486"/>
      <c r="M488" s="485"/>
      <c r="N488" s="486"/>
      <c r="O488" s="485"/>
      <c r="P488" s="486"/>
      <c r="Q488" s="485"/>
      <c r="R488" s="486"/>
      <c r="S488" s="485"/>
      <c r="T488" s="486"/>
      <c r="U488" s="485"/>
      <c r="V488" s="486"/>
      <c r="W488" s="485"/>
      <c r="X488" s="486"/>
      <c r="Y488" s="487"/>
      <c r="Z488" s="69"/>
    </row>
    <row r="489" spans="1:28" s="76" customFormat="1" ht="18.399999999999999" customHeight="1" x14ac:dyDescent="0.15">
      <c r="A489" s="70"/>
      <c r="B489" s="178" t="s">
        <v>159</v>
      </c>
      <c r="C489" s="179"/>
      <c r="D489" s="179"/>
      <c r="E489" s="179"/>
      <c r="F489" s="179"/>
      <c r="G489" s="179"/>
      <c r="H489" s="179"/>
      <c r="I489" s="180"/>
      <c r="J489" s="484"/>
      <c r="K489" s="485"/>
      <c r="L489" s="486"/>
      <c r="M489" s="485"/>
      <c r="N489" s="486"/>
      <c r="O489" s="485"/>
      <c r="P489" s="486"/>
      <c r="Q489" s="485"/>
      <c r="R489" s="486"/>
      <c r="S489" s="485"/>
      <c r="T489" s="486"/>
      <c r="U489" s="485"/>
      <c r="V489" s="486"/>
      <c r="W489" s="485"/>
      <c r="X489" s="486"/>
      <c r="Y489" s="487"/>
      <c r="Z489" s="69"/>
    </row>
    <row r="490" spans="1:28" s="76" customFormat="1" ht="18.399999999999999" customHeight="1" x14ac:dyDescent="0.15">
      <c r="A490" s="69"/>
      <c r="B490" s="178" t="s">
        <v>160</v>
      </c>
      <c r="C490" s="179"/>
      <c r="D490" s="179"/>
      <c r="E490" s="179"/>
      <c r="F490" s="179"/>
      <c r="G490" s="179"/>
      <c r="H490" s="179"/>
      <c r="I490" s="180"/>
      <c r="J490" s="484"/>
      <c r="K490" s="485"/>
      <c r="L490" s="486"/>
      <c r="M490" s="485"/>
      <c r="N490" s="486"/>
      <c r="O490" s="485"/>
      <c r="P490" s="486"/>
      <c r="Q490" s="485"/>
      <c r="R490" s="486"/>
      <c r="S490" s="485"/>
      <c r="T490" s="486"/>
      <c r="U490" s="485"/>
      <c r="V490" s="486"/>
      <c r="W490" s="485"/>
      <c r="X490" s="486"/>
      <c r="Y490" s="487"/>
      <c r="Z490" s="69"/>
    </row>
    <row r="491" spans="1:28" s="76" customFormat="1" ht="18.399999999999999" customHeight="1" thickBot="1" x14ac:dyDescent="0.2">
      <c r="A491" s="70"/>
      <c r="B491" s="181" t="s">
        <v>161</v>
      </c>
      <c r="C491" s="182"/>
      <c r="D491" s="182"/>
      <c r="E491" s="182"/>
      <c r="F491" s="182"/>
      <c r="G491" s="182"/>
      <c r="H491" s="182"/>
      <c r="I491" s="183"/>
      <c r="J491" s="480"/>
      <c r="K491" s="481"/>
      <c r="L491" s="482"/>
      <c r="M491" s="481"/>
      <c r="N491" s="482"/>
      <c r="O491" s="481"/>
      <c r="P491" s="482"/>
      <c r="Q491" s="481"/>
      <c r="R491" s="482"/>
      <c r="S491" s="481"/>
      <c r="T491" s="482"/>
      <c r="U491" s="481"/>
      <c r="V491" s="482"/>
      <c r="W491" s="481"/>
      <c r="X491" s="482"/>
      <c r="Y491" s="483"/>
      <c r="Z491" s="69"/>
    </row>
    <row r="492" spans="1:28" s="76" customFormat="1" ht="18.399999999999999" customHeight="1" thickTop="1" x14ac:dyDescent="0.15">
      <c r="A492" s="69"/>
      <c r="B492" s="73"/>
      <c r="C492" s="73"/>
      <c r="D492" s="507" t="str">
        <f>IF(AB493=0,"",VLOOKUP(AB493,E$2256:F$2355,2))</f>
        <v/>
      </c>
      <c r="E492" s="507"/>
      <c r="F492" s="507"/>
      <c r="G492" s="507"/>
      <c r="H492" s="73"/>
      <c r="I492" s="73"/>
      <c r="J492" s="73"/>
      <c r="K492" s="73"/>
      <c r="L492" s="73"/>
      <c r="M492" s="503"/>
      <c r="N492" s="503"/>
      <c r="O492" s="503"/>
      <c r="P492" s="503"/>
      <c r="Q492" s="503"/>
      <c r="R492" s="73"/>
      <c r="S492" s="73"/>
      <c r="T492" s="73"/>
      <c r="U492" s="505" t="str">
        <f>U$20</f>
        <v/>
      </c>
      <c r="V492" s="505"/>
      <c r="W492" s="505"/>
      <c r="X492" s="505"/>
      <c r="Y492" s="505"/>
      <c r="Z492" s="69"/>
    </row>
    <row r="493" spans="1:28" s="76" customFormat="1" ht="18.399999999999999" customHeight="1" x14ac:dyDescent="0.15">
      <c r="A493" s="69"/>
      <c r="B493" s="74" t="s">
        <v>162</v>
      </c>
      <c r="C493" s="74"/>
      <c r="D493" s="508"/>
      <c r="E493" s="508"/>
      <c r="F493" s="508"/>
      <c r="G493" s="508"/>
      <c r="H493" s="69"/>
      <c r="I493" s="74" t="s">
        <v>163</v>
      </c>
      <c r="J493" s="74"/>
      <c r="K493" s="74"/>
      <c r="L493" s="74"/>
      <c r="M493" s="504"/>
      <c r="N493" s="504"/>
      <c r="O493" s="504"/>
      <c r="P493" s="504"/>
      <c r="Q493" s="504"/>
      <c r="R493" s="69"/>
      <c r="S493" s="74" t="s">
        <v>174</v>
      </c>
      <c r="T493" s="74"/>
      <c r="U493" s="506"/>
      <c r="V493" s="506"/>
      <c r="W493" s="506"/>
      <c r="X493" s="506"/>
      <c r="Y493" s="506"/>
      <c r="Z493" s="69"/>
      <c r="AB493" s="85">
        <f>IF(OR(SUM(AE$9:AE$10)=0,SUM(AE$9:AE$10)&lt;MAX(AB$1:AB492)+1),0,MAX(AB$1:AB492)+1)</f>
        <v>0</v>
      </c>
    </row>
    <row r="494" spans="1:28" s="76" customFormat="1" ht="18.399999999999999" customHeight="1" x14ac:dyDescent="0.15">
      <c r="A494" s="69"/>
      <c r="B494" s="240" t="s">
        <v>389</v>
      </c>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8" s="76" customFormat="1" ht="18.399999999999999" customHeight="1" x14ac:dyDescent="0.15">
      <c r="A495" s="69" t="s">
        <v>149</v>
      </c>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8" s="75" customFormat="1" ht="18.399999999999999" customHeight="1" x14ac:dyDescent="0.15">
      <c r="A496" s="69" t="s">
        <v>149</v>
      </c>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row>
    <row r="497" spans="1:35" s="76" customFormat="1" ht="18.399999999999999" customHeight="1" x14ac:dyDescent="0.15">
      <c r="A497" s="70"/>
      <c r="B497" s="70"/>
      <c r="C497" s="70"/>
      <c r="D497" s="498" t="str">
        <f>団体!C$4&amp;"   体調チェックシート"</f>
        <v>令和 ４年度 第２４回 「谷口睦生」記念陸上記録会   体調チェックシート</v>
      </c>
      <c r="E497" s="498"/>
      <c r="F497" s="498"/>
      <c r="G497" s="498"/>
      <c r="H497" s="498"/>
      <c r="I497" s="498"/>
      <c r="J497" s="498"/>
      <c r="K497" s="498"/>
      <c r="L497" s="498"/>
      <c r="M497" s="498"/>
      <c r="N497" s="498"/>
      <c r="O497" s="498"/>
      <c r="P497" s="498"/>
      <c r="Q497" s="498"/>
      <c r="R497" s="498"/>
      <c r="S497" s="498"/>
      <c r="T497" s="498"/>
      <c r="U497" s="498"/>
      <c r="V497" s="498"/>
      <c r="W497" s="498"/>
      <c r="X497" s="498"/>
      <c r="Y497" s="70"/>
      <c r="Z497" s="70"/>
      <c r="AA497" s="75"/>
      <c r="AB497" s="75"/>
      <c r="AC497" s="75"/>
      <c r="AD497" s="75"/>
    </row>
    <row r="498" spans="1:35" s="76" customFormat="1" ht="18.399999999999999" customHeight="1" x14ac:dyDescent="0.15">
      <c r="A498" s="69"/>
      <c r="B498" s="69"/>
      <c r="C498" s="69"/>
      <c r="D498" s="498"/>
      <c r="E498" s="498"/>
      <c r="F498" s="498"/>
      <c r="G498" s="498"/>
      <c r="H498" s="498"/>
      <c r="I498" s="498"/>
      <c r="J498" s="498"/>
      <c r="K498" s="498"/>
      <c r="L498" s="498"/>
      <c r="M498" s="498"/>
      <c r="N498" s="498"/>
      <c r="O498" s="498"/>
      <c r="P498" s="498"/>
      <c r="Q498" s="498"/>
      <c r="R498" s="498"/>
      <c r="S498" s="498"/>
      <c r="T498" s="498"/>
      <c r="U498" s="498"/>
      <c r="V498" s="498"/>
      <c r="W498" s="498"/>
      <c r="X498" s="498"/>
      <c r="Y498" s="69"/>
      <c r="Z498" s="69"/>
    </row>
    <row r="499" spans="1:35" s="75" customFormat="1" ht="18.399999999999999" customHeight="1" x14ac:dyDescent="0.15">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E499" s="76"/>
      <c r="AF499" s="76"/>
      <c r="AG499" s="76"/>
      <c r="AH499" s="76"/>
      <c r="AI499" s="76"/>
    </row>
    <row r="500" spans="1:35" s="76" customFormat="1" ht="18.399999999999999" customHeight="1" x14ac:dyDescent="0.15">
      <c r="A500" s="69"/>
      <c r="B500" s="71" t="s">
        <v>150</v>
      </c>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35" s="76" customFormat="1" ht="18.399999999999999" customHeight="1" x14ac:dyDescent="0.15">
      <c r="A501" s="69"/>
      <c r="B501" s="71" t="s">
        <v>151</v>
      </c>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35" s="76" customFormat="1" ht="18.399999999999999" customHeight="1" x14ac:dyDescent="0.15">
      <c r="A502" s="69"/>
      <c r="B502" s="71" t="s">
        <v>152</v>
      </c>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35" s="76" customFormat="1" ht="18.399999999999999" customHeight="1" x14ac:dyDescent="0.15">
      <c r="A503" s="69"/>
      <c r="B503" s="71" t="s">
        <v>153</v>
      </c>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35" s="76" customFormat="1" ht="18.399999999999999" customHeight="1" x14ac:dyDescent="0.15">
      <c r="A504" s="69"/>
      <c r="B504" s="71" t="s">
        <v>164</v>
      </c>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35" s="76" customFormat="1" ht="18.399999999999999" customHeight="1" x14ac:dyDescent="0.15">
      <c r="A505" s="69"/>
      <c r="B505" s="71" t="s">
        <v>165</v>
      </c>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35" s="76" customFormat="1" ht="18.399999999999999" customHeight="1" x14ac:dyDescent="0.15">
      <c r="A506" s="69"/>
      <c r="B506" s="241" t="s">
        <v>154</v>
      </c>
      <c r="C506" s="69"/>
      <c r="D506" s="69"/>
      <c r="E506" s="69"/>
      <c r="F506" s="69"/>
      <c r="G506" s="69"/>
      <c r="H506" s="242"/>
      <c r="I506" s="69"/>
      <c r="J506" s="69"/>
      <c r="K506" s="69"/>
      <c r="L506" s="69"/>
      <c r="M506" s="242"/>
      <c r="N506" s="242"/>
      <c r="O506" s="242"/>
      <c r="P506" s="242"/>
      <c r="Q506" s="242"/>
      <c r="R506" s="242"/>
      <c r="S506" s="242"/>
      <c r="T506" s="242"/>
      <c r="U506" s="242"/>
      <c r="V506" s="242"/>
      <c r="W506" s="242"/>
      <c r="X506" s="242"/>
      <c r="Y506" s="242"/>
      <c r="Z506" s="69"/>
    </row>
    <row r="507" spans="1:35" s="76" customFormat="1" ht="18.399999999999999" customHeight="1" thickBot="1" x14ac:dyDescent="0.2">
      <c r="A507" s="69"/>
      <c r="B507" s="72" t="s">
        <v>390</v>
      </c>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35" s="76" customFormat="1" ht="18.399999999999999" customHeight="1" thickTop="1" thickBot="1" x14ac:dyDescent="0.2">
      <c r="A508" s="69"/>
      <c r="B508" s="499" t="s">
        <v>155</v>
      </c>
      <c r="C508" s="500"/>
      <c r="D508" s="500"/>
      <c r="E508" s="500"/>
      <c r="F508" s="500"/>
      <c r="G508" s="500"/>
      <c r="H508" s="500"/>
      <c r="I508" s="501"/>
      <c r="J508" s="496">
        <f>J$13</f>
        <v>44871</v>
      </c>
      <c r="K508" s="497"/>
      <c r="L508" s="496">
        <f t="shared" ref="L508" si="147">L$13</f>
        <v>44872</v>
      </c>
      <c r="M508" s="497"/>
      <c r="N508" s="496">
        <f t="shared" ref="N508" si="148">N$13</f>
        <v>44873</v>
      </c>
      <c r="O508" s="497"/>
      <c r="P508" s="496">
        <f t="shared" ref="P508" si="149">P$13</f>
        <v>44874</v>
      </c>
      <c r="Q508" s="497"/>
      <c r="R508" s="496">
        <f t="shared" ref="R508" si="150">R$13</f>
        <v>44875</v>
      </c>
      <c r="S508" s="497"/>
      <c r="T508" s="496">
        <f t="shared" ref="T508" si="151">T$13</f>
        <v>44876</v>
      </c>
      <c r="U508" s="497"/>
      <c r="V508" s="496">
        <f t="shared" ref="V508" si="152">V$13</f>
        <v>44877</v>
      </c>
      <c r="W508" s="497"/>
      <c r="X508" s="496">
        <f t="shared" ref="X508" si="153">X$13</f>
        <v>44878</v>
      </c>
      <c r="Y508" s="502"/>
      <c r="Z508" s="69"/>
    </row>
    <row r="509" spans="1:35" s="76" customFormat="1" ht="18.399999999999999" customHeight="1" thickTop="1" x14ac:dyDescent="0.15">
      <c r="A509" s="69"/>
      <c r="B509" s="170" t="s">
        <v>156</v>
      </c>
      <c r="C509" s="171"/>
      <c r="D509" s="171"/>
      <c r="E509" s="171"/>
      <c r="F509" s="171"/>
      <c r="G509" s="171"/>
      <c r="H509" s="171"/>
      <c r="I509" s="172"/>
      <c r="J509" s="488"/>
      <c r="K509" s="489"/>
      <c r="L509" s="490"/>
      <c r="M509" s="489"/>
      <c r="N509" s="490"/>
      <c r="O509" s="489"/>
      <c r="P509" s="490"/>
      <c r="Q509" s="489"/>
      <c r="R509" s="490"/>
      <c r="S509" s="489"/>
      <c r="T509" s="490"/>
      <c r="U509" s="489"/>
      <c r="V509" s="490"/>
      <c r="W509" s="489"/>
      <c r="X509" s="490"/>
      <c r="Y509" s="491"/>
      <c r="Z509" s="69"/>
    </row>
    <row r="510" spans="1:35" s="76" customFormat="1" ht="18.399999999999999" customHeight="1" x14ac:dyDescent="0.15">
      <c r="A510" s="69"/>
      <c r="B510" s="173"/>
      <c r="C510" s="174"/>
      <c r="D510" s="174"/>
      <c r="E510" s="174"/>
      <c r="F510" s="174"/>
      <c r="G510" s="175" t="s">
        <v>157</v>
      </c>
      <c r="H510" s="176"/>
      <c r="I510" s="177"/>
      <c r="J510" s="492" t="s">
        <v>286</v>
      </c>
      <c r="K510" s="493"/>
      <c r="L510" s="494" t="s">
        <v>286</v>
      </c>
      <c r="M510" s="493"/>
      <c r="N510" s="494" t="s">
        <v>286</v>
      </c>
      <c r="O510" s="493"/>
      <c r="P510" s="494" t="s">
        <v>286</v>
      </c>
      <c r="Q510" s="493"/>
      <c r="R510" s="494" t="s">
        <v>286</v>
      </c>
      <c r="S510" s="493"/>
      <c r="T510" s="494" t="s">
        <v>286</v>
      </c>
      <c r="U510" s="493"/>
      <c r="V510" s="494" t="s">
        <v>286</v>
      </c>
      <c r="W510" s="493"/>
      <c r="X510" s="494" t="s">
        <v>286</v>
      </c>
      <c r="Y510" s="495"/>
      <c r="Z510" s="69"/>
    </row>
    <row r="511" spans="1:35" s="76" customFormat="1" ht="18.399999999999999" customHeight="1" x14ac:dyDescent="0.15">
      <c r="A511" s="69"/>
      <c r="B511" s="178" t="s">
        <v>158</v>
      </c>
      <c r="C511" s="179"/>
      <c r="D511" s="179"/>
      <c r="E511" s="179"/>
      <c r="F511" s="179"/>
      <c r="G511" s="179"/>
      <c r="H511" s="179"/>
      <c r="I511" s="180"/>
      <c r="J511" s="484"/>
      <c r="K511" s="485"/>
      <c r="L511" s="486"/>
      <c r="M511" s="485"/>
      <c r="N511" s="486"/>
      <c r="O511" s="485"/>
      <c r="P511" s="486"/>
      <c r="Q511" s="485"/>
      <c r="R511" s="486"/>
      <c r="S511" s="485"/>
      <c r="T511" s="486"/>
      <c r="U511" s="485"/>
      <c r="V511" s="486"/>
      <c r="W511" s="485"/>
      <c r="X511" s="486"/>
      <c r="Y511" s="487"/>
      <c r="Z511" s="69"/>
    </row>
    <row r="512" spans="1:35" s="76" customFormat="1" ht="18.399999999999999" customHeight="1" x14ac:dyDescent="0.15">
      <c r="A512" s="70"/>
      <c r="B512" s="178" t="s">
        <v>159</v>
      </c>
      <c r="C512" s="179"/>
      <c r="D512" s="179"/>
      <c r="E512" s="179"/>
      <c r="F512" s="179"/>
      <c r="G512" s="179"/>
      <c r="H512" s="179"/>
      <c r="I512" s="180"/>
      <c r="J512" s="484"/>
      <c r="K512" s="485"/>
      <c r="L512" s="486"/>
      <c r="M512" s="485"/>
      <c r="N512" s="486"/>
      <c r="O512" s="485"/>
      <c r="P512" s="486"/>
      <c r="Q512" s="485"/>
      <c r="R512" s="486"/>
      <c r="S512" s="485"/>
      <c r="T512" s="486"/>
      <c r="U512" s="485"/>
      <c r="V512" s="486"/>
      <c r="W512" s="485"/>
      <c r="X512" s="486"/>
      <c r="Y512" s="487"/>
      <c r="Z512" s="69"/>
    </row>
    <row r="513" spans="1:28" s="76" customFormat="1" ht="18.399999999999999" customHeight="1" x14ac:dyDescent="0.15">
      <c r="A513" s="69"/>
      <c r="B513" s="178" t="s">
        <v>160</v>
      </c>
      <c r="C513" s="179"/>
      <c r="D513" s="179"/>
      <c r="E513" s="179"/>
      <c r="F513" s="179"/>
      <c r="G513" s="179"/>
      <c r="H513" s="179"/>
      <c r="I513" s="180"/>
      <c r="J513" s="484"/>
      <c r="K513" s="485"/>
      <c r="L513" s="486"/>
      <c r="M513" s="485"/>
      <c r="N513" s="486"/>
      <c r="O513" s="485"/>
      <c r="P513" s="486"/>
      <c r="Q513" s="485"/>
      <c r="R513" s="486"/>
      <c r="S513" s="485"/>
      <c r="T513" s="486"/>
      <c r="U513" s="485"/>
      <c r="V513" s="486"/>
      <c r="W513" s="485"/>
      <c r="X513" s="486"/>
      <c r="Y513" s="487"/>
      <c r="Z513" s="69"/>
    </row>
    <row r="514" spans="1:28" s="76" customFormat="1" ht="18.399999999999999" customHeight="1" thickBot="1" x14ac:dyDescent="0.2">
      <c r="A514" s="70"/>
      <c r="B514" s="181" t="s">
        <v>161</v>
      </c>
      <c r="C514" s="182"/>
      <c r="D514" s="182"/>
      <c r="E514" s="182"/>
      <c r="F514" s="182"/>
      <c r="G514" s="182"/>
      <c r="H514" s="182"/>
      <c r="I514" s="183"/>
      <c r="J514" s="480"/>
      <c r="K514" s="481"/>
      <c r="L514" s="482"/>
      <c r="M514" s="481"/>
      <c r="N514" s="482"/>
      <c r="O514" s="481"/>
      <c r="P514" s="482"/>
      <c r="Q514" s="481"/>
      <c r="R514" s="482"/>
      <c r="S514" s="481"/>
      <c r="T514" s="482"/>
      <c r="U514" s="481"/>
      <c r="V514" s="482"/>
      <c r="W514" s="481"/>
      <c r="X514" s="482"/>
      <c r="Y514" s="483"/>
      <c r="Z514" s="69"/>
    </row>
    <row r="515" spans="1:28" s="76" customFormat="1" ht="18.399999999999999" customHeight="1" thickTop="1" x14ac:dyDescent="0.15">
      <c r="A515" s="69"/>
      <c r="B515" s="73"/>
      <c r="C515" s="73"/>
      <c r="D515" s="507" t="str">
        <f>IF(AB516=0,"",VLOOKUP(AB516,E$2256:F$2355,2))</f>
        <v/>
      </c>
      <c r="E515" s="507"/>
      <c r="F515" s="507"/>
      <c r="G515" s="507"/>
      <c r="H515" s="73"/>
      <c r="I515" s="73"/>
      <c r="J515" s="73"/>
      <c r="K515" s="73"/>
      <c r="L515" s="73"/>
      <c r="M515" s="503"/>
      <c r="N515" s="503"/>
      <c r="O515" s="503"/>
      <c r="P515" s="503"/>
      <c r="Q515" s="503"/>
      <c r="R515" s="73"/>
      <c r="S515" s="73"/>
      <c r="T515" s="73"/>
      <c r="U515" s="505" t="str">
        <f>U$20</f>
        <v/>
      </c>
      <c r="V515" s="505"/>
      <c r="W515" s="505"/>
      <c r="X515" s="505"/>
      <c r="Y515" s="505"/>
      <c r="Z515" s="69"/>
    </row>
    <row r="516" spans="1:28" s="76" customFormat="1" ht="18.399999999999999" customHeight="1" x14ac:dyDescent="0.15">
      <c r="A516" s="69"/>
      <c r="B516" s="74" t="s">
        <v>162</v>
      </c>
      <c r="C516" s="74"/>
      <c r="D516" s="508"/>
      <c r="E516" s="508"/>
      <c r="F516" s="508"/>
      <c r="G516" s="508"/>
      <c r="H516" s="69"/>
      <c r="I516" s="74" t="s">
        <v>163</v>
      </c>
      <c r="J516" s="74"/>
      <c r="K516" s="74"/>
      <c r="L516" s="74"/>
      <c r="M516" s="504"/>
      <c r="N516" s="504"/>
      <c r="O516" s="504"/>
      <c r="P516" s="504"/>
      <c r="Q516" s="504"/>
      <c r="R516" s="69"/>
      <c r="S516" s="74" t="s">
        <v>174</v>
      </c>
      <c r="T516" s="74"/>
      <c r="U516" s="506"/>
      <c r="V516" s="506"/>
      <c r="W516" s="506"/>
      <c r="X516" s="506"/>
      <c r="Y516" s="506"/>
      <c r="Z516" s="69"/>
      <c r="AB516" s="85">
        <f>IF(OR(SUM(AE$9:AE$10)=0,SUM(AE$9:AE$10)&lt;MAX(AB$1:AB515)+1),0,MAX(AB$1:AB515)+1)</f>
        <v>0</v>
      </c>
    </row>
    <row r="517" spans="1:28" s="76" customFormat="1" ht="18.399999999999999" customHeight="1" x14ac:dyDescent="0.15">
      <c r="A517" s="69"/>
      <c r="B517" s="240" t="s">
        <v>389</v>
      </c>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8" s="76" customFormat="1" ht="18.399999999999999" customHeight="1" x14ac:dyDescent="0.15">
      <c r="A518" s="69" t="s">
        <v>149</v>
      </c>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5"/>
    </row>
    <row r="519" spans="1:28" s="76" customFormat="1" ht="18.399999999999999" customHeight="1" x14ac:dyDescent="0.15">
      <c r="A519" s="70"/>
      <c r="B519" s="70"/>
      <c r="C519" s="70"/>
      <c r="D519" s="498" t="str">
        <f>団体!C$4&amp;"   体調チェックシート"</f>
        <v>令和 ４年度 第２４回 「谷口睦生」記念陸上記録会   体調チェックシート</v>
      </c>
      <c r="E519" s="498"/>
      <c r="F519" s="498"/>
      <c r="G519" s="498"/>
      <c r="H519" s="498"/>
      <c r="I519" s="498"/>
      <c r="J519" s="498"/>
      <c r="K519" s="498"/>
      <c r="L519" s="498"/>
      <c r="M519" s="498"/>
      <c r="N519" s="498"/>
      <c r="O519" s="498"/>
      <c r="P519" s="498"/>
      <c r="Q519" s="498"/>
      <c r="R519" s="498"/>
      <c r="S519" s="498"/>
      <c r="T519" s="498"/>
      <c r="U519" s="498"/>
      <c r="V519" s="498"/>
      <c r="W519" s="498"/>
      <c r="X519" s="498"/>
      <c r="Y519" s="70"/>
      <c r="Z519" s="70"/>
      <c r="AA519" s="75"/>
    </row>
    <row r="520" spans="1:28" s="76" customFormat="1" ht="18.399999999999999" customHeight="1" x14ac:dyDescent="0.15">
      <c r="A520" s="69"/>
      <c r="B520" s="69"/>
      <c r="C520" s="69"/>
      <c r="D520" s="498"/>
      <c r="E520" s="498"/>
      <c r="F520" s="498"/>
      <c r="G520" s="498"/>
      <c r="H520" s="498"/>
      <c r="I520" s="498"/>
      <c r="J520" s="498"/>
      <c r="K520" s="498"/>
      <c r="L520" s="498"/>
      <c r="M520" s="498"/>
      <c r="N520" s="498"/>
      <c r="O520" s="498"/>
      <c r="P520" s="498"/>
      <c r="Q520" s="498"/>
      <c r="R520" s="498"/>
      <c r="S520" s="498"/>
      <c r="T520" s="498"/>
      <c r="U520" s="498"/>
      <c r="V520" s="498"/>
      <c r="W520" s="498"/>
      <c r="X520" s="498"/>
      <c r="Y520" s="69"/>
      <c r="Z520" s="69"/>
    </row>
    <row r="521" spans="1:28" s="76" customFormat="1" ht="18.399999999999999" customHeight="1" x14ac:dyDescent="0.15">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8" s="76" customFormat="1" ht="18.399999999999999" customHeight="1" x14ac:dyDescent="0.15">
      <c r="A522" s="69"/>
      <c r="B522" s="71" t="s">
        <v>150</v>
      </c>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8" s="76" customFormat="1" ht="18.399999999999999" customHeight="1" x14ac:dyDescent="0.15">
      <c r="A523" s="69"/>
      <c r="B523" s="71" t="s">
        <v>151</v>
      </c>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8" s="76" customFormat="1" ht="18.399999999999999" customHeight="1" x14ac:dyDescent="0.15">
      <c r="A524" s="69"/>
      <c r="B524" s="71" t="s">
        <v>152</v>
      </c>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8" s="76" customFormat="1" ht="18.399999999999999" customHeight="1" x14ac:dyDescent="0.15">
      <c r="A525" s="69"/>
      <c r="B525" s="71" t="s">
        <v>153</v>
      </c>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8" s="76" customFormat="1" ht="18.399999999999999" customHeight="1" x14ac:dyDescent="0.15">
      <c r="A526" s="69"/>
      <c r="B526" s="71" t="s">
        <v>164</v>
      </c>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8" s="76" customFormat="1" ht="18.399999999999999" customHeight="1" x14ac:dyDescent="0.15">
      <c r="A527" s="69"/>
      <c r="B527" s="71" t="s">
        <v>165</v>
      </c>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8" s="76" customFormat="1" ht="18.399999999999999" customHeight="1" x14ac:dyDescent="0.15">
      <c r="A528" s="69"/>
      <c r="B528" s="241" t="s">
        <v>154</v>
      </c>
      <c r="C528" s="69"/>
      <c r="D528" s="69"/>
      <c r="E528" s="69"/>
      <c r="F528" s="69"/>
      <c r="G528" s="69"/>
      <c r="H528" s="242"/>
      <c r="I528" s="69"/>
      <c r="J528" s="69"/>
      <c r="K528" s="69"/>
      <c r="L528" s="69"/>
      <c r="M528" s="242"/>
      <c r="N528" s="242"/>
      <c r="O528" s="242"/>
      <c r="P528" s="242"/>
      <c r="Q528" s="242"/>
      <c r="R528" s="242"/>
      <c r="S528" s="242"/>
      <c r="T528" s="242"/>
      <c r="U528" s="242"/>
      <c r="V528" s="242"/>
      <c r="W528" s="242"/>
      <c r="X528" s="242"/>
      <c r="Y528" s="242"/>
      <c r="Z528" s="69"/>
    </row>
    <row r="529" spans="1:35" s="76" customFormat="1" ht="18.399999999999999" customHeight="1" thickBot="1" x14ac:dyDescent="0.2">
      <c r="A529" s="69"/>
      <c r="B529" s="72" t="s">
        <v>390</v>
      </c>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35" s="76" customFormat="1" ht="18.399999999999999" customHeight="1" thickTop="1" thickBot="1" x14ac:dyDescent="0.2">
      <c r="A530" s="69"/>
      <c r="B530" s="499" t="s">
        <v>155</v>
      </c>
      <c r="C530" s="500"/>
      <c r="D530" s="500"/>
      <c r="E530" s="500"/>
      <c r="F530" s="500"/>
      <c r="G530" s="500"/>
      <c r="H530" s="500"/>
      <c r="I530" s="501"/>
      <c r="J530" s="496">
        <f>J$13</f>
        <v>44871</v>
      </c>
      <c r="K530" s="497"/>
      <c r="L530" s="496">
        <f t="shared" ref="L530" si="154">L$13</f>
        <v>44872</v>
      </c>
      <c r="M530" s="497"/>
      <c r="N530" s="496">
        <f t="shared" ref="N530" si="155">N$13</f>
        <v>44873</v>
      </c>
      <c r="O530" s="497"/>
      <c r="P530" s="496">
        <f t="shared" ref="P530" si="156">P$13</f>
        <v>44874</v>
      </c>
      <c r="Q530" s="497"/>
      <c r="R530" s="496">
        <f t="shared" ref="R530" si="157">R$13</f>
        <v>44875</v>
      </c>
      <c r="S530" s="497"/>
      <c r="T530" s="496">
        <f t="shared" ref="T530" si="158">T$13</f>
        <v>44876</v>
      </c>
      <c r="U530" s="497"/>
      <c r="V530" s="496">
        <f t="shared" ref="V530" si="159">V$13</f>
        <v>44877</v>
      </c>
      <c r="W530" s="497"/>
      <c r="X530" s="496">
        <f t="shared" ref="X530" si="160">X$13</f>
        <v>44878</v>
      </c>
      <c r="Y530" s="502"/>
      <c r="Z530" s="69"/>
    </row>
    <row r="531" spans="1:35" s="76" customFormat="1" ht="18.399999999999999" customHeight="1" thickTop="1" x14ac:dyDescent="0.15">
      <c r="A531" s="69"/>
      <c r="B531" s="170" t="s">
        <v>156</v>
      </c>
      <c r="C531" s="171"/>
      <c r="D531" s="171"/>
      <c r="E531" s="171"/>
      <c r="F531" s="171"/>
      <c r="G531" s="171"/>
      <c r="H531" s="171"/>
      <c r="I531" s="172"/>
      <c r="J531" s="488"/>
      <c r="K531" s="489"/>
      <c r="L531" s="490"/>
      <c r="M531" s="489"/>
      <c r="N531" s="490"/>
      <c r="O531" s="489"/>
      <c r="P531" s="490"/>
      <c r="Q531" s="489"/>
      <c r="R531" s="490"/>
      <c r="S531" s="489"/>
      <c r="T531" s="490"/>
      <c r="U531" s="489"/>
      <c r="V531" s="490"/>
      <c r="W531" s="489"/>
      <c r="X531" s="490"/>
      <c r="Y531" s="491"/>
      <c r="Z531" s="69"/>
    </row>
    <row r="532" spans="1:35" s="76" customFormat="1" ht="18.399999999999999" customHeight="1" x14ac:dyDescent="0.15">
      <c r="A532" s="69"/>
      <c r="B532" s="173"/>
      <c r="C532" s="174"/>
      <c r="D532" s="174"/>
      <c r="E532" s="174"/>
      <c r="F532" s="174"/>
      <c r="G532" s="175" t="s">
        <v>157</v>
      </c>
      <c r="H532" s="176"/>
      <c r="I532" s="177"/>
      <c r="J532" s="492" t="s">
        <v>286</v>
      </c>
      <c r="K532" s="493"/>
      <c r="L532" s="494" t="s">
        <v>286</v>
      </c>
      <c r="M532" s="493"/>
      <c r="N532" s="494" t="s">
        <v>286</v>
      </c>
      <c r="O532" s="493"/>
      <c r="P532" s="494" t="s">
        <v>286</v>
      </c>
      <c r="Q532" s="493"/>
      <c r="R532" s="494" t="s">
        <v>286</v>
      </c>
      <c r="S532" s="493"/>
      <c r="T532" s="494" t="s">
        <v>286</v>
      </c>
      <c r="U532" s="493"/>
      <c r="V532" s="494" t="s">
        <v>286</v>
      </c>
      <c r="W532" s="493"/>
      <c r="X532" s="494" t="s">
        <v>286</v>
      </c>
      <c r="Y532" s="495"/>
      <c r="Z532" s="69"/>
    </row>
    <row r="533" spans="1:35" s="76" customFormat="1" ht="18.399999999999999" customHeight="1" x14ac:dyDescent="0.15">
      <c r="A533" s="69"/>
      <c r="B533" s="178" t="s">
        <v>158</v>
      </c>
      <c r="C533" s="179"/>
      <c r="D533" s="179"/>
      <c r="E533" s="179"/>
      <c r="F533" s="179"/>
      <c r="G533" s="179"/>
      <c r="H533" s="179"/>
      <c r="I533" s="180"/>
      <c r="J533" s="484"/>
      <c r="K533" s="485"/>
      <c r="L533" s="486"/>
      <c r="M533" s="485"/>
      <c r="N533" s="486"/>
      <c r="O533" s="485"/>
      <c r="P533" s="486"/>
      <c r="Q533" s="485"/>
      <c r="R533" s="486"/>
      <c r="S533" s="485"/>
      <c r="T533" s="486"/>
      <c r="U533" s="485"/>
      <c r="V533" s="486"/>
      <c r="W533" s="485"/>
      <c r="X533" s="486"/>
      <c r="Y533" s="487"/>
      <c r="Z533" s="69"/>
    </row>
    <row r="534" spans="1:35" s="76" customFormat="1" ht="18.399999999999999" customHeight="1" x14ac:dyDescent="0.15">
      <c r="A534" s="70"/>
      <c r="B534" s="178" t="s">
        <v>159</v>
      </c>
      <c r="C534" s="179"/>
      <c r="D534" s="179"/>
      <c r="E534" s="179"/>
      <c r="F534" s="179"/>
      <c r="G534" s="179"/>
      <c r="H534" s="179"/>
      <c r="I534" s="180"/>
      <c r="J534" s="484"/>
      <c r="K534" s="485"/>
      <c r="L534" s="486"/>
      <c r="M534" s="485"/>
      <c r="N534" s="486"/>
      <c r="O534" s="485"/>
      <c r="P534" s="486"/>
      <c r="Q534" s="485"/>
      <c r="R534" s="486"/>
      <c r="S534" s="485"/>
      <c r="T534" s="486"/>
      <c r="U534" s="485"/>
      <c r="V534" s="486"/>
      <c r="W534" s="485"/>
      <c r="X534" s="486"/>
      <c r="Y534" s="487"/>
      <c r="Z534" s="69"/>
    </row>
    <row r="535" spans="1:35" s="76" customFormat="1" ht="18.399999999999999" customHeight="1" x14ac:dyDescent="0.15">
      <c r="A535" s="69"/>
      <c r="B535" s="178" t="s">
        <v>160</v>
      </c>
      <c r="C535" s="179"/>
      <c r="D535" s="179"/>
      <c r="E535" s="179"/>
      <c r="F535" s="179"/>
      <c r="G535" s="179"/>
      <c r="H535" s="179"/>
      <c r="I535" s="180"/>
      <c r="J535" s="484"/>
      <c r="K535" s="485"/>
      <c r="L535" s="486"/>
      <c r="M535" s="485"/>
      <c r="N535" s="486"/>
      <c r="O535" s="485"/>
      <c r="P535" s="486"/>
      <c r="Q535" s="485"/>
      <c r="R535" s="486"/>
      <c r="S535" s="485"/>
      <c r="T535" s="486"/>
      <c r="U535" s="485"/>
      <c r="V535" s="486"/>
      <c r="W535" s="485"/>
      <c r="X535" s="486"/>
      <c r="Y535" s="487"/>
      <c r="Z535" s="69"/>
    </row>
    <row r="536" spans="1:35" s="76" customFormat="1" ht="18.399999999999999" customHeight="1" thickBot="1" x14ac:dyDescent="0.2">
      <c r="A536" s="70"/>
      <c r="B536" s="181" t="s">
        <v>161</v>
      </c>
      <c r="C536" s="182"/>
      <c r="D536" s="182"/>
      <c r="E536" s="182"/>
      <c r="F536" s="182"/>
      <c r="G536" s="182"/>
      <c r="H536" s="182"/>
      <c r="I536" s="183"/>
      <c r="J536" s="480"/>
      <c r="K536" s="481"/>
      <c r="L536" s="482"/>
      <c r="M536" s="481"/>
      <c r="N536" s="482"/>
      <c r="O536" s="481"/>
      <c r="P536" s="482"/>
      <c r="Q536" s="481"/>
      <c r="R536" s="482"/>
      <c r="S536" s="481"/>
      <c r="T536" s="482"/>
      <c r="U536" s="481"/>
      <c r="V536" s="482"/>
      <c r="W536" s="481"/>
      <c r="X536" s="482"/>
      <c r="Y536" s="483"/>
      <c r="Z536" s="69"/>
    </row>
    <row r="537" spans="1:35" s="76" customFormat="1" ht="18.399999999999999" customHeight="1" thickTop="1" x14ac:dyDescent="0.15">
      <c r="A537" s="69"/>
      <c r="B537" s="73"/>
      <c r="C537" s="73"/>
      <c r="D537" s="507" t="str">
        <f>IF(AB538=0,"",VLOOKUP(AB538,E$2256:F$2355,2))</f>
        <v/>
      </c>
      <c r="E537" s="507"/>
      <c r="F537" s="507"/>
      <c r="G537" s="507"/>
      <c r="H537" s="73"/>
      <c r="I537" s="73"/>
      <c r="J537" s="73"/>
      <c r="K537" s="73"/>
      <c r="L537" s="73"/>
      <c r="M537" s="503"/>
      <c r="N537" s="503"/>
      <c r="O537" s="503"/>
      <c r="P537" s="503"/>
      <c r="Q537" s="503"/>
      <c r="R537" s="73"/>
      <c r="S537" s="73"/>
      <c r="T537" s="73"/>
      <c r="U537" s="505" t="str">
        <f>U$20</f>
        <v/>
      </c>
      <c r="V537" s="505"/>
      <c r="W537" s="505"/>
      <c r="X537" s="505"/>
      <c r="Y537" s="505"/>
      <c r="Z537" s="69"/>
    </row>
    <row r="538" spans="1:35" s="76" customFormat="1" ht="18.399999999999999" customHeight="1" x14ac:dyDescent="0.15">
      <c r="A538" s="69"/>
      <c r="B538" s="74" t="s">
        <v>162</v>
      </c>
      <c r="C538" s="74"/>
      <c r="D538" s="508"/>
      <c r="E538" s="508"/>
      <c r="F538" s="508"/>
      <c r="G538" s="508"/>
      <c r="H538" s="69"/>
      <c r="I538" s="74" t="s">
        <v>163</v>
      </c>
      <c r="J538" s="74"/>
      <c r="K538" s="74"/>
      <c r="L538" s="74"/>
      <c r="M538" s="504"/>
      <c r="N538" s="504"/>
      <c r="O538" s="504"/>
      <c r="P538" s="504"/>
      <c r="Q538" s="504"/>
      <c r="R538" s="69"/>
      <c r="S538" s="74" t="s">
        <v>174</v>
      </c>
      <c r="T538" s="74"/>
      <c r="U538" s="506"/>
      <c r="V538" s="506"/>
      <c r="W538" s="506"/>
      <c r="X538" s="506"/>
      <c r="Y538" s="506"/>
      <c r="Z538" s="69"/>
      <c r="AB538" s="85">
        <f>IF(OR(SUM(AE$9:AE$10)=0,SUM(AE$9:AE$10)&lt;MAX(AB$1:AB537)+1),0,MAX(AB$1:AB537)+1)</f>
        <v>0</v>
      </c>
    </row>
    <row r="539" spans="1:35" s="76" customFormat="1" ht="18.399999999999999" customHeight="1" x14ac:dyDescent="0.15">
      <c r="A539" s="69"/>
      <c r="B539" s="240" t="s">
        <v>389</v>
      </c>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35" s="76" customFormat="1" ht="18.399999999999999" customHeight="1" x14ac:dyDescent="0.15">
      <c r="A540" s="69" t="s">
        <v>149</v>
      </c>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35" s="75" customFormat="1" ht="18.399999999999999" customHeight="1" x14ac:dyDescent="0.15">
      <c r="A541" s="69" t="s">
        <v>149</v>
      </c>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row>
    <row r="542" spans="1:35" s="76" customFormat="1" ht="18.399999999999999" customHeight="1" x14ac:dyDescent="0.15">
      <c r="A542" s="70"/>
      <c r="B542" s="70"/>
      <c r="C542" s="70"/>
      <c r="D542" s="498" t="str">
        <f>団体!C$4&amp;"   体調チェックシート"</f>
        <v>令和 ４年度 第２４回 「谷口睦生」記念陸上記録会   体調チェックシート</v>
      </c>
      <c r="E542" s="498"/>
      <c r="F542" s="498"/>
      <c r="G542" s="498"/>
      <c r="H542" s="498"/>
      <c r="I542" s="498"/>
      <c r="J542" s="498"/>
      <c r="K542" s="498"/>
      <c r="L542" s="498"/>
      <c r="M542" s="498"/>
      <c r="N542" s="498"/>
      <c r="O542" s="498"/>
      <c r="P542" s="498"/>
      <c r="Q542" s="498"/>
      <c r="R542" s="498"/>
      <c r="S542" s="498"/>
      <c r="T542" s="498"/>
      <c r="U542" s="498"/>
      <c r="V542" s="498"/>
      <c r="W542" s="498"/>
      <c r="X542" s="498"/>
      <c r="Y542" s="70"/>
      <c r="Z542" s="70"/>
      <c r="AA542" s="75"/>
      <c r="AB542" s="75"/>
      <c r="AC542" s="75"/>
      <c r="AD542" s="75"/>
    </row>
    <row r="543" spans="1:35" s="76" customFormat="1" ht="18.399999999999999" customHeight="1" x14ac:dyDescent="0.15">
      <c r="A543" s="69"/>
      <c r="B543" s="69"/>
      <c r="C543" s="69"/>
      <c r="D543" s="498"/>
      <c r="E543" s="498"/>
      <c r="F543" s="498"/>
      <c r="G543" s="498"/>
      <c r="H543" s="498"/>
      <c r="I543" s="498"/>
      <c r="J543" s="498"/>
      <c r="K543" s="498"/>
      <c r="L543" s="498"/>
      <c r="M543" s="498"/>
      <c r="N543" s="498"/>
      <c r="O543" s="498"/>
      <c r="P543" s="498"/>
      <c r="Q543" s="498"/>
      <c r="R543" s="498"/>
      <c r="S543" s="498"/>
      <c r="T543" s="498"/>
      <c r="U543" s="498"/>
      <c r="V543" s="498"/>
      <c r="W543" s="498"/>
      <c r="X543" s="498"/>
      <c r="Y543" s="69"/>
      <c r="Z543" s="69"/>
    </row>
    <row r="544" spans="1:35" s="75" customFormat="1" ht="18.399999999999999" customHeight="1" x14ac:dyDescent="0.15">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E544" s="76"/>
      <c r="AF544" s="76"/>
      <c r="AG544" s="76"/>
      <c r="AH544" s="76"/>
      <c r="AI544" s="76"/>
    </row>
    <row r="545" spans="1:26" s="76" customFormat="1" ht="18.399999999999999" customHeight="1" x14ac:dyDescent="0.15">
      <c r="A545" s="69"/>
      <c r="B545" s="71" t="s">
        <v>150</v>
      </c>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s="76" customFormat="1" ht="18.399999999999999" customHeight="1" x14ac:dyDescent="0.15">
      <c r="A546" s="69"/>
      <c r="B546" s="71" t="s">
        <v>151</v>
      </c>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s="76" customFormat="1" ht="18.399999999999999" customHeight="1" x14ac:dyDescent="0.15">
      <c r="A547" s="69"/>
      <c r="B547" s="71" t="s">
        <v>152</v>
      </c>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s="76" customFormat="1" ht="18.399999999999999" customHeight="1" x14ac:dyDescent="0.15">
      <c r="A548" s="69"/>
      <c r="B548" s="71" t="s">
        <v>153</v>
      </c>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s="76" customFormat="1" ht="18.399999999999999" customHeight="1" x14ac:dyDescent="0.15">
      <c r="A549" s="69"/>
      <c r="B549" s="71" t="s">
        <v>164</v>
      </c>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s="76" customFormat="1" ht="18.399999999999999" customHeight="1" x14ac:dyDescent="0.15">
      <c r="A550" s="69"/>
      <c r="B550" s="71" t="s">
        <v>165</v>
      </c>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s="76" customFormat="1" ht="18.399999999999999" customHeight="1" x14ac:dyDescent="0.15">
      <c r="A551" s="69"/>
      <c r="B551" s="241" t="s">
        <v>154</v>
      </c>
      <c r="C551" s="69"/>
      <c r="D551" s="69"/>
      <c r="E551" s="69"/>
      <c r="F551" s="69"/>
      <c r="G551" s="69"/>
      <c r="H551" s="242"/>
      <c r="I551" s="69"/>
      <c r="J551" s="69"/>
      <c r="K551" s="69"/>
      <c r="L551" s="69"/>
      <c r="M551" s="242"/>
      <c r="N551" s="242"/>
      <c r="O551" s="242"/>
      <c r="P551" s="242"/>
      <c r="Q551" s="242"/>
      <c r="R551" s="242"/>
      <c r="S551" s="242"/>
      <c r="T551" s="242"/>
      <c r="U551" s="242"/>
      <c r="V551" s="242"/>
      <c r="W551" s="242"/>
      <c r="X551" s="242"/>
      <c r="Y551" s="242"/>
      <c r="Z551" s="69"/>
    </row>
    <row r="552" spans="1:26" s="76" customFormat="1" ht="18.399999999999999" customHeight="1" thickBot="1" x14ac:dyDescent="0.2">
      <c r="A552" s="69"/>
      <c r="B552" s="72" t="s">
        <v>390</v>
      </c>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s="76" customFormat="1" ht="18.399999999999999" customHeight="1" thickTop="1" thickBot="1" x14ac:dyDescent="0.2">
      <c r="A553" s="69"/>
      <c r="B553" s="499" t="s">
        <v>155</v>
      </c>
      <c r="C553" s="500"/>
      <c r="D553" s="500"/>
      <c r="E553" s="500"/>
      <c r="F553" s="500"/>
      <c r="G553" s="500"/>
      <c r="H553" s="500"/>
      <c r="I553" s="501"/>
      <c r="J553" s="496">
        <f>J$13</f>
        <v>44871</v>
      </c>
      <c r="K553" s="497"/>
      <c r="L553" s="496">
        <f t="shared" ref="L553" si="161">L$13</f>
        <v>44872</v>
      </c>
      <c r="M553" s="497"/>
      <c r="N553" s="496">
        <f t="shared" ref="N553" si="162">N$13</f>
        <v>44873</v>
      </c>
      <c r="O553" s="497"/>
      <c r="P553" s="496">
        <f t="shared" ref="P553" si="163">P$13</f>
        <v>44874</v>
      </c>
      <c r="Q553" s="497"/>
      <c r="R553" s="496">
        <f t="shared" ref="R553" si="164">R$13</f>
        <v>44875</v>
      </c>
      <c r="S553" s="497"/>
      <c r="T553" s="496">
        <f t="shared" ref="T553" si="165">T$13</f>
        <v>44876</v>
      </c>
      <c r="U553" s="497"/>
      <c r="V553" s="496">
        <f t="shared" ref="V553" si="166">V$13</f>
        <v>44877</v>
      </c>
      <c r="W553" s="497"/>
      <c r="X553" s="496">
        <f t="shared" ref="X553" si="167">X$13</f>
        <v>44878</v>
      </c>
      <c r="Y553" s="502"/>
      <c r="Z553" s="69"/>
    </row>
    <row r="554" spans="1:26" s="76" customFormat="1" ht="18.399999999999999" customHeight="1" thickTop="1" x14ac:dyDescent="0.15">
      <c r="A554" s="69"/>
      <c r="B554" s="170" t="s">
        <v>156</v>
      </c>
      <c r="C554" s="171"/>
      <c r="D554" s="171"/>
      <c r="E554" s="171"/>
      <c r="F554" s="171"/>
      <c r="G554" s="171"/>
      <c r="H554" s="171"/>
      <c r="I554" s="172"/>
      <c r="J554" s="488"/>
      <c r="K554" s="489"/>
      <c r="L554" s="490"/>
      <c r="M554" s="489"/>
      <c r="N554" s="490"/>
      <c r="O554" s="489"/>
      <c r="P554" s="490"/>
      <c r="Q554" s="489"/>
      <c r="R554" s="490"/>
      <c r="S554" s="489"/>
      <c r="T554" s="490"/>
      <c r="U554" s="489"/>
      <c r="V554" s="490"/>
      <c r="W554" s="489"/>
      <c r="X554" s="490"/>
      <c r="Y554" s="491"/>
      <c r="Z554" s="69"/>
    </row>
    <row r="555" spans="1:26" s="76" customFormat="1" ht="18.399999999999999" customHeight="1" x14ac:dyDescent="0.15">
      <c r="A555" s="69"/>
      <c r="B555" s="173"/>
      <c r="C555" s="174"/>
      <c r="D555" s="174"/>
      <c r="E555" s="174"/>
      <c r="F555" s="174"/>
      <c r="G555" s="175" t="s">
        <v>157</v>
      </c>
      <c r="H555" s="176"/>
      <c r="I555" s="177"/>
      <c r="J555" s="492" t="s">
        <v>286</v>
      </c>
      <c r="K555" s="493"/>
      <c r="L555" s="494" t="s">
        <v>286</v>
      </c>
      <c r="M555" s="493"/>
      <c r="N555" s="494" t="s">
        <v>286</v>
      </c>
      <c r="O555" s="493"/>
      <c r="P555" s="494" t="s">
        <v>286</v>
      </c>
      <c r="Q555" s="493"/>
      <c r="R555" s="494" t="s">
        <v>286</v>
      </c>
      <c r="S555" s="493"/>
      <c r="T555" s="494" t="s">
        <v>286</v>
      </c>
      <c r="U555" s="493"/>
      <c r="V555" s="494" t="s">
        <v>286</v>
      </c>
      <c r="W555" s="493"/>
      <c r="X555" s="494" t="s">
        <v>286</v>
      </c>
      <c r="Y555" s="495"/>
      <c r="Z555" s="69"/>
    </row>
    <row r="556" spans="1:26" s="76" customFormat="1" ht="18.399999999999999" customHeight="1" x14ac:dyDescent="0.15">
      <c r="A556" s="69"/>
      <c r="B556" s="178" t="s">
        <v>158</v>
      </c>
      <c r="C556" s="179"/>
      <c r="D556" s="179"/>
      <c r="E556" s="179"/>
      <c r="F556" s="179"/>
      <c r="G556" s="179"/>
      <c r="H556" s="179"/>
      <c r="I556" s="180"/>
      <c r="J556" s="484"/>
      <c r="K556" s="485"/>
      <c r="L556" s="486"/>
      <c r="M556" s="485"/>
      <c r="N556" s="486"/>
      <c r="O556" s="485"/>
      <c r="P556" s="486"/>
      <c r="Q556" s="485"/>
      <c r="R556" s="486"/>
      <c r="S556" s="485"/>
      <c r="T556" s="486"/>
      <c r="U556" s="485"/>
      <c r="V556" s="486"/>
      <c r="W556" s="485"/>
      <c r="X556" s="486"/>
      <c r="Y556" s="487"/>
      <c r="Z556" s="69"/>
    </row>
    <row r="557" spans="1:26" s="76" customFormat="1" ht="18.399999999999999" customHeight="1" x14ac:dyDescent="0.15">
      <c r="A557" s="70"/>
      <c r="B557" s="178" t="s">
        <v>159</v>
      </c>
      <c r="C557" s="179"/>
      <c r="D557" s="179"/>
      <c r="E557" s="179"/>
      <c r="F557" s="179"/>
      <c r="G557" s="179"/>
      <c r="H557" s="179"/>
      <c r="I557" s="180"/>
      <c r="J557" s="484"/>
      <c r="K557" s="485"/>
      <c r="L557" s="486"/>
      <c r="M557" s="485"/>
      <c r="N557" s="486"/>
      <c r="O557" s="485"/>
      <c r="P557" s="486"/>
      <c r="Q557" s="485"/>
      <c r="R557" s="486"/>
      <c r="S557" s="485"/>
      <c r="T557" s="486"/>
      <c r="U557" s="485"/>
      <c r="V557" s="486"/>
      <c r="W557" s="485"/>
      <c r="X557" s="486"/>
      <c r="Y557" s="487"/>
      <c r="Z557" s="69"/>
    </row>
    <row r="558" spans="1:26" s="76" customFormat="1" ht="18.399999999999999" customHeight="1" x14ac:dyDescent="0.15">
      <c r="A558" s="69"/>
      <c r="B558" s="178" t="s">
        <v>160</v>
      </c>
      <c r="C558" s="179"/>
      <c r="D558" s="179"/>
      <c r="E558" s="179"/>
      <c r="F558" s="179"/>
      <c r="G558" s="179"/>
      <c r="H558" s="179"/>
      <c r="I558" s="180"/>
      <c r="J558" s="484"/>
      <c r="K558" s="485"/>
      <c r="L558" s="486"/>
      <c r="M558" s="485"/>
      <c r="N558" s="486"/>
      <c r="O558" s="485"/>
      <c r="P558" s="486"/>
      <c r="Q558" s="485"/>
      <c r="R558" s="486"/>
      <c r="S558" s="485"/>
      <c r="T558" s="486"/>
      <c r="U558" s="485"/>
      <c r="V558" s="486"/>
      <c r="W558" s="485"/>
      <c r="X558" s="486"/>
      <c r="Y558" s="487"/>
      <c r="Z558" s="69"/>
    </row>
    <row r="559" spans="1:26" s="76" customFormat="1" ht="18.399999999999999" customHeight="1" thickBot="1" x14ac:dyDescent="0.2">
      <c r="A559" s="70"/>
      <c r="B559" s="181" t="s">
        <v>161</v>
      </c>
      <c r="C559" s="182"/>
      <c r="D559" s="182"/>
      <c r="E559" s="182"/>
      <c r="F559" s="182"/>
      <c r="G559" s="182"/>
      <c r="H559" s="182"/>
      <c r="I559" s="183"/>
      <c r="J559" s="480"/>
      <c r="K559" s="481"/>
      <c r="L559" s="482"/>
      <c r="M559" s="481"/>
      <c r="N559" s="482"/>
      <c r="O559" s="481"/>
      <c r="P559" s="482"/>
      <c r="Q559" s="481"/>
      <c r="R559" s="482"/>
      <c r="S559" s="481"/>
      <c r="T559" s="482"/>
      <c r="U559" s="481"/>
      <c r="V559" s="482"/>
      <c r="W559" s="481"/>
      <c r="X559" s="482"/>
      <c r="Y559" s="483"/>
      <c r="Z559" s="69"/>
    </row>
    <row r="560" spans="1:26" s="76" customFormat="1" ht="18.399999999999999" customHeight="1" thickTop="1" x14ac:dyDescent="0.15">
      <c r="A560" s="69"/>
      <c r="B560" s="73"/>
      <c r="C560" s="73"/>
      <c r="D560" s="507" t="str">
        <f>IF(AB561=0,"",VLOOKUP(AB561,E$2256:F$2355,2))</f>
        <v/>
      </c>
      <c r="E560" s="507"/>
      <c r="F560" s="507"/>
      <c r="G560" s="507"/>
      <c r="H560" s="73"/>
      <c r="I560" s="73"/>
      <c r="J560" s="73"/>
      <c r="K560" s="73"/>
      <c r="L560" s="73"/>
      <c r="M560" s="503"/>
      <c r="N560" s="503"/>
      <c r="O560" s="503"/>
      <c r="P560" s="503"/>
      <c r="Q560" s="503"/>
      <c r="R560" s="73"/>
      <c r="S560" s="73"/>
      <c r="T560" s="73"/>
      <c r="U560" s="505" t="str">
        <f>U$20</f>
        <v/>
      </c>
      <c r="V560" s="505"/>
      <c r="W560" s="505"/>
      <c r="X560" s="505"/>
      <c r="Y560" s="505"/>
      <c r="Z560" s="69"/>
    </row>
    <row r="561" spans="1:28" s="76" customFormat="1" ht="18.399999999999999" customHeight="1" x14ac:dyDescent="0.15">
      <c r="A561" s="69"/>
      <c r="B561" s="74" t="s">
        <v>162</v>
      </c>
      <c r="C561" s="74"/>
      <c r="D561" s="508"/>
      <c r="E561" s="508"/>
      <c r="F561" s="508"/>
      <c r="G561" s="508"/>
      <c r="H561" s="69"/>
      <c r="I561" s="74" t="s">
        <v>163</v>
      </c>
      <c r="J561" s="74"/>
      <c r="K561" s="74"/>
      <c r="L561" s="74"/>
      <c r="M561" s="504"/>
      <c r="N561" s="504"/>
      <c r="O561" s="504"/>
      <c r="P561" s="504"/>
      <c r="Q561" s="504"/>
      <c r="R561" s="69"/>
      <c r="S561" s="74" t="s">
        <v>174</v>
      </c>
      <c r="T561" s="74"/>
      <c r="U561" s="506"/>
      <c r="V561" s="506"/>
      <c r="W561" s="506"/>
      <c r="X561" s="506"/>
      <c r="Y561" s="506"/>
      <c r="Z561" s="69"/>
      <c r="AB561" s="85">
        <f>IF(OR(SUM(AE$9:AE$10)=0,SUM(AE$9:AE$10)&lt;MAX(AB$1:AB560)+1),0,MAX(AB$1:AB560)+1)</f>
        <v>0</v>
      </c>
    </row>
    <row r="562" spans="1:28" s="76" customFormat="1" ht="18.399999999999999" customHeight="1" x14ac:dyDescent="0.15">
      <c r="A562" s="69"/>
      <c r="B562" s="240" t="s">
        <v>389</v>
      </c>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8" s="76" customFormat="1" ht="18.399999999999999" customHeight="1" x14ac:dyDescent="0.15">
      <c r="A563" s="69" t="s">
        <v>149</v>
      </c>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5"/>
    </row>
    <row r="564" spans="1:28" s="76" customFormat="1" ht="18.399999999999999" customHeight="1" x14ac:dyDescent="0.15">
      <c r="A564" s="70"/>
      <c r="B564" s="70"/>
      <c r="C564" s="70"/>
      <c r="D564" s="498" t="str">
        <f>団体!C$4&amp;"   体調チェックシート"</f>
        <v>令和 ４年度 第２４回 「谷口睦生」記念陸上記録会   体調チェックシート</v>
      </c>
      <c r="E564" s="498"/>
      <c r="F564" s="498"/>
      <c r="G564" s="498"/>
      <c r="H564" s="498"/>
      <c r="I564" s="498"/>
      <c r="J564" s="498"/>
      <c r="K564" s="498"/>
      <c r="L564" s="498"/>
      <c r="M564" s="498"/>
      <c r="N564" s="498"/>
      <c r="O564" s="498"/>
      <c r="P564" s="498"/>
      <c r="Q564" s="498"/>
      <c r="R564" s="498"/>
      <c r="S564" s="498"/>
      <c r="T564" s="498"/>
      <c r="U564" s="498"/>
      <c r="V564" s="498"/>
      <c r="W564" s="498"/>
      <c r="X564" s="498"/>
      <c r="Y564" s="70"/>
      <c r="Z564" s="70"/>
      <c r="AA564" s="75"/>
    </row>
    <row r="565" spans="1:28" s="76" customFormat="1" ht="18.399999999999999" customHeight="1" x14ac:dyDescent="0.15">
      <c r="A565" s="69"/>
      <c r="B565" s="69"/>
      <c r="C565" s="69"/>
      <c r="D565" s="498"/>
      <c r="E565" s="498"/>
      <c r="F565" s="498"/>
      <c r="G565" s="498"/>
      <c r="H565" s="498"/>
      <c r="I565" s="498"/>
      <c r="J565" s="498"/>
      <c r="K565" s="498"/>
      <c r="L565" s="498"/>
      <c r="M565" s="498"/>
      <c r="N565" s="498"/>
      <c r="O565" s="498"/>
      <c r="P565" s="498"/>
      <c r="Q565" s="498"/>
      <c r="R565" s="498"/>
      <c r="S565" s="498"/>
      <c r="T565" s="498"/>
      <c r="U565" s="498"/>
      <c r="V565" s="498"/>
      <c r="W565" s="498"/>
      <c r="X565" s="498"/>
      <c r="Y565" s="69"/>
      <c r="Z565" s="69"/>
    </row>
    <row r="566" spans="1:28" s="76" customFormat="1" ht="18.399999999999999" customHeight="1" x14ac:dyDescent="0.15">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8" s="76" customFormat="1" ht="18.399999999999999" customHeight="1" x14ac:dyDescent="0.15">
      <c r="A567" s="69"/>
      <c r="B567" s="71" t="s">
        <v>150</v>
      </c>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8" s="76" customFormat="1" ht="18.399999999999999" customHeight="1" x14ac:dyDescent="0.15">
      <c r="A568" s="69"/>
      <c r="B568" s="71" t="s">
        <v>151</v>
      </c>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8" s="76" customFormat="1" ht="18.399999999999999" customHeight="1" x14ac:dyDescent="0.15">
      <c r="A569" s="69"/>
      <c r="B569" s="71" t="s">
        <v>152</v>
      </c>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8" s="76" customFormat="1" ht="18.399999999999999" customHeight="1" x14ac:dyDescent="0.15">
      <c r="A570" s="69"/>
      <c r="B570" s="71" t="s">
        <v>153</v>
      </c>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8" s="76" customFormat="1" ht="18.399999999999999" customHeight="1" x14ac:dyDescent="0.15">
      <c r="A571" s="69"/>
      <c r="B571" s="71" t="s">
        <v>164</v>
      </c>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8" s="76" customFormat="1" ht="18.399999999999999" customHeight="1" x14ac:dyDescent="0.15">
      <c r="A572" s="69"/>
      <c r="B572" s="71" t="s">
        <v>165</v>
      </c>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8" s="76" customFormat="1" ht="18.399999999999999" customHeight="1" x14ac:dyDescent="0.15">
      <c r="A573" s="69"/>
      <c r="B573" s="241" t="s">
        <v>154</v>
      </c>
      <c r="C573" s="69"/>
      <c r="D573" s="69"/>
      <c r="E573" s="69"/>
      <c r="F573" s="69"/>
      <c r="G573" s="69"/>
      <c r="H573" s="242"/>
      <c r="I573" s="69"/>
      <c r="J573" s="69"/>
      <c r="K573" s="69"/>
      <c r="L573" s="69"/>
      <c r="M573" s="242"/>
      <c r="N573" s="242"/>
      <c r="O573" s="242"/>
      <c r="P573" s="242"/>
      <c r="Q573" s="242"/>
      <c r="R573" s="242"/>
      <c r="S573" s="242"/>
      <c r="T573" s="242"/>
      <c r="U573" s="242"/>
      <c r="V573" s="242"/>
      <c r="W573" s="242"/>
      <c r="X573" s="242"/>
      <c r="Y573" s="242"/>
      <c r="Z573" s="69"/>
    </row>
    <row r="574" spans="1:28" s="76" customFormat="1" ht="18.399999999999999" customHeight="1" thickBot="1" x14ac:dyDescent="0.2">
      <c r="A574" s="69"/>
      <c r="B574" s="72" t="s">
        <v>390</v>
      </c>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8" s="76" customFormat="1" ht="18.399999999999999" customHeight="1" thickTop="1" thickBot="1" x14ac:dyDescent="0.2">
      <c r="A575" s="69"/>
      <c r="B575" s="499" t="s">
        <v>155</v>
      </c>
      <c r="C575" s="500"/>
      <c r="D575" s="500"/>
      <c r="E575" s="500"/>
      <c r="F575" s="500"/>
      <c r="G575" s="500"/>
      <c r="H575" s="500"/>
      <c r="I575" s="501"/>
      <c r="J575" s="496">
        <f>J$13</f>
        <v>44871</v>
      </c>
      <c r="K575" s="497"/>
      <c r="L575" s="496">
        <f t="shared" ref="L575" si="168">L$13</f>
        <v>44872</v>
      </c>
      <c r="M575" s="497"/>
      <c r="N575" s="496">
        <f t="shared" ref="N575" si="169">N$13</f>
        <v>44873</v>
      </c>
      <c r="O575" s="497"/>
      <c r="P575" s="496">
        <f t="shared" ref="P575" si="170">P$13</f>
        <v>44874</v>
      </c>
      <c r="Q575" s="497"/>
      <c r="R575" s="496">
        <f t="shared" ref="R575" si="171">R$13</f>
        <v>44875</v>
      </c>
      <c r="S575" s="497"/>
      <c r="T575" s="496">
        <f t="shared" ref="T575" si="172">T$13</f>
        <v>44876</v>
      </c>
      <c r="U575" s="497"/>
      <c r="V575" s="496">
        <f t="shared" ref="V575" si="173">V$13</f>
        <v>44877</v>
      </c>
      <c r="W575" s="497"/>
      <c r="X575" s="496">
        <f t="shared" ref="X575" si="174">X$13</f>
        <v>44878</v>
      </c>
      <c r="Y575" s="502"/>
      <c r="Z575" s="69"/>
    </row>
    <row r="576" spans="1:28" s="76" customFormat="1" ht="18.399999999999999" customHeight="1" thickTop="1" x14ac:dyDescent="0.15">
      <c r="A576" s="69"/>
      <c r="B576" s="170" t="s">
        <v>156</v>
      </c>
      <c r="C576" s="171"/>
      <c r="D576" s="171"/>
      <c r="E576" s="171"/>
      <c r="F576" s="171"/>
      <c r="G576" s="171"/>
      <c r="H576" s="171"/>
      <c r="I576" s="172"/>
      <c r="J576" s="488"/>
      <c r="K576" s="489"/>
      <c r="L576" s="490"/>
      <c r="M576" s="489"/>
      <c r="N576" s="490"/>
      <c r="O576" s="489"/>
      <c r="P576" s="490"/>
      <c r="Q576" s="489"/>
      <c r="R576" s="490"/>
      <c r="S576" s="489"/>
      <c r="T576" s="490"/>
      <c r="U576" s="489"/>
      <c r="V576" s="490"/>
      <c r="W576" s="489"/>
      <c r="X576" s="490"/>
      <c r="Y576" s="491"/>
      <c r="Z576" s="69"/>
    </row>
    <row r="577" spans="1:35" s="76" customFormat="1" ht="18.399999999999999" customHeight="1" x14ac:dyDescent="0.15">
      <c r="A577" s="69"/>
      <c r="B577" s="173"/>
      <c r="C577" s="174"/>
      <c r="D577" s="174"/>
      <c r="E577" s="174"/>
      <c r="F577" s="174"/>
      <c r="G577" s="175" t="s">
        <v>157</v>
      </c>
      <c r="H577" s="176"/>
      <c r="I577" s="177"/>
      <c r="J577" s="492" t="s">
        <v>286</v>
      </c>
      <c r="K577" s="493"/>
      <c r="L577" s="494" t="s">
        <v>286</v>
      </c>
      <c r="M577" s="493"/>
      <c r="N577" s="494" t="s">
        <v>286</v>
      </c>
      <c r="O577" s="493"/>
      <c r="P577" s="494" t="s">
        <v>286</v>
      </c>
      <c r="Q577" s="493"/>
      <c r="R577" s="494" t="s">
        <v>286</v>
      </c>
      <c r="S577" s="493"/>
      <c r="T577" s="494" t="s">
        <v>286</v>
      </c>
      <c r="U577" s="493"/>
      <c r="V577" s="494" t="s">
        <v>286</v>
      </c>
      <c r="W577" s="493"/>
      <c r="X577" s="494" t="s">
        <v>286</v>
      </c>
      <c r="Y577" s="495"/>
      <c r="Z577" s="69"/>
    </row>
    <row r="578" spans="1:35" s="76" customFormat="1" ht="18.399999999999999" customHeight="1" x14ac:dyDescent="0.15">
      <c r="A578" s="69"/>
      <c r="B578" s="178" t="s">
        <v>158</v>
      </c>
      <c r="C578" s="179"/>
      <c r="D578" s="179"/>
      <c r="E578" s="179"/>
      <c r="F578" s="179"/>
      <c r="G578" s="179"/>
      <c r="H578" s="179"/>
      <c r="I578" s="180"/>
      <c r="J578" s="484"/>
      <c r="K578" s="485"/>
      <c r="L578" s="486"/>
      <c r="M578" s="485"/>
      <c r="N578" s="486"/>
      <c r="O578" s="485"/>
      <c r="P578" s="486"/>
      <c r="Q578" s="485"/>
      <c r="R578" s="486"/>
      <c r="S578" s="485"/>
      <c r="T578" s="486"/>
      <c r="U578" s="485"/>
      <c r="V578" s="486"/>
      <c r="W578" s="485"/>
      <c r="X578" s="486"/>
      <c r="Y578" s="487"/>
      <c r="Z578" s="69"/>
    </row>
    <row r="579" spans="1:35" s="76" customFormat="1" ht="18.399999999999999" customHeight="1" x14ac:dyDescent="0.15">
      <c r="A579" s="70"/>
      <c r="B579" s="178" t="s">
        <v>159</v>
      </c>
      <c r="C579" s="179"/>
      <c r="D579" s="179"/>
      <c r="E579" s="179"/>
      <c r="F579" s="179"/>
      <c r="G579" s="179"/>
      <c r="H579" s="179"/>
      <c r="I579" s="180"/>
      <c r="J579" s="484"/>
      <c r="K579" s="485"/>
      <c r="L579" s="486"/>
      <c r="M579" s="485"/>
      <c r="N579" s="486"/>
      <c r="O579" s="485"/>
      <c r="P579" s="486"/>
      <c r="Q579" s="485"/>
      <c r="R579" s="486"/>
      <c r="S579" s="485"/>
      <c r="T579" s="486"/>
      <c r="U579" s="485"/>
      <c r="V579" s="486"/>
      <c r="W579" s="485"/>
      <c r="X579" s="486"/>
      <c r="Y579" s="487"/>
      <c r="Z579" s="69"/>
    </row>
    <row r="580" spans="1:35" s="76" customFormat="1" ht="18.399999999999999" customHeight="1" x14ac:dyDescent="0.15">
      <c r="A580" s="69"/>
      <c r="B580" s="178" t="s">
        <v>160</v>
      </c>
      <c r="C580" s="179"/>
      <c r="D580" s="179"/>
      <c r="E580" s="179"/>
      <c r="F580" s="179"/>
      <c r="G580" s="179"/>
      <c r="H580" s="179"/>
      <c r="I580" s="180"/>
      <c r="J580" s="484"/>
      <c r="K580" s="485"/>
      <c r="L580" s="486"/>
      <c r="M580" s="485"/>
      <c r="N580" s="486"/>
      <c r="O580" s="485"/>
      <c r="P580" s="486"/>
      <c r="Q580" s="485"/>
      <c r="R580" s="486"/>
      <c r="S580" s="485"/>
      <c r="T580" s="486"/>
      <c r="U580" s="485"/>
      <c r="V580" s="486"/>
      <c r="W580" s="485"/>
      <c r="X580" s="486"/>
      <c r="Y580" s="487"/>
      <c r="Z580" s="69"/>
    </row>
    <row r="581" spans="1:35" s="76" customFormat="1" ht="18.399999999999999" customHeight="1" thickBot="1" x14ac:dyDescent="0.2">
      <c r="A581" s="70"/>
      <c r="B581" s="181" t="s">
        <v>161</v>
      </c>
      <c r="C581" s="182"/>
      <c r="D581" s="182"/>
      <c r="E581" s="182"/>
      <c r="F581" s="182"/>
      <c r="G581" s="182"/>
      <c r="H581" s="182"/>
      <c r="I581" s="183"/>
      <c r="J581" s="480"/>
      <c r="K581" s="481"/>
      <c r="L581" s="482"/>
      <c r="M581" s="481"/>
      <c r="N581" s="482"/>
      <c r="O581" s="481"/>
      <c r="P581" s="482"/>
      <c r="Q581" s="481"/>
      <c r="R581" s="482"/>
      <c r="S581" s="481"/>
      <c r="T581" s="482"/>
      <c r="U581" s="481"/>
      <c r="V581" s="482"/>
      <c r="W581" s="481"/>
      <c r="X581" s="482"/>
      <c r="Y581" s="483"/>
      <c r="Z581" s="69"/>
    </row>
    <row r="582" spans="1:35" s="76" customFormat="1" ht="18.399999999999999" customHeight="1" thickTop="1" x14ac:dyDescent="0.15">
      <c r="A582" s="69"/>
      <c r="B582" s="73"/>
      <c r="C582" s="73"/>
      <c r="D582" s="507" t="str">
        <f>IF(AB583=0,"",VLOOKUP(AB583,E$2256:F$2355,2))</f>
        <v/>
      </c>
      <c r="E582" s="507"/>
      <c r="F582" s="507"/>
      <c r="G582" s="507"/>
      <c r="H582" s="73"/>
      <c r="I582" s="73"/>
      <c r="J582" s="73"/>
      <c r="K582" s="73"/>
      <c r="L582" s="73"/>
      <c r="M582" s="503"/>
      <c r="N582" s="503"/>
      <c r="O582" s="503"/>
      <c r="P582" s="503"/>
      <c r="Q582" s="503"/>
      <c r="R582" s="73"/>
      <c r="S582" s="73"/>
      <c r="T582" s="73"/>
      <c r="U582" s="505" t="str">
        <f>U$20</f>
        <v/>
      </c>
      <c r="V582" s="505"/>
      <c r="W582" s="505"/>
      <c r="X582" s="505"/>
      <c r="Y582" s="505"/>
      <c r="Z582" s="69"/>
    </row>
    <row r="583" spans="1:35" s="76" customFormat="1" ht="18.399999999999999" customHeight="1" x14ac:dyDescent="0.15">
      <c r="A583" s="69"/>
      <c r="B583" s="74" t="s">
        <v>162</v>
      </c>
      <c r="C583" s="74"/>
      <c r="D583" s="508"/>
      <c r="E583" s="508"/>
      <c r="F583" s="508"/>
      <c r="G583" s="508"/>
      <c r="H583" s="69"/>
      <c r="I583" s="74" t="s">
        <v>163</v>
      </c>
      <c r="J583" s="74"/>
      <c r="K583" s="74"/>
      <c r="L583" s="74"/>
      <c r="M583" s="504"/>
      <c r="N583" s="504"/>
      <c r="O583" s="504"/>
      <c r="P583" s="504"/>
      <c r="Q583" s="504"/>
      <c r="R583" s="69"/>
      <c r="S583" s="74" t="s">
        <v>174</v>
      </c>
      <c r="T583" s="74"/>
      <c r="U583" s="506"/>
      <c r="V583" s="506"/>
      <c r="W583" s="506"/>
      <c r="X583" s="506"/>
      <c r="Y583" s="506"/>
      <c r="Z583" s="69"/>
      <c r="AB583" s="85">
        <f>IF(OR(SUM(AE$9:AE$10)=0,SUM(AE$9:AE$10)&lt;MAX(AB$1:AB582)+1),0,MAX(AB$1:AB582)+1)</f>
        <v>0</v>
      </c>
    </row>
    <row r="584" spans="1:35" s="76" customFormat="1" ht="18.399999999999999" customHeight="1" x14ac:dyDescent="0.15">
      <c r="A584" s="69"/>
      <c r="B584" s="240" t="s">
        <v>389</v>
      </c>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35" s="76" customFormat="1" ht="18.399999999999999" customHeight="1" x14ac:dyDescent="0.15">
      <c r="A585" s="69" t="s">
        <v>149</v>
      </c>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35" s="75" customFormat="1" ht="18.399999999999999" customHeight="1" x14ac:dyDescent="0.15">
      <c r="A586" s="69" t="s">
        <v>149</v>
      </c>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row>
    <row r="587" spans="1:35" s="76" customFormat="1" ht="18.399999999999999" customHeight="1" x14ac:dyDescent="0.15">
      <c r="A587" s="70"/>
      <c r="B587" s="70"/>
      <c r="C587" s="70"/>
      <c r="D587" s="498" t="str">
        <f>団体!C$4&amp;"   体調チェックシート"</f>
        <v>令和 ４年度 第２４回 「谷口睦生」記念陸上記録会   体調チェックシート</v>
      </c>
      <c r="E587" s="498"/>
      <c r="F587" s="498"/>
      <c r="G587" s="498"/>
      <c r="H587" s="498"/>
      <c r="I587" s="498"/>
      <c r="J587" s="498"/>
      <c r="K587" s="498"/>
      <c r="L587" s="498"/>
      <c r="M587" s="498"/>
      <c r="N587" s="498"/>
      <c r="O587" s="498"/>
      <c r="P587" s="498"/>
      <c r="Q587" s="498"/>
      <c r="R587" s="498"/>
      <c r="S587" s="498"/>
      <c r="T587" s="498"/>
      <c r="U587" s="498"/>
      <c r="V587" s="498"/>
      <c r="W587" s="498"/>
      <c r="X587" s="498"/>
      <c r="Y587" s="70"/>
      <c r="Z587" s="70"/>
      <c r="AA587" s="75"/>
      <c r="AB587" s="75"/>
      <c r="AC587" s="75"/>
      <c r="AD587" s="75"/>
    </row>
    <row r="588" spans="1:35" s="76" customFormat="1" ht="18.399999999999999" customHeight="1" x14ac:dyDescent="0.15">
      <c r="A588" s="69"/>
      <c r="B588" s="69"/>
      <c r="C588" s="69"/>
      <c r="D588" s="498"/>
      <c r="E588" s="498"/>
      <c r="F588" s="498"/>
      <c r="G588" s="498"/>
      <c r="H588" s="498"/>
      <c r="I588" s="498"/>
      <c r="J588" s="498"/>
      <c r="K588" s="498"/>
      <c r="L588" s="498"/>
      <c r="M588" s="498"/>
      <c r="N588" s="498"/>
      <c r="O588" s="498"/>
      <c r="P588" s="498"/>
      <c r="Q588" s="498"/>
      <c r="R588" s="498"/>
      <c r="S588" s="498"/>
      <c r="T588" s="498"/>
      <c r="U588" s="498"/>
      <c r="V588" s="498"/>
      <c r="W588" s="498"/>
      <c r="X588" s="498"/>
      <c r="Y588" s="69"/>
      <c r="Z588" s="69"/>
    </row>
    <row r="589" spans="1:35" s="75" customFormat="1" ht="18.399999999999999" customHeight="1" x14ac:dyDescent="0.15">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E589" s="76"/>
      <c r="AF589" s="76"/>
      <c r="AG589" s="76"/>
      <c r="AH589" s="76"/>
      <c r="AI589" s="76"/>
    </row>
    <row r="590" spans="1:35" s="76" customFormat="1" ht="18.399999999999999" customHeight="1" x14ac:dyDescent="0.15">
      <c r="A590" s="69"/>
      <c r="B590" s="71" t="s">
        <v>150</v>
      </c>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35" s="76" customFormat="1" ht="18.399999999999999" customHeight="1" x14ac:dyDescent="0.15">
      <c r="A591" s="69"/>
      <c r="B591" s="71" t="s">
        <v>151</v>
      </c>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35" s="76" customFormat="1" ht="18.399999999999999" customHeight="1" x14ac:dyDescent="0.15">
      <c r="A592" s="69"/>
      <c r="B592" s="71" t="s">
        <v>152</v>
      </c>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8" s="76" customFormat="1" ht="18.399999999999999" customHeight="1" x14ac:dyDescent="0.15">
      <c r="A593" s="69"/>
      <c r="B593" s="71" t="s">
        <v>153</v>
      </c>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8" s="76" customFormat="1" ht="18.399999999999999" customHeight="1" x14ac:dyDescent="0.15">
      <c r="A594" s="69"/>
      <c r="B594" s="71" t="s">
        <v>164</v>
      </c>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8" s="76" customFormat="1" ht="18.399999999999999" customHeight="1" x14ac:dyDescent="0.15">
      <c r="A595" s="69"/>
      <c r="B595" s="71" t="s">
        <v>165</v>
      </c>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8" s="76" customFormat="1" ht="18.399999999999999" customHeight="1" x14ac:dyDescent="0.15">
      <c r="A596" s="69"/>
      <c r="B596" s="241" t="s">
        <v>154</v>
      </c>
      <c r="C596" s="69"/>
      <c r="D596" s="69"/>
      <c r="E596" s="69"/>
      <c r="F596" s="69"/>
      <c r="G596" s="69"/>
      <c r="H596" s="242"/>
      <c r="I596" s="69"/>
      <c r="J596" s="69"/>
      <c r="K596" s="69"/>
      <c r="L596" s="69"/>
      <c r="M596" s="242"/>
      <c r="N596" s="242"/>
      <c r="O596" s="242"/>
      <c r="P596" s="242"/>
      <c r="Q596" s="242"/>
      <c r="R596" s="242"/>
      <c r="S596" s="242"/>
      <c r="T596" s="242"/>
      <c r="U596" s="242"/>
      <c r="V596" s="242"/>
      <c r="W596" s="242"/>
      <c r="X596" s="242"/>
      <c r="Y596" s="242"/>
      <c r="Z596" s="69"/>
    </row>
    <row r="597" spans="1:28" s="76" customFormat="1" ht="18.399999999999999" customHeight="1" thickBot="1" x14ac:dyDescent="0.2">
      <c r="A597" s="69"/>
      <c r="B597" s="72" t="s">
        <v>390</v>
      </c>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8" s="76" customFormat="1" ht="18.399999999999999" customHeight="1" thickTop="1" thickBot="1" x14ac:dyDescent="0.2">
      <c r="A598" s="69"/>
      <c r="B598" s="499" t="s">
        <v>155</v>
      </c>
      <c r="C598" s="500"/>
      <c r="D598" s="500"/>
      <c r="E598" s="500"/>
      <c r="F598" s="500"/>
      <c r="G598" s="500"/>
      <c r="H598" s="500"/>
      <c r="I598" s="501"/>
      <c r="J598" s="496">
        <f>J$13</f>
        <v>44871</v>
      </c>
      <c r="K598" s="497"/>
      <c r="L598" s="496">
        <f t="shared" ref="L598" si="175">L$13</f>
        <v>44872</v>
      </c>
      <c r="M598" s="497"/>
      <c r="N598" s="496">
        <f t="shared" ref="N598" si="176">N$13</f>
        <v>44873</v>
      </c>
      <c r="O598" s="497"/>
      <c r="P598" s="496">
        <f t="shared" ref="P598" si="177">P$13</f>
        <v>44874</v>
      </c>
      <c r="Q598" s="497"/>
      <c r="R598" s="496">
        <f t="shared" ref="R598" si="178">R$13</f>
        <v>44875</v>
      </c>
      <c r="S598" s="497"/>
      <c r="T598" s="496">
        <f t="shared" ref="T598" si="179">T$13</f>
        <v>44876</v>
      </c>
      <c r="U598" s="497"/>
      <c r="V598" s="496">
        <f t="shared" ref="V598" si="180">V$13</f>
        <v>44877</v>
      </c>
      <c r="W598" s="497"/>
      <c r="X598" s="496">
        <f t="shared" ref="X598" si="181">X$13</f>
        <v>44878</v>
      </c>
      <c r="Y598" s="502"/>
      <c r="Z598" s="69"/>
    </row>
    <row r="599" spans="1:28" s="76" customFormat="1" ht="18.399999999999999" customHeight="1" thickTop="1" x14ac:dyDescent="0.15">
      <c r="A599" s="69"/>
      <c r="B599" s="170" t="s">
        <v>156</v>
      </c>
      <c r="C599" s="171"/>
      <c r="D599" s="171"/>
      <c r="E599" s="171"/>
      <c r="F599" s="171"/>
      <c r="G599" s="171"/>
      <c r="H599" s="171"/>
      <c r="I599" s="172"/>
      <c r="J599" s="488"/>
      <c r="K599" s="489"/>
      <c r="L599" s="490"/>
      <c r="M599" s="489"/>
      <c r="N599" s="490"/>
      <c r="O599" s="489"/>
      <c r="P599" s="490"/>
      <c r="Q599" s="489"/>
      <c r="R599" s="490"/>
      <c r="S599" s="489"/>
      <c r="T599" s="490"/>
      <c r="U599" s="489"/>
      <c r="V599" s="490"/>
      <c r="W599" s="489"/>
      <c r="X599" s="490"/>
      <c r="Y599" s="491"/>
      <c r="Z599" s="69"/>
    </row>
    <row r="600" spans="1:28" s="76" customFormat="1" ht="18.399999999999999" customHeight="1" x14ac:dyDescent="0.15">
      <c r="A600" s="69"/>
      <c r="B600" s="173"/>
      <c r="C600" s="174"/>
      <c r="D600" s="174"/>
      <c r="E600" s="174"/>
      <c r="F600" s="174"/>
      <c r="G600" s="175" t="s">
        <v>157</v>
      </c>
      <c r="H600" s="176"/>
      <c r="I600" s="177"/>
      <c r="J600" s="492" t="s">
        <v>286</v>
      </c>
      <c r="K600" s="493"/>
      <c r="L600" s="494" t="s">
        <v>286</v>
      </c>
      <c r="M600" s="493"/>
      <c r="N600" s="494" t="s">
        <v>286</v>
      </c>
      <c r="O600" s="493"/>
      <c r="P600" s="494" t="s">
        <v>286</v>
      </c>
      <c r="Q600" s="493"/>
      <c r="R600" s="494" t="s">
        <v>286</v>
      </c>
      <c r="S600" s="493"/>
      <c r="T600" s="494" t="s">
        <v>286</v>
      </c>
      <c r="U600" s="493"/>
      <c r="V600" s="494" t="s">
        <v>286</v>
      </c>
      <c r="W600" s="493"/>
      <c r="X600" s="494" t="s">
        <v>286</v>
      </c>
      <c r="Y600" s="495"/>
      <c r="Z600" s="69"/>
    </row>
    <row r="601" spans="1:28" s="76" customFormat="1" ht="18.399999999999999" customHeight="1" x14ac:dyDescent="0.15">
      <c r="A601" s="69"/>
      <c r="B601" s="178" t="s">
        <v>158</v>
      </c>
      <c r="C601" s="179"/>
      <c r="D601" s="179"/>
      <c r="E601" s="179"/>
      <c r="F601" s="179"/>
      <c r="G601" s="179"/>
      <c r="H601" s="179"/>
      <c r="I601" s="180"/>
      <c r="J601" s="484"/>
      <c r="K601" s="485"/>
      <c r="L601" s="486"/>
      <c r="M601" s="485"/>
      <c r="N601" s="486"/>
      <c r="O601" s="485"/>
      <c r="P601" s="486"/>
      <c r="Q601" s="485"/>
      <c r="R601" s="486"/>
      <c r="S601" s="485"/>
      <c r="T601" s="486"/>
      <c r="U601" s="485"/>
      <c r="V601" s="486"/>
      <c r="W601" s="485"/>
      <c r="X601" s="486"/>
      <c r="Y601" s="487"/>
      <c r="Z601" s="69"/>
    </row>
    <row r="602" spans="1:28" s="76" customFormat="1" ht="18.399999999999999" customHeight="1" x14ac:dyDescent="0.15">
      <c r="A602" s="70"/>
      <c r="B602" s="178" t="s">
        <v>159</v>
      </c>
      <c r="C602" s="179"/>
      <c r="D602" s="179"/>
      <c r="E602" s="179"/>
      <c r="F602" s="179"/>
      <c r="G602" s="179"/>
      <c r="H602" s="179"/>
      <c r="I602" s="180"/>
      <c r="J602" s="484"/>
      <c r="K602" s="485"/>
      <c r="L602" s="486"/>
      <c r="M602" s="485"/>
      <c r="N602" s="486"/>
      <c r="O602" s="485"/>
      <c r="P602" s="486"/>
      <c r="Q602" s="485"/>
      <c r="R602" s="486"/>
      <c r="S602" s="485"/>
      <c r="T602" s="486"/>
      <c r="U602" s="485"/>
      <c r="V602" s="486"/>
      <c r="W602" s="485"/>
      <c r="X602" s="486"/>
      <c r="Y602" s="487"/>
      <c r="Z602" s="69"/>
    </row>
    <row r="603" spans="1:28" s="76" customFormat="1" ht="18.399999999999999" customHeight="1" x14ac:dyDescent="0.15">
      <c r="A603" s="69"/>
      <c r="B603" s="178" t="s">
        <v>160</v>
      </c>
      <c r="C603" s="179"/>
      <c r="D603" s="179"/>
      <c r="E603" s="179"/>
      <c r="F603" s="179"/>
      <c r="G603" s="179"/>
      <c r="H603" s="179"/>
      <c r="I603" s="180"/>
      <c r="J603" s="484"/>
      <c r="K603" s="485"/>
      <c r="L603" s="486"/>
      <c r="M603" s="485"/>
      <c r="N603" s="486"/>
      <c r="O603" s="485"/>
      <c r="P603" s="486"/>
      <c r="Q603" s="485"/>
      <c r="R603" s="486"/>
      <c r="S603" s="485"/>
      <c r="T603" s="486"/>
      <c r="U603" s="485"/>
      <c r="V603" s="486"/>
      <c r="W603" s="485"/>
      <c r="X603" s="486"/>
      <c r="Y603" s="487"/>
      <c r="Z603" s="69"/>
    </row>
    <row r="604" spans="1:28" s="76" customFormat="1" ht="18.399999999999999" customHeight="1" thickBot="1" x14ac:dyDescent="0.2">
      <c r="A604" s="70"/>
      <c r="B604" s="181" t="s">
        <v>161</v>
      </c>
      <c r="C604" s="182"/>
      <c r="D604" s="182"/>
      <c r="E604" s="182"/>
      <c r="F604" s="182"/>
      <c r="G604" s="182"/>
      <c r="H604" s="182"/>
      <c r="I604" s="183"/>
      <c r="J604" s="480"/>
      <c r="K604" s="481"/>
      <c r="L604" s="482"/>
      <c r="M604" s="481"/>
      <c r="N604" s="482"/>
      <c r="O604" s="481"/>
      <c r="P604" s="482"/>
      <c r="Q604" s="481"/>
      <c r="R604" s="482"/>
      <c r="S604" s="481"/>
      <c r="T604" s="482"/>
      <c r="U604" s="481"/>
      <c r="V604" s="482"/>
      <c r="W604" s="481"/>
      <c r="X604" s="482"/>
      <c r="Y604" s="483"/>
      <c r="Z604" s="69"/>
    </row>
    <row r="605" spans="1:28" s="76" customFormat="1" ht="18.399999999999999" customHeight="1" thickTop="1" x14ac:dyDescent="0.15">
      <c r="A605" s="69"/>
      <c r="B605" s="73"/>
      <c r="C605" s="73"/>
      <c r="D605" s="507" t="str">
        <f>IF(AB606=0,"",VLOOKUP(AB606,E$2256:F$2355,2))</f>
        <v/>
      </c>
      <c r="E605" s="507"/>
      <c r="F605" s="507"/>
      <c r="G605" s="507"/>
      <c r="H605" s="73"/>
      <c r="I605" s="73"/>
      <c r="J605" s="73"/>
      <c r="K605" s="73"/>
      <c r="L605" s="73"/>
      <c r="M605" s="503"/>
      <c r="N605" s="503"/>
      <c r="O605" s="503"/>
      <c r="P605" s="503"/>
      <c r="Q605" s="503"/>
      <c r="R605" s="73"/>
      <c r="S605" s="73"/>
      <c r="T605" s="73"/>
      <c r="U605" s="505" t="str">
        <f>U$20</f>
        <v/>
      </c>
      <c r="V605" s="505"/>
      <c r="W605" s="505"/>
      <c r="X605" s="505"/>
      <c r="Y605" s="505"/>
      <c r="Z605" s="69"/>
    </row>
    <row r="606" spans="1:28" s="76" customFormat="1" ht="18.399999999999999" customHeight="1" x14ac:dyDescent="0.15">
      <c r="A606" s="69"/>
      <c r="B606" s="74" t="s">
        <v>162</v>
      </c>
      <c r="C606" s="74"/>
      <c r="D606" s="508"/>
      <c r="E606" s="508"/>
      <c r="F606" s="508"/>
      <c r="G606" s="508"/>
      <c r="H606" s="69"/>
      <c r="I606" s="74" t="s">
        <v>163</v>
      </c>
      <c r="J606" s="74"/>
      <c r="K606" s="74"/>
      <c r="L606" s="74"/>
      <c r="M606" s="504"/>
      <c r="N606" s="504"/>
      <c r="O606" s="504"/>
      <c r="P606" s="504"/>
      <c r="Q606" s="504"/>
      <c r="R606" s="69"/>
      <c r="S606" s="74" t="s">
        <v>174</v>
      </c>
      <c r="T606" s="74"/>
      <c r="U606" s="506"/>
      <c r="V606" s="506"/>
      <c r="W606" s="506"/>
      <c r="X606" s="506"/>
      <c r="Y606" s="506"/>
      <c r="Z606" s="69"/>
      <c r="AB606" s="85">
        <f>IF(OR(SUM(AE$9:AE$10)=0,SUM(AE$9:AE$10)&lt;MAX(AB$1:AB605)+1),0,MAX(AB$1:AB605)+1)</f>
        <v>0</v>
      </c>
    </row>
    <row r="607" spans="1:28" s="76" customFormat="1" ht="18.399999999999999" customHeight="1" x14ac:dyDescent="0.15">
      <c r="A607" s="69"/>
      <c r="B607" s="240" t="s">
        <v>389</v>
      </c>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8" s="76" customFormat="1" ht="18.399999999999999" customHeight="1" x14ac:dyDescent="0.15">
      <c r="A608" s="69" t="s">
        <v>149</v>
      </c>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5"/>
    </row>
    <row r="609" spans="1:27" s="76" customFormat="1" ht="18.399999999999999" customHeight="1" x14ac:dyDescent="0.15">
      <c r="A609" s="70"/>
      <c r="B609" s="70"/>
      <c r="C609" s="70"/>
      <c r="D609" s="498" t="str">
        <f>団体!C$4&amp;"   体調チェックシート"</f>
        <v>令和 ４年度 第２４回 「谷口睦生」記念陸上記録会   体調チェックシート</v>
      </c>
      <c r="E609" s="498"/>
      <c r="F609" s="498"/>
      <c r="G609" s="498"/>
      <c r="H609" s="498"/>
      <c r="I609" s="498"/>
      <c r="J609" s="498"/>
      <c r="K609" s="498"/>
      <c r="L609" s="498"/>
      <c r="M609" s="498"/>
      <c r="N609" s="498"/>
      <c r="O609" s="498"/>
      <c r="P609" s="498"/>
      <c r="Q609" s="498"/>
      <c r="R609" s="498"/>
      <c r="S609" s="498"/>
      <c r="T609" s="498"/>
      <c r="U609" s="498"/>
      <c r="V609" s="498"/>
      <c r="W609" s="498"/>
      <c r="X609" s="498"/>
      <c r="Y609" s="70"/>
      <c r="Z609" s="70"/>
      <c r="AA609" s="75"/>
    </row>
    <row r="610" spans="1:27" s="76" customFormat="1" ht="18.399999999999999" customHeight="1" x14ac:dyDescent="0.15">
      <c r="A610" s="69"/>
      <c r="B610" s="69"/>
      <c r="C610" s="69"/>
      <c r="D610" s="498"/>
      <c r="E610" s="498"/>
      <c r="F610" s="498"/>
      <c r="G610" s="498"/>
      <c r="H610" s="498"/>
      <c r="I610" s="498"/>
      <c r="J610" s="498"/>
      <c r="K610" s="498"/>
      <c r="L610" s="498"/>
      <c r="M610" s="498"/>
      <c r="N610" s="498"/>
      <c r="O610" s="498"/>
      <c r="P610" s="498"/>
      <c r="Q610" s="498"/>
      <c r="R610" s="498"/>
      <c r="S610" s="498"/>
      <c r="T610" s="498"/>
      <c r="U610" s="498"/>
      <c r="V610" s="498"/>
      <c r="W610" s="498"/>
      <c r="X610" s="498"/>
      <c r="Y610" s="69"/>
      <c r="Z610" s="69"/>
    </row>
    <row r="611" spans="1:27" s="76" customFormat="1" ht="18.399999999999999" customHeight="1" x14ac:dyDescent="0.15">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7" s="76" customFormat="1" ht="18.399999999999999" customHeight="1" x14ac:dyDescent="0.15">
      <c r="A612" s="69"/>
      <c r="B612" s="71" t="s">
        <v>150</v>
      </c>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7" s="76" customFormat="1" ht="18.399999999999999" customHeight="1" x14ac:dyDescent="0.15">
      <c r="A613" s="69"/>
      <c r="B613" s="71" t="s">
        <v>151</v>
      </c>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7" s="76" customFormat="1" ht="18.399999999999999" customHeight="1" x14ac:dyDescent="0.15">
      <c r="A614" s="69"/>
      <c r="B614" s="71" t="s">
        <v>152</v>
      </c>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7" s="76" customFormat="1" ht="18.399999999999999" customHeight="1" x14ac:dyDescent="0.15">
      <c r="A615" s="69"/>
      <c r="B615" s="71" t="s">
        <v>153</v>
      </c>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7" s="76" customFormat="1" ht="18.399999999999999" customHeight="1" x14ac:dyDescent="0.15">
      <c r="A616" s="69"/>
      <c r="B616" s="71" t="s">
        <v>164</v>
      </c>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7" s="76" customFormat="1" ht="18.399999999999999" customHeight="1" x14ac:dyDescent="0.15">
      <c r="A617" s="69"/>
      <c r="B617" s="71" t="s">
        <v>165</v>
      </c>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7" s="76" customFormat="1" ht="18.399999999999999" customHeight="1" x14ac:dyDescent="0.15">
      <c r="A618" s="69"/>
      <c r="B618" s="241" t="s">
        <v>154</v>
      </c>
      <c r="C618" s="69"/>
      <c r="D618" s="69"/>
      <c r="E618" s="69"/>
      <c r="F618" s="69"/>
      <c r="G618" s="69"/>
      <c r="H618" s="242"/>
      <c r="I618" s="69"/>
      <c r="J618" s="69"/>
      <c r="K618" s="69"/>
      <c r="L618" s="69"/>
      <c r="M618" s="242"/>
      <c r="N618" s="242"/>
      <c r="O618" s="242"/>
      <c r="P618" s="242"/>
      <c r="Q618" s="242"/>
      <c r="R618" s="242"/>
      <c r="S618" s="242"/>
      <c r="T618" s="242"/>
      <c r="U618" s="242"/>
      <c r="V618" s="242"/>
      <c r="W618" s="242"/>
      <c r="X618" s="242"/>
      <c r="Y618" s="242"/>
      <c r="Z618" s="69"/>
    </row>
    <row r="619" spans="1:27" s="76" customFormat="1" ht="18.399999999999999" customHeight="1" thickBot="1" x14ac:dyDescent="0.2">
      <c r="A619" s="69"/>
      <c r="B619" s="72" t="s">
        <v>390</v>
      </c>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7" s="76" customFormat="1" ht="18.399999999999999" customHeight="1" thickTop="1" thickBot="1" x14ac:dyDescent="0.2">
      <c r="A620" s="69"/>
      <c r="B620" s="499" t="s">
        <v>155</v>
      </c>
      <c r="C620" s="500"/>
      <c r="D620" s="500"/>
      <c r="E620" s="500"/>
      <c r="F620" s="500"/>
      <c r="G620" s="500"/>
      <c r="H620" s="500"/>
      <c r="I620" s="501"/>
      <c r="J620" s="496">
        <f>J$13</f>
        <v>44871</v>
      </c>
      <c r="K620" s="497"/>
      <c r="L620" s="496">
        <f t="shared" ref="L620" si="182">L$13</f>
        <v>44872</v>
      </c>
      <c r="M620" s="497"/>
      <c r="N620" s="496">
        <f t="shared" ref="N620" si="183">N$13</f>
        <v>44873</v>
      </c>
      <c r="O620" s="497"/>
      <c r="P620" s="496">
        <f t="shared" ref="P620" si="184">P$13</f>
        <v>44874</v>
      </c>
      <c r="Q620" s="497"/>
      <c r="R620" s="496">
        <f t="shared" ref="R620" si="185">R$13</f>
        <v>44875</v>
      </c>
      <c r="S620" s="497"/>
      <c r="T620" s="496">
        <f t="shared" ref="T620" si="186">T$13</f>
        <v>44876</v>
      </c>
      <c r="U620" s="497"/>
      <c r="V620" s="496">
        <f t="shared" ref="V620" si="187">V$13</f>
        <v>44877</v>
      </c>
      <c r="W620" s="497"/>
      <c r="X620" s="496">
        <f t="shared" ref="X620" si="188">X$13</f>
        <v>44878</v>
      </c>
      <c r="Y620" s="502"/>
      <c r="Z620" s="69"/>
    </row>
    <row r="621" spans="1:27" s="76" customFormat="1" ht="18.399999999999999" customHeight="1" thickTop="1" x14ac:dyDescent="0.15">
      <c r="A621" s="69"/>
      <c r="B621" s="170" t="s">
        <v>156</v>
      </c>
      <c r="C621" s="171"/>
      <c r="D621" s="171"/>
      <c r="E621" s="171"/>
      <c r="F621" s="171"/>
      <c r="G621" s="171"/>
      <c r="H621" s="171"/>
      <c r="I621" s="172"/>
      <c r="J621" s="488"/>
      <c r="K621" s="489"/>
      <c r="L621" s="490"/>
      <c r="M621" s="489"/>
      <c r="N621" s="490"/>
      <c r="O621" s="489"/>
      <c r="P621" s="490"/>
      <c r="Q621" s="489"/>
      <c r="R621" s="490"/>
      <c r="S621" s="489"/>
      <c r="T621" s="490"/>
      <c r="U621" s="489"/>
      <c r="V621" s="490"/>
      <c r="W621" s="489"/>
      <c r="X621" s="490"/>
      <c r="Y621" s="491"/>
      <c r="Z621" s="69"/>
    </row>
    <row r="622" spans="1:27" s="76" customFormat="1" ht="18.399999999999999" customHeight="1" x14ac:dyDescent="0.15">
      <c r="A622" s="69"/>
      <c r="B622" s="173"/>
      <c r="C622" s="174"/>
      <c r="D622" s="174"/>
      <c r="E622" s="174"/>
      <c r="F622" s="174"/>
      <c r="G622" s="175" t="s">
        <v>157</v>
      </c>
      <c r="H622" s="176"/>
      <c r="I622" s="177"/>
      <c r="J622" s="492" t="s">
        <v>286</v>
      </c>
      <c r="K622" s="493"/>
      <c r="L622" s="494" t="s">
        <v>286</v>
      </c>
      <c r="M622" s="493"/>
      <c r="N622" s="494" t="s">
        <v>286</v>
      </c>
      <c r="O622" s="493"/>
      <c r="P622" s="494" t="s">
        <v>286</v>
      </c>
      <c r="Q622" s="493"/>
      <c r="R622" s="494" t="s">
        <v>286</v>
      </c>
      <c r="S622" s="493"/>
      <c r="T622" s="494" t="s">
        <v>286</v>
      </c>
      <c r="U622" s="493"/>
      <c r="V622" s="494" t="s">
        <v>286</v>
      </c>
      <c r="W622" s="493"/>
      <c r="X622" s="494" t="s">
        <v>286</v>
      </c>
      <c r="Y622" s="495"/>
      <c r="Z622" s="69"/>
    </row>
    <row r="623" spans="1:27" s="76" customFormat="1" ht="18.399999999999999" customHeight="1" x14ac:dyDescent="0.15">
      <c r="A623" s="69"/>
      <c r="B623" s="178" t="s">
        <v>158</v>
      </c>
      <c r="C623" s="179"/>
      <c r="D623" s="179"/>
      <c r="E623" s="179"/>
      <c r="F623" s="179"/>
      <c r="G623" s="179"/>
      <c r="H623" s="179"/>
      <c r="I623" s="180"/>
      <c r="J623" s="484"/>
      <c r="K623" s="485"/>
      <c r="L623" s="486"/>
      <c r="M623" s="485"/>
      <c r="N623" s="486"/>
      <c r="O623" s="485"/>
      <c r="P623" s="486"/>
      <c r="Q623" s="485"/>
      <c r="R623" s="486"/>
      <c r="S623" s="485"/>
      <c r="T623" s="486"/>
      <c r="U623" s="485"/>
      <c r="V623" s="486"/>
      <c r="W623" s="485"/>
      <c r="X623" s="486"/>
      <c r="Y623" s="487"/>
      <c r="Z623" s="69"/>
    </row>
    <row r="624" spans="1:27" s="76" customFormat="1" ht="18.399999999999999" customHeight="1" x14ac:dyDescent="0.15">
      <c r="A624" s="70"/>
      <c r="B624" s="178" t="s">
        <v>159</v>
      </c>
      <c r="C624" s="179"/>
      <c r="D624" s="179"/>
      <c r="E624" s="179"/>
      <c r="F624" s="179"/>
      <c r="G624" s="179"/>
      <c r="H624" s="179"/>
      <c r="I624" s="180"/>
      <c r="J624" s="484"/>
      <c r="K624" s="485"/>
      <c r="L624" s="486"/>
      <c r="M624" s="485"/>
      <c r="N624" s="486"/>
      <c r="O624" s="485"/>
      <c r="P624" s="486"/>
      <c r="Q624" s="485"/>
      <c r="R624" s="486"/>
      <c r="S624" s="485"/>
      <c r="T624" s="486"/>
      <c r="U624" s="485"/>
      <c r="V624" s="486"/>
      <c r="W624" s="485"/>
      <c r="X624" s="486"/>
      <c r="Y624" s="487"/>
      <c r="Z624" s="69"/>
    </row>
    <row r="625" spans="1:35" s="76" customFormat="1" ht="18.399999999999999" customHeight="1" x14ac:dyDescent="0.15">
      <c r="A625" s="69"/>
      <c r="B625" s="178" t="s">
        <v>160</v>
      </c>
      <c r="C625" s="179"/>
      <c r="D625" s="179"/>
      <c r="E625" s="179"/>
      <c r="F625" s="179"/>
      <c r="G625" s="179"/>
      <c r="H625" s="179"/>
      <c r="I625" s="180"/>
      <c r="J625" s="484"/>
      <c r="K625" s="485"/>
      <c r="L625" s="486"/>
      <c r="M625" s="485"/>
      <c r="N625" s="486"/>
      <c r="O625" s="485"/>
      <c r="P625" s="486"/>
      <c r="Q625" s="485"/>
      <c r="R625" s="486"/>
      <c r="S625" s="485"/>
      <c r="T625" s="486"/>
      <c r="U625" s="485"/>
      <c r="V625" s="486"/>
      <c r="W625" s="485"/>
      <c r="X625" s="486"/>
      <c r="Y625" s="487"/>
      <c r="Z625" s="69"/>
    </row>
    <row r="626" spans="1:35" s="76" customFormat="1" ht="18.399999999999999" customHeight="1" thickBot="1" x14ac:dyDescent="0.2">
      <c r="A626" s="70"/>
      <c r="B626" s="181" t="s">
        <v>161</v>
      </c>
      <c r="C626" s="182"/>
      <c r="D626" s="182"/>
      <c r="E626" s="182"/>
      <c r="F626" s="182"/>
      <c r="G626" s="182"/>
      <c r="H626" s="182"/>
      <c r="I626" s="183"/>
      <c r="J626" s="480"/>
      <c r="K626" s="481"/>
      <c r="L626" s="482"/>
      <c r="M626" s="481"/>
      <c r="N626" s="482"/>
      <c r="O626" s="481"/>
      <c r="P626" s="482"/>
      <c r="Q626" s="481"/>
      <c r="R626" s="482"/>
      <c r="S626" s="481"/>
      <c r="T626" s="482"/>
      <c r="U626" s="481"/>
      <c r="V626" s="482"/>
      <c r="W626" s="481"/>
      <c r="X626" s="482"/>
      <c r="Y626" s="483"/>
      <c r="Z626" s="69"/>
    </row>
    <row r="627" spans="1:35" s="76" customFormat="1" ht="18.399999999999999" customHeight="1" thickTop="1" x14ac:dyDescent="0.15">
      <c r="A627" s="69"/>
      <c r="B627" s="73"/>
      <c r="C627" s="73"/>
      <c r="D627" s="507" t="str">
        <f>IF(AB628=0,"",VLOOKUP(AB628,E$2256:F$2355,2))</f>
        <v/>
      </c>
      <c r="E627" s="507"/>
      <c r="F627" s="507"/>
      <c r="G627" s="507"/>
      <c r="H627" s="73"/>
      <c r="I627" s="73"/>
      <c r="J627" s="73"/>
      <c r="K627" s="73"/>
      <c r="L627" s="73"/>
      <c r="M627" s="503"/>
      <c r="N627" s="503"/>
      <c r="O627" s="503"/>
      <c r="P627" s="503"/>
      <c r="Q627" s="503"/>
      <c r="R627" s="73"/>
      <c r="S627" s="73"/>
      <c r="T627" s="73"/>
      <c r="U627" s="505" t="str">
        <f>U$20</f>
        <v/>
      </c>
      <c r="V627" s="505"/>
      <c r="W627" s="505"/>
      <c r="X627" s="505"/>
      <c r="Y627" s="505"/>
      <c r="Z627" s="69"/>
    </row>
    <row r="628" spans="1:35" s="76" customFormat="1" ht="18.399999999999999" customHeight="1" x14ac:dyDescent="0.15">
      <c r="A628" s="69"/>
      <c r="B628" s="74" t="s">
        <v>162</v>
      </c>
      <c r="C628" s="74"/>
      <c r="D628" s="508"/>
      <c r="E628" s="508"/>
      <c r="F628" s="508"/>
      <c r="G628" s="508"/>
      <c r="H628" s="69"/>
      <c r="I628" s="74" t="s">
        <v>163</v>
      </c>
      <c r="J628" s="74"/>
      <c r="K628" s="74"/>
      <c r="L628" s="74"/>
      <c r="M628" s="504"/>
      <c r="N628" s="504"/>
      <c r="O628" s="504"/>
      <c r="P628" s="504"/>
      <c r="Q628" s="504"/>
      <c r="R628" s="69"/>
      <c r="S628" s="74" t="s">
        <v>174</v>
      </c>
      <c r="T628" s="74"/>
      <c r="U628" s="506"/>
      <c r="V628" s="506"/>
      <c r="W628" s="506"/>
      <c r="X628" s="506"/>
      <c r="Y628" s="506"/>
      <c r="Z628" s="69"/>
      <c r="AB628" s="85">
        <f>IF(OR(SUM(AE$9:AE$10)=0,SUM(AE$9:AE$10)&lt;MAX(AB$1:AB627)+1),0,MAX(AB$1:AB627)+1)</f>
        <v>0</v>
      </c>
    </row>
    <row r="629" spans="1:35" s="76" customFormat="1" ht="18.399999999999999" customHeight="1" x14ac:dyDescent="0.15">
      <c r="A629" s="69"/>
      <c r="B629" s="240" t="s">
        <v>389</v>
      </c>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35" s="76" customFormat="1" ht="18.399999999999999" customHeight="1" x14ac:dyDescent="0.15">
      <c r="A630" s="69" t="s">
        <v>149</v>
      </c>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35" s="75" customFormat="1" ht="18.399999999999999" customHeight="1" x14ac:dyDescent="0.15">
      <c r="A631" s="69" t="s">
        <v>149</v>
      </c>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row>
    <row r="632" spans="1:35" s="76" customFormat="1" ht="18.399999999999999" customHeight="1" x14ac:dyDescent="0.15">
      <c r="A632" s="70"/>
      <c r="B632" s="70"/>
      <c r="C632" s="70"/>
      <c r="D632" s="498" t="str">
        <f>団体!C$4&amp;"   体調チェックシート"</f>
        <v>令和 ４年度 第２４回 「谷口睦生」記念陸上記録会   体調チェックシート</v>
      </c>
      <c r="E632" s="498"/>
      <c r="F632" s="498"/>
      <c r="G632" s="498"/>
      <c r="H632" s="498"/>
      <c r="I632" s="498"/>
      <c r="J632" s="498"/>
      <c r="K632" s="498"/>
      <c r="L632" s="498"/>
      <c r="M632" s="498"/>
      <c r="N632" s="498"/>
      <c r="O632" s="498"/>
      <c r="P632" s="498"/>
      <c r="Q632" s="498"/>
      <c r="R632" s="498"/>
      <c r="S632" s="498"/>
      <c r="T632" s="498"/>
      <c r="U632" s="498"/>
      <c r="V632" s="498"/>
      <c r="W632" s="498"/>
      <c r="X632" s="498"/>
      <c r="Y632" s="70"/>
      <c r="Z632" s="70"/>
      <c r="AA632" s="75"/>
      <c r="AB632" s="75"/>
      <c r="AC632" s="75"/>
      <c r="AD632" s="75"/>
    </row>
    <row r="633" spans="1:35" s="76" customFormat="1" ht="18.399999999999999" customHeight="1" x14ac:dyDescent="0.15">
      <c r="A633" s="69"/>
      <c r="B633" s="69"/>
      <c r="C633" s="69"/>
      <c r="D633" s="498"/>
      <c r="E633" s="498"/>
      <c r="F633" s="498"/>
      <c r="G633" s="498"/>
      <c r="H633" s="498"/>
      <c r="I633" s="498"/>
      <c r="J633" s="498"/>
      <c r="K633" s="498"/>
      <c r="L633" s="498"/>
      <c r="M633" s="498"/>
      <c r="N633" s="498"/>
      <c r="O633" s="498"/>
      <c r="P633" s="498"/>
      <c r="Q633" s="498"/>
      <c r="R633" s="498"/>
      <c r="S633" s="498"/>
      <c r="T633" s="498"/>
      <c r="U633" s="498"/>
      <c r="V633" s="498"/>
      <c r="W633" s="498"/>
      <c r="X633" s="498"/>
      <c r="Y633" s="69"/>
      <c r="Z633" s="69"/>
    </row>
    <row r="634" spans="1:35" s="75" customFormat="1" ht="18.399999999999999" customHeight="1" x14ac:dyDescent="0.15">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E634" s="76"/>
      <c r="AF634" s="76"/>
      <c r="AG634" s="76"/>
      <c r="AH634" s="76"/>
      <c r="AI634" s="76"/>
    </row>
    <row r="635" spans="1:35" s="76" customFormat="1" ht="18.399999999999999" customHeight="1" x14ac:dyDescent="0.15">
      <c r="A635" s="69"/>
      <c r="B635" s="71" t="s">
        <v>150</v>
      </c>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35" s="76" customFormat="1" ht="18.399999999999999" customHeight="1" x14ac:dyDescent="0.15">
      <c r="A636" s="69"/>
      <c r="B636" s="71" t="s">
        <v>151</v>
      </c>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35" s="76" customFormat="1" ht="18.399999999999999" customHeight="1" x14ac:dyDescent="0.15">
      <c r="A637" s="69"/>
      <c r="B637" s="71" t="s">
        <v>152</v>
      </c>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35" s="76" customFormat="1" ht="18.399999999999999" customHeight="1" x14ac:dyDescent="0.15">
      <c r="A638" s="69"/>
      <c r="B638" s="71" t="s">
        <v>153</v>
      </c>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35" s="76" customFormat="1" ht="18.399999999999999" customHeight="1" x14ac:dyDescent="0.15">
      <c r="A639" s="69"/>
      <c r="B639" s="71" t="s">
        <v>164</v>
      </c>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35" s="76" customFormat="1" ht="18.399999999999999" customHeight="1" x14ac:dyDescent="0.15">
      <c r="A640" s="69"/>
      <c r="B640" s="71" t="s">
        <v>165</v>
      </c>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8" s="76" customFormat="1" ht="18.399999999999999" customHeight="1" x14ac:dyDescent="0.15">
      <c r="A641" s="69"/>
      <c r="B641" s="241" t="s">
        <v>154</v>
      </c>
      <c r="C641" s="69"/>
      <c r="D641" s="69"/>
      <c r="E641" s="69"/>
      <c r="F641" s="69"/>
      <c r="G641" s="69"/>
      <c r="H641" s="242"/>
      <c r="I641" s="69"/>
      <c r="J641" s="69"/>
      <c r="K641" s="69"/>
      <c r="L641" s="69"/>
      <c r="M641" s="242"/>
      <c r="N641" s="242"/>
      <c r="O641" s="242"/>
      <c r="P641" s="242"/>
      <c r="Q641" s="242"/>
      <c r="R641" s="242"/>
      <c r="S641" s="242"/>
      <c r="T641" s="242"/>
      <c r="U641" s="242"/>
      <c r="V641" s="242"/>
      <c r="W641" s="242"/>
      <c r="X641" s="242"/>
      <c r="Y641" s="242"/>
      <c r="Z641" s="69"/>
    </row>
    <row r="642" spans="1:28" s="76" customFormat="1" ht="18.399999999999999" customHeight="1" thickBot="1" x14ac:dyDescent="0.2">
      <c r="A642" s="69"/>
      <c r="B642" s="72" t="s">
        <v>390</v>
      </c>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8" s="76" customFormat="1" ht="18.399999999999999" customHeight="1" thickTop="1" thickBot="1" x14ac:dyDescent="0.2">
      <c r="A643" s="69"/>
      <c r="B643" s="499" t="s">
        <v>155</v>
      </c>
      <c r="C643" s="500"/>
      <c r="D643" s="500"/>
      <c r="E643" s="500"/>
      <c r="F643" s="500"/>
      <c r="G643" s="500"/>
      <c r="H643" s="500"/>
      <c r="I643" s="501"/>
      <c r="J643" s="496">
        <f>J$13</f>
        <v>44871</v>
      </c>
      <c r="K643" s="497"/>
      <c r="L643" s="496">
        <f t="shared" ref="L643" si="189">L$13</f>
        <v>44872</v>
      </c>
      <c r="M643" s="497"/>
      <c r="N643" s="496">
        <f t="shared" ref="N643" si="190">N$13</f>
        <v>44873</v>
      </c>
      <c r="O643" s="497"/>
      <c r="P643" s="496">
        <f t="shared" ref="P643" si="191">P$13</f>
        <v>44874</v>
      </c>
      <c r="Q643" s="497"/>
      <c r="R643" s="496">
        <f t="shared" ref="R643" si="192">R$13</f>
        <v>44875</v>
      </c>
      <c r="S643" s="497"/>
      <c r="T643" s="496">
        <f t="shared" ref="T643" si="193">T$13</f>
        <v>44876</v>
      </c>
      <c r="U643" s="497"/>
      <c r="V643" s="496">
        <f t="shared" ref="V643" si="194">V$13</f>
        <v>44877</v>
      </c>
      <c r="W643" s="497"/>
      <c r="X643" s="496">
        <f t="shared" ref="X643" si="195">X$13</f>
        <v>44878</v>
      </c>
      <c r="Y643" s="502"/>
      <c r="Z643" s="69"/>
    </row>
    <row r="644" spans="1:28" s="76" customFormat="1" ht="18.399999999999999" customHeight="1" thickTop="1" x14ac:dyDescent="0.15">
      <c r="A644" s="69"/>
      <c r="B644" s="170" t="s">
        <v>156</v>
      </c>
      <c r="C644" s="171"/>
      <c r="D644" s="171"/>
      <c r="E644" s="171"/>
      <c r="F644" s="171"/>
      <c r="G644" s="171"/>
      <c r="H644" s="171"/>
      <c r="I644" s="172"/>
      <c r="J644" s="488"/>
      <c r="K644" s="489"/>
      <c r="L644" s="490"/>
      <c r="M644" s="489"/>
      <c r="N644" s="490"/>
      <c r="O644" s="489"/>
      <c r="P644" s="490"/>
      <c r="Q644" s="489"/>
      <c r="R644" s="490"/>
      <c r="S644" s="489"/>
      <c r="T644" s="490"/>
      <c r="U644" s="489"/>
      <c r="V644" s="490"/>
      <c r="W644" s="489"/>
      <c r="X644" s="490"/>
      <c r="Y644" s="491"/>
      <c r="Z644" s="69"/>
    </row>
    <row r="645" spans="1:28" s="76" customFormat="1" ht="18.399999999999999" customHeight="1" x14ac:dyDescent="0.15">
      <c r="A645" s="69"/>
      <c r="B645" s="173"/>
      <c r="C645" s="174"/>
      <c r="D645" s="174"/>
      <c r="E645" s="174"/>
      <c r="F645" s="174"/>
      <c r="G645" s="175" t="s">
        <v>157</v>
      </c>
      <c r="H645" s="176"/>
      <c r="I645" s="177"/>
      <c r="J645" s="492" t="s">
        <v>286</v>
      </c>
      <c r="K645" s="493"/>
      <c r="L645" s="494" t="s">
        <v>286</v>
      </c>
      <c r="M645" s="493"/>
      <c r="N645" s="494" t="s">
        <v>286</v>
      </c>
      <c r="O645" s="493"/>
      <c r="P645" s="494" t="s">
        <v>286</v>
      </c>
      <c r="Q645" s="493"/>
      <c r="R645" s="494" t="s">
        <v>286</v>
      </c>
      <c r="S645" s="493"/>
      <c r="T645" s="494" t="s">
        <v>286</v>
      </c>
      <c r="U645" s="493"/>
      <c r="V645" s="494" t="s">
        <v>286</v>
      </c>
      <c r="W645" s="493"/>
      <c r="X645" s="494" t="s">
        <v>286</v>
      </c>
      <c r="Y645" s="495"/>
      <c r="Z645" s="69"/>
    </row>
    <row r="646" spans="1:28" s="76" customFormat="1" ht="18.399999999999999" customHeight="1" x14ac:dyDescent="0.15">
      <c r="A646" s="69"/>
      <c r="B646" s="178" t="s">
        <v>158</v>
      </c>
      <c r="C646" s="179"/>
      <c r="D646" s="179"/>
      <c r="E646" s="179"/>
      <c r="F646" s="179"/>
      <c r="G646" s="179"/>
      <c r="H646" s="179"/>
      <c r="I646" s="180"/>
      <c r="J646" s="484"/>
      <c r="K646" s="485"/>
      <c r="L646" s="486"/>
      <c r="M646" s="485"/>
      <c r="N646" s="486"/>
      <c r="O646" s="485"/>
      <c r="P646" s="486"/>
      <c r="Q646" s="485"/>
      <c r="R646" s="486"/>
      <c r="S646" s="485"/>
      <c r="T646" s="486"/>
      <c r="U646" s="485"/>
      <c r="V646" s="486"/>
      <c r="W646" s="485"/>
      <c r="X646" s="486"/>
      <c r="Y646" s="487"/>
      <c r="Z646" s="69"/>
    </row>
    <row r="647" spans="1:28" s="76" customFormat="1" ht="18.399999999999999" customHeight="1" x14ac:dyDescent="0.15">
      <c r="A647" s="70"/>
      <c r="B647" s="178" t="s">
        <v>159</v>
      </c>
      <c r="C647" s="179"/>
      <c r="D647" s="179"/>
      <c r="E647" s="179"/>
      <c r="F647" s="179"/>
      <c r="G647" s="179"/>
      <c r="H647" s="179"/>
      <c r="I647" s="180"/>
      <c r="J647" s="484"/>
      <c r="K647" s="485"/>
      <c r="L647" s="486"/>
      <c r="M647" s="485"/>
      <c r="N647" s="486"/>
      <c r="O647" s="485"/>
      <c r="P647" s="486"/>
      <c r="Q647" s="485"/>
      <c r="R647" s="486"/>
      <c r="S647" s="485"/>
      <c r="T647" s="486"/>
      <c r="U647" s="485"/>
      <c r="V647" s="486"/>
      <c r="W647" s="485"/>
      <c r="X647" s="486"/>
      <c r="Y647" s="487"/>
      <c r="Z647" s="69"/>
    </row>
    <row r="648" spans="1:28" s="76" customFormat="1" ht="18.399999999999999" customHeight="1" x14ac:dyDescent="0.15">
      <c r="A648" s="69"/>
      <c r="B648" s="178" t="s">
        <v>160</v>
      </c>
      <c r="C648" s="179"/>
      <c r="D648" s="179"/>
      <c r="E648" s="179"/>
      <c r="F648" s="179"/>
      <c r="G648" s="179"/>
      <c r="H648" s="179"/>
      <c r="I648" s="180"/>
      <c r="J648" s="484"/>
      <c r="K648" s="485"/>
      <c r="L648" s="486"/>
      <c r="M648" s="485"/>
      <c r="N648" s="486"/>
      <c r="O648" s="485"/>
      <c r="P648" s="486"/>
      <c r="Q648" s="485"/>
      <c r="R648" s="486"/>
      <c r="S648" s="485"/>
      <c r="T648" s="486"/>
      <c r="U648" s="485"/>
      <c r="V648" s="486"/>
      <c r="W648" s="485"/>
      <c r="X648" s="486"/>
      <c r="Y648" s="487"/>
      <c r="Z648" s="69"/>
    </row>
    <row r="649" spans="1:28" s="76" customFormat="1" ht="18.399999999999999" customHeight="1" thickBot="1" x14ac:dyDescent="0.2">
      <c r="A649" s="70"/>
      <c r="B649" s="181" t="s">
        <v>161</v>
      </c>
      <c r="C649" s="182"/>
      <c r="D649" s="182"/>
      <c r="E649" s="182"/>
      <c r="F649" s="182"/>
      <c r="G649" s="182"/>
      <c r="H649" s="182"/>
      <c r="I649" s="183"/>
      <c r="J649" s="480"/>
      <c r="K649" s="481"/>
      <c r="L649" s="482"/>
      <c r="M649" s="481"/>
      <c r="N649" s="482"/>
      <c r="O649" s="481"/>
      <c r="P649" s="482"/>
      <c r="Q649" s="481"/>
      <c r="R649" s="482"/>
      <c r="S649" s="481"/>
      <c r="T649" s="482"/>
      <c r="U649" s="481"/>
      <c r="V649" s="482"/>
      <c r="W649" s="481"/>
      <c r="X649" s="482"/>
      <c r="Y649" s="483"/>
      <c r="Z649" s="69"/>
    </row>
    <row r="650" spans="1:28" s="76" customFormat="1" ht="18.399999999999999" customHeight="1" thickTop="1" x14ac:dyDescent="0.15">
      <c r="A650" s="69"/>
      <c r="B650" s="73"/>
      <c r="C650" s="73"/>
      <c r="D650" s="507" t="str">
        <f>IF(AB651=0,"",VLOOKUP(AB651,E$2256:F$2355,2))</f>
        <v/>
      </c>
      <c r="E650" s="507"/>
      <c r="F650" s="507"/>
      <c r="G650" s="507"/>
      <c r="H650" s="73"/>
      <c r="I650" s="73"/>
      <c r="J650" s="73"/>
      <c r="K650" s="73"/>
      <c r="L650" s="73"/>
      <c r="M650" s="503"/>
      <c r="N650" s="503"/>
      <c r="O650" s="503"/>
      <c r="P650" s="503"/>
      <c r="Q650" s="503"/>
      <c r="R650" s="73"/>
      <c r="S650" s="73"/>
      <c r="T650" s="73"/>
      <c r="U650" s="505" t="str">
        <f>U$20</f>
        <v/>
      </c>
      <c r="V650" s="505"/>
      <c r="W650" s="505"/>
      <c r="X650" s="505"/>
      <c r="Y650" s="505"/>
      <c r="Z650" s="69"/>
    </row>
    <row r="651" spans="1:28" s="76" customFormat="1" ht="18.399999999999999" customHeight="1" x14ac:dyDescent="0.15">
      <c r="A651" s="69"/>
      <c r="B651" s="74" t="s">
        <v>162</v>
      </c>
      <c r="C651" s="74"/>
      <c r="D651" s="508"/>
      <c r="E651" s="508"/>
      <c r="F651" s="508"/>
      <c r="G651" s="508"/>
      <c r="H651" s="69"/>
      <c r="I651" s="74" t="s">
        <v>163</v>
      </c>
      <c r="J651" s="74"/>
      <c r="K651" s="74"/>
      <c r="L651" s="74"/>
      <c r="M651" s="504"/>
      <c r="N651" s="504"/>
      <c r="O651" s="504"/>
      <c r="P651" s="504"/>
      <c r="Q651" s="504"/>
      <c r="R651" s="69"/>
      <c r="S651" s="74" t="s">
        <v>174</v>
      </c>
      <c r="T651" s="74"/>
      <c r="U651" s="506"/>
      <c r="V651" s="506"/>
      <c r="W651" s="506"/>
      <c r="X651" s="506"/>
      <c r="Y651" s="506"/>
      <c r="Z651" s="69"/>
      <c r="AB651" s="85">
        <f>IF(OR(SUM(AE$9:AE$10)=0,SUM(AE$9:AE$10)&lt;MAX(AB$1:AB650)+1),0,MAX(AB$1:AB650)+1)</f>
        <v>0</v>
      </c>
    </row>
    <row r="652" spans="1:28" s="76" customFormat="1" ht="18.399999999999999" customHeight="1" x14ac:dyDescent="0.15">
      <c r="A652" s="69"/>
      <c r="B652" s="240" t="s">
        <v>389</v>
      </c>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8" s="76" customFormat="1" ht="18.399999999999999" customHeight="1" x14ac:dyDescent="0.15">
      <c r="A653" s="69" t="s">
        <v>149</v>
      </c>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5"/>
    </row>
    <row r="654" spans="1:28" s="76" customFormat="1" ht="18.399999999999999" customHeight="1" x14ac:dyDescent="0.15">
      <c r="A654" s="70"/>
      <c r="B654" s="70"/>
      <c r="C654" s="70"/>
      <c r="D654" s="498" t="str">
        <f>団体!C$4&amp;"   体調チェックシート"</f>
        <v>令和 ４年度 第２４回 「谷口睦生」記念陸上記録会   体調チェックシート</v>
      </c>
      <c r="E654" s="498"/>
      <c r="F654" s="498"/>
      <c r="G654" s="498"/>
      <c r="H654" s="498"/>
      <c r="I654" s="498"/>
      <c r="J654" s="498"/>
      <c r="K654" s="498"/>
      <c r="L654" s="498"/>
      <c r="M654" s="498"/>
      <c r="N654" s="498"/>
      <c r="O654" s="498"/>
      <c r="P654" s="498"/>
      <c r="Q654" s="498"/>
      <c r="R654" s="498"/>
      <c r="S654" s="498"/>
      <c r="T654" s="498"/>
      <c r="U654" s="498"/>
      <c r="V654" s="498"/>
      <c r="W654" s="498"/>
      <c r="X654" s="498"/>
      <c r="Y654" s="70"/>
      <c r="Z654" s="70"/>
      <c r="AA654" s="75"/>
    </row>
    <row r="655" spans="1:28" s="76" customFormat="1" ht="18.399999999999999" customHeight="1" x14ac:dyDescent="0.15">
      <c r="A655" s="69"/>
      <c r="B655" s="69"/>
      <c r="C655" s="69"/>
      <c r="D655" s="498"/>
      <c r="E655" s="498"/>
      <c r="F655" s="498"/>
      <c r="G655" s="498"/>
      <c r="H655" s="498"/>
      <c r="I655" s="498"/>
      <c r="J655" s="498"/>
      <c r="K655" s="498"/>
      <c r="L655" s="498"/>
      <c r="M655" s="498"/>
      <c r="N655" s="498"/>
      <c r="O655" s="498"/>
      <c r="P655" s="498"/>
      <c r="Q655" s="498"/>
      <c r="R655" s="498"/>
      <c r="S655" s="498"/>
      <c r="T655" s="498"/>
      <c r="U655" s="498"/>
      <c r="V655" s="498"/>
      <c r="W655" s="498"/>
      <c r="X655" s="498"/>
      <c r="Y655" s="69"/>
      <c r="Z655" s="69"/>
    </row>
    <row r="656" spans="1:28" s="76" customFormat="1" ht="18.399999999999999" customHeight="1" x14ac:dyDescent="0.15">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s="76" customFormat="1" ht="18.399999999999999" customHeight="1" x14ac:dyDescent="0.15">
      <c r="A657" s="69"/>
      <c r="B657" s="71" t="s">
        <v>150</v>
      </c>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s="76" customFormat="1" ht="18.399999999999999" customHeight="1" x14ac:dyDescent="0.15">
      <c r="A658" s="69"/>
      <c r="B658" s="71" t="s">
        <v>151</v>
      </c>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s="76" customFormat="1" ht="18.399999999999999" customHeight="1" x14ac:dyDescent="0.15">
      <c r="A659" s="69"/>
      <c r="B659" s="71" t="s">
        <v>152</v>
      </c>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s="76" customFormat="1" ht="18.399999999999999" customHeight="1" x14ac:dyDescent="0.15">
      <c r="A660" s="69"/>
      <c r="B660" s="71" t="s">
        <v>153</v>
      </c>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s="76" customFormat="1" ht="18.399999999999999" customHeight="1" x14ac:dyDescent="0.15">
      <c r="A661" s="69"/>
      <c r="B661" s="71" t="s">
        <v>164</v>
      </c>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s="76" customFormat="1" ht="18.399999999999999" customHeight="1" x14ac:dyDescent="0.15">
      <c r="A662" s="69"/>
      <c r="B662" s="71" t="s">
        <v>165</v>
      </c>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s="76" customFormat="1" ht="18.399999999999999" customHeight="1" x14ac:dyDescent="0.15">
      <c r="A663" s="69"/>
      <c r="B663" s="241" t="s">
        <v>154</v>
      </c>
      <c r="C663" s="69"/>
      <c r="D663" s="69"/>
      <c r="E663" s="69"/>
      <c r="F663" s="69"/>
      <c r="G663" s="69"/>
      <c r="H663" s="242"/>
      <c r="I663" s="69"/>
      <c r="J663" s="69"/>
      <c r="K663" s="69"/>
      <c r="L663" s="69"/>
      <c r="M663" s="242"/>
      <c r="N663" s="242"/>
      <c r="O663" s="242"/>
      <c r="P663" s="242"/>
      <c r="Q663" s="242"/>
      <c r="R663" s="242"/>
      <c r="S663" s="242"/>
      <c r="T663" s="242"/>
      <c r="U663" s="242"/>
      <c r="V663" s="242"/>
      <c r="W663" s="242"/>
      <c r="X663" s="242"/>
      <c r="Y663" s="242"/>
      <c r="Z663" s="69"/>
    </row>
    <row r="664" spans="1:26" s="76" customFormat="1" ht="18.399999999999999" customHeight="1" thickBot="1" x14ac:dyDescent="0.2">
      <c r="A664" s="69"/>
      <c r="B664" s="72" t="s">
        <v>390</v>
      </c>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s="76" customFormat="1" ht="18.399999999999999" customHeight="1" thickTop="1" thickBot="1" x14ac:dyDescent="0.2">
      <c r="A665" s="69"/>
      <c r="B665" s="499" t="s">
        <v>155</v>
      </c>
      <c r="C665" s="500"/>
      <c r="D665" s="500"/>
      <c r="E665" s="500"/>
      <c r="F665" s="500"/>
      <c r="G665" s="500"/>
      <c r="H665" s="500"/>
      <c r="I665" s="501"/>
      <c r="J665" s="496">
        <f>J$13</f>
        <v>44871</v>
      </c>
      <c r="K665" s="497"/>
      <c r="L665" s="496">
        <f t="shared" ref="L665" si="196">L$13</f>
        <v>44872</v>
      </c>
      <c r="M665" s="497"/>
      <c r="N665" s="496">
        <f t="shared" ref="N665" si="197">N$13</f>
        <v>44873</v>
      </c>
      <c r="O665" s="497"/>
      <c r="P665" s="496">
        <f t="shared" ref="P665" si="198">P$13</f>
        <v>44874</v>
      </c>
      <c r="Q665" s="497"/>
      <c r="R665" s="496">
        <f t="shared" ref="R665" si="199">R$13</f>
        <v>44875</v>
      </c>
      <c r="S665" s="497"/>
      <c r="T665" s="496">
        <f t="shared" ref="T665" si="200">T$13</f>
        <v>44876</v>
      </c>
      <c r="U665" s="497"/>
      <c r="V665" s="496">
        <f t="shared" ref="V665" si="201">V$13</f>
        <v>44877</v>
      </c>
      <c r="W665" s="497"/>
      <c r="X665" s="496">
        <f t="shared" ref="X665" si="202">X$13</f>
        <v>44878</v>
      </c>
      <c r="Y665" s="502"/>
      <c r="Z665" s="69"/>
    </row>
    <row r="666" spans="1:26" s="76" customFormat="1" ht="18.399999999999999" customHeight="1" thickTop="1" x14ac:dyDescent="0.15">
      <c r="A666" s="69"/>
      <c r="B666" s="170" t="s">
        <v>156</v>
      </c>
      <c r="C666" s="171"/>
      <c r="D666" s="171"/>
      <c r="E666" s="171"/>
      <c r="F666" s="171"/>
      <c r="G666" s="171"/>
      <c r="H666" s="171"/>
      <c r="I666" s="172"/>
      <c r="J666" s="488"/>
      <c r="K666" s="489"/>
      <c r="L666" s="490"/>
      <c r="M666" s="489"/>
      <c r="N666" s="490"/>
      <c r="O666" s="489"/>
      <c r="P666" s="490"/>
      <c r="Q666" s="489"/>
      <c r="R666" s="490"/>
      <c r="S666" s="489"/>
      <c r="T666" s="490"/>
      <c r="U666" s="489"/>
      <c r="V666" s="490"/>
      <c r="W666" s="489"/>
      <c r="X666" s="490"/>
      <c r="Y666" s="491"/>
      <c r="Z666" s="69"/>
    </row>
    <row r="667" spans="1:26" s="76" customFormat="1" ht="18.399999999999999" customHeight="1" x14ac:dyDescent="0.15">
      <c r="A667" s="69"/>
      <c r="B667" s="173"/>
      <c r="C667" s="174"/>
      <c r="D667" s="174"/>
      <c r="E667" s="174"/>
      <c r="F667" s="174"/>
      <c r="G667" s="175" t="s">
        <v>157</v>
      </c>
      <c r="H667" s="176"/>
      <c r="I667" s="177"/>
      <c r="J667" s="492" t="s">
        <v>286</v>
      </c>
      <c r="K667" s="493"/>
      <c r="L667" s="494" t="s">
        <v>286</v>
      </c>
      <c r="M667" s="493"/>
      <c r="N667" s="494" t="s">
        <v>286</v>
      </c>
      <c r="O667" s="493"/>
      <c r="P667" s="494" t="s">
        <v>286</v>
      </c>
      <c r="Q667" s="493"/>
      <c r="R667" s="494" t="s">
        <v>286</v>
      </c>
      <c r="S667" s="493"/>
      <c r="T667" s="494" t="s">
        <v>286</v>
      </c>
      <c r="U667" s="493"/>
      <c r="V667" s="494" t="s">
        <v>286</v>
      </c>
      <c r="W667" s="493"/>
      <c r="X667" s="494" t="s">
        <v>286</v>
      </c>
      <c r="Y667" s="495"/>
      <c r="Z667" s="69"/>
    </row>
    <row r="668" spans="1:26" s="76" customFormat="1" ht="18.399999999999999" customHeight="1" x14ac:dyDescent="0.15">
      <c r="A668" s="69"/>
      <c r="B668" s="178" t="s">
        <v>158</v>
      </c>
      <c r="C668" s="179"/>
      <c r="D668" s="179"/>
      <c r="E668" s="179"/>
      <c r="F668" s="179"/>
      <c r="G668" s="179"/>
      <c r="H668" s="179"/>
      <c r="I668" s="180"/>
      <c r="J668" s="484"/>
      <c r="K668" s="485"/>
      <c r="L668" s="486"/>
      <c r="M668" s="485"/>
      <c r="N668" s="486"/>
      <c r="O668" s="485"/>
      <c r="P668" s="486"/>
      <c r="Q668" s="485"/>
      <c r="R668" s="486"/>
      <c r="S668" s="485"/>
      <c r="T668" s="486"/>
      <c r="U668" s="485"/>
      <c r="V668" s="486"/>
      <c r="W668" s="485"/>
      <c r="X668" s="486"/>
      <c r="Y668" s="487"/>
      <c r="Z668" s="69"/>
    </row>
    <row r="669" spans="1:26" s="76" customFormat="1" ht="18.399999999999999" customHeight="1" x14ac:dyDescent="0.15">
      <c r="A669" s="70"/>
      <c r="B669" s="178" t="s">
        <v>159</v>
      </c>
      <c r="C669" s="179"/>
      <c r="D669" s="179"/>
      <c r="E669" s="179"/>
      <c r="F669" s="179"/>
      <c r="G669" s="179"/>
      <c r="H669" s="179"/>
      <c r="I669" s="180"/>
      <c r="J669" s="484"/>
      <c r="K669" s="485"/>
      <c r="L669" s="486"/>
      <c r="M669" s="485"/>
      <c r="N669" s="486"/>
      <c r="O669" s="485"/>
      <c r="P669" s="486"/>
      <c r="Q669" s="485"/>
      <c r="R669" s="486"/>
      <c r="S669" s="485"/>
      <c r="T669" s="486"/>
      <c r="U669" s="485"/>
      <c r="V669" s="486"/>
      <c r="W669" s="485"/>
      <c r="X669" s="486"/>
      <c r="Y669" s="487"/>
      <c r="Z669" s="69"/>
    </row>
    <row r="670" spans="1:26" s="76" customFormat="1" ht="18.399999999999999" customHeight="1" x14ac:dyDescent="0.15">
      <c r="A670" s="69"/>
      <c r="B670" s="178" t="s">
        <v>160</v>
      </c>
      <c r="C670" s="179"/>
      <c r="D670" s="179"/>
      <c r="E670" s="179"/>
      <c r="F670" s="179"/>
      <c r="G670" s="179"/>
      <c r="H670" s="179"/>
      <c r="I670" s="180"/>
      <c r="J670" s="484"/>
      <c r="K670" s="485"/>
      <c r="L670" s="486"/>
      <c r="M670" s="485"/>
      <c r="N670" s="486"/>
      <c r="O670" s="485"/>
      <c r="P670" s="486"/>
      <c r="Q670" s="485"/>
      <c r="R670" s="486"/>
      <c r="S670" s="485"/>
      <c r="T670" s="486"/>
      <c r="U670" s="485"/>
      <c r="V670" s="486"/>
      <c r="W670" s="485"/>
      <c r="X670" s="486"/>
      <c r="Y670" s="487"/>
      <c r="Z670" s="69"/>
    </row>
    <row r="671" spans="1:26" s="76" customFormat="1" ht="18.399999999999999" customHeight="1" thickBot="1" x14ac:dyDescent="0.2">
      <c r="A671" s="70"/>
      <c r="B671" s="181" t="s">
        <v>161</v>
      </c>
      <c r="C671" s="182"/>
      <c r="D671" s="182"/>
      <c r="E671" s="182"/>
      <c r="F671" s="182"/>
      <c r="G671" s="182"/>
      <c r="H671" s="182"/>
      <c r="I671" s="183"/>
      <c r="J671" s="480"/>
      <c r="K671" s="481"/>
      <c r="L671" s="482"/>
      <c r="M671" s="481"/>
      <c r="N671" s="482"/>
      <c r="O671" s="481"/>
      <c r="P671" s="482"/>
      <c r="Q671" s="481"/>
      <c r="R671" s="482"/>
      <c r="S671" s="481"/>
      <c r="T671" s="482"/>
      <c r="U671" s="481"/>
      <c r="V671" s="482"/>
      <c r="W671" s="481"/>
      <c r="X671" s="482"/>
      <c r="Y671" s="483"/>
      <c r="Z671" s="69"/>
    </row>
    <row r="672" spans="1:26" s="76" customFormat="1" ht="18.399999999999999" customHeight="1" thickTop="1" x14ac:dyDescent="0.15">
      <c r="A672" s="69"/>
      <c r="B672" s="73"/>
      <c r="C672" s="73"/>
      <c r="D672" s="507" t="str">
        <f>IF(AB673=0,"",VLOOKUP(AB673,E$2256:F$2355,2))</f>
        <v/>
      </c>
      <c r="E672" s="507"/>
      <c r="F672" s="507"/>
      <c r="G672" s="507"/>
      <c r="H672" s="73"/>
      <c r="I672" s="73"/>
      <c r="J672" s="73"/>
      <c r="K672" s="73"/>
      <c r="L672" s="73"/>
      <c r="M672" s="503"/>
      <c r="N672" s="503"/>
      <c r="O672" s="503"/>
      <c r="P672" s="503"/>
      <c r="Q672" s="503"/>
      <c r="R672" s="73"/>
      <c r="S672" s="73"/>
      <c r="T672" s="73"/>
      <c r="U672" s="505" t="str">
        <f>U$20</f>
        <v/>
      </c>
      <c r="V672" s="505"/>
      <c r="W672" s="505"/>
      <c r="X672" s="505"/>
      <c r="Y672" s="505"/>
      <c r="Z672" s="69"/>
    </row>
    <row r="673" spans="1:35" s="76" customFormat="1" ht="18.399999999999999" customHeight="1" x14ac:dyDescent="0.15">
      <c r="A673" s="69"/>
      <c r="B673" s="74" t="s">
        <v>162</v>
      </c>
      <c r="C673" s="74"/>
      <c r="D673" s="508"/>
      <c r="E673" s="508"/>
      <c r="F673" s="508"/>
      <c r="G673" s="508"/>
      <c r="H673" s="69"/>
      <c r="I673" s="74" t="s">
        <v>163</v>
      </c>
      <c r="J673" s="74"/>
      <c r="K673" s="74"/>
      <c r="L673" s="74"/>
      <c r="M673" s="504"/>
      <c r="N673" s="504"/>
      <c r="O673" s="504"/>
      <c r="P673" s="504"/>
      <c r="Q673" s="504"/>
      <c r="R673" s="69"/>
      <c r="S673" s="74" t="s">
        <v>174</v>
      </c>
      <c r="T673" s="74"/>
      <c r="U673" s="506"/>
      <c r="V673" s="506"/>
      <c r="W673" s="506"/>
      <c r="X673" s="506"/>
      <c r="Y673" s="506"/>
      <c r="Z673" s="69"/>
      <c r="AB673" s="85">
        <f>IF(OR(SUM(AE$9:AE$10)=0,SUM(AE$9:AE$10)&lt;MAX(AB$1:AB672)+1),0,MAX(AB$1:AB672)+1)</f>
        <v>0</v>
      </c>
    </row>
    <row r="674" spans="1:35" s="76" customFormat="1" ht="18.399999999999999" customHeight="1" x14ac:dyDescent="0.15">
      <c r="A674" s="69"/>
      <c r="B674" s="240" t="s">
        <v>389</v>
      </c>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35" s="76" customFormat="1" ht="18.399999999999999" customHeight="1" x14ac:dyDescent="0.15">
      <c r="A675" s="69" t="s">
        <v>149</v>
      </c>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35" s="75" customFormat="1" ht="18.399999999999999" customHeight="1" x14ac:dyDescent="0.15">
      <c r="A676" s="69" t="s">
        <v>149</v>
      </c>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row>
    <row r="677" spans="1:35" s="76" customFormat="1" ht="18.399999999999999" customHeight="1" x14ac:dyDescent="0.15">
      <c r="A677" s="70"/>
      <c r="B677" s="70"/>
      <c r="C677" s="70"/>
      <c r="D677" s="498" t="str">
        <f>団体!C$4&amp;"   体調チェックシート"</f>
        <v>令和 ４年度 第２４回 「谷口睦生」記念陸上記録会   体調チェックシート</v>
      </c>
      <c r="E677" s="498"/>
      <c r="F677" s="498"/>
      <c r="G677" s="498"/>
      <c r="H677" s="498"/>
      <c r="I677" s="498"/>
      <c r="J677" s="498"/>
      <c r="K677" s="498"/>
      <c r="L677" s="498"/>
      <c r="M677" s="498"/>
      <c r="N677" s="498"/>
      <c r="O677" s="498"/>
      <c r="P677" s="498"/>
      <c r="Q677" s="498"/>
      <c r="R677" s="498"/>
      <c r="S677" s="498"/>
      <c r="T677" s="498"/>
      <c r="U677" s="498"/>
      <c r="V677" s="498"/>
      <c r="W677" s="498"/>
      <c r="X677" s="498"/>
      <c r="Y677" s="70"/>
      <c r="Z677" s="70"/>
      <c r="AA677" s="75"/>
      <c r="AB677" s="75"/>
      <c r="AC677" s="75"/>
      <c r="AD677" s="75"/>
    </row>
    <row r="678" spans="1:35" s="76" customFormat="1" ht="18.399999999999999" customHeight="1" x14ac:dyDescent="0.15">
      <c r="A678" s="69"/>
      <c r="B678" s="69"/>
      <c r="C678" s="69"/>
      <c r="D678" s="498"/>
      <c r="E678" s="498"/>
      <c r="F678" s="498"/>
      <c r="G678" s="498"/>
      <c r="H678" s="498"/>
      <c r="I678" s="498"/>
      <c r="J678" s="498"/>
      <c r="K678" s="498"/>
      <c r="L678" s="498"/>
      <c r="M678" s="498"/>
      <c r="N678" s="498"/>
      <c r="O678" s="498"/>
      <c r="P678" s="498"/>
      <c r="Q678" s="498"/>
      <c r="R678" s="498"/>
      <c r="S678" s="498"/>
      <c r="T678" s="498"/>
      <c r="U678" s="498"/>
      <c r="V678" s="498"/>
      <c r="W678" s="498"/>
      <c r="X678" s="498"/>
      <c r="Y678" s="69"/>
      <c r="Z678" s="69"/>
    </row>
    <row r="679" spans="1:35" s="75" customFormat="1" ht="18.399999999999999" customHeight="1" x14ac:dyDescent="0.15">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E679" s="76"/>
      <c r="AF679" s="76"/>
      <c r="AG679" s="76"/>
      <c r="AH679" s="76"/>
      <c r="AI679" s="76"/>
    </row>
    <row r="680" spans="1:35" s="76" customFormat="1" ht="18.399999999999999" customHeight="1" x14ac:dyDescent="0.15">
      <c r="A680" s="69"/>
      <c r="B680" s="71" t="s">
        <v>150</v>
      </c>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35" s="76" customFormat="1" ht="18.399999999999999" customHeight="1" x14ac:dyDescent="0.15">
      <c r="A681" s="69"/>
      <c r="B681" s="71" t="s">
        <v>151</v>
      </c>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35" s="76" customFormat="1" ht="18.399999999999999" customHeight="1" x14ac:dyDescent="0.15">
      <c r="A682" s="69"/>
      <c r="B682" s="71" t="s">
        <v>152</v>
      </c>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35" s="76" customFormat="1" ht="18.399999999999999" customHeight="1" x14ac:dyDescent="0.15">
      <c r="A683" s="69"/>
      <c r="B683" s="71" t="s">
        <v>153</v>
      </c>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35" s="76" customFormat="1" ht="18.399999999999999" customHeight="1" x14ac:dyDescent="0.15">
      <c r="A684" s="69"/>
      <c r="B684" s="71" t="s">
        <v>164</v>
      </c>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35" s="76" customFormat="1" ht="18.399999999999999" customHeight="1" x14ac:dyDescent="0.15">
      <c r="A685" s="69"/>
      <c r="B685" s="71" t="s">
        <v>165</v>
      </c>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35" s="76" customFormat="1" ht="18.399999999999999" customHeight="1" x14ac:dyDescent="0.15">
      <c r="A686" s="69"/>
      <c r="B686" s="241" t="s">
        <v>154</v>
      </c>
      <c r="C686" s="69"/>
      <c r="D686" s="69"/>
      <c r="E686" s="69"/>
      <c r="F686" s="69"/>
      <c r="G686" s="69"/>
      <c r="H686" s="242"/>
      <c r="I686" s="69"/>
      <c r="J686" s="69"/>
      <c r="K686" s="69"/>
      <c r="L686" s="69"/>
      <c r="M686" s="242"/>
      <c r="N686" s="242"/>
      <c r="O686" s="242"/>
      <c r="P686" s="242"/>
      <c r="Q686" s="242"/>
      <c r="R686" s="242"/>
      <c r="S686" s="242"/>
      <c r="T686" s="242"/>
      <c r="U686" s="242"/>
      <c r="V686" s="242"/>
      <c r="W686" s="242"/>
      <c r="X686" s="242"/>
      <c r="Y686" s="242"/>
      <c r="Z686" s="69"/>
    </row>
    <row r="687" spans="1:35" s="76" customFormat="1" ht="18.399999999999999" customHeight="1" thickBot="1" x14ac:dyDescent="0.2">
      <c r="A687" s="69"/>
      <c r="B687" s="72" t="s">
        <v>390</v>
      </c>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35" s="76" customFormat="1" ht="18.399999999999999" customHeight="1" thickTop="1" thickBot="1" x14ac:dyDescent="0.2">
      <c r="A688" s="69"/>
      <c r="B688" s="499" t="s">
        <v>155</v>
      </c>
      <c r="C688" s="500"/>
      <c r="D688" s="500"/>
      <c r="E688" s="500"/>
      <c r="F688" s="500"/>
      <c r="G688" s="500"/>
      <c r="H688" s="500"/>
      <c r="I688" s="501"/>
      <c r="J688" s="496">
        <f>J$13</f>
        <v>44871</v>
      </c>
      <c r="K688" s="497"/>
      <c r="L688" s="496">
        <f t="shared" ref="L688" si="203">L$13</f>
        <v>44872</v>
      </c>
      <c r="M688" s="497"/>
      <c r="N688" s="496">
        <f t="shared" ref="N688" si="204">N$13</f>
        <v>44873</v>
      </c>
      <c r="O688" s="497"/>
      <c r="P688" s="496">
        <f t="shared" ref="P688" si="205">P$13</f>
        <v>44874</v>
      </c>
      <c r="Q688" s="497"/>
      <c r="R688" s="496">
        <f t="shared" ref="R688" si="206">R$13</f>
        <v>44875</v>
      </c>
      <c r="S688" s="497"/>
      <c r="T688" s="496">
        <f t="shared" ref="T688" si="207">T$13</f>
        <v>44876</v>
      </c>
      <c r="U688" s="497"/>
      <c r="V688" s="496">
        <f t="shared" ref="V688" si="208">V$13</f>
        <v>44877</v>
      </c>
      <c r="W688" s="497"/>
      <c r="X688" s="496">
        <f t="shared" ref="X688" si="209">X$13</f>
        <v>44878</v>
      </c>
      <c r="Y688" s="502"/>
      <c r="Z688" s="69"/>
    </row>
    <row r="689" spans="1:28" s="76" customFormat="1" ht="18.399999999999999" customHeight="1" thickTop="1" x14ac:dyDescent="0.15">
      <c r="A689" s="69"/>
      <c r="B689" s="170" t="s">
        <v>156</v>
      </c>
      <c r="C689" s="171"/>
      <c r="D689" s="171"/>
      <c r="E689" s="171"/>
      <c r="F689" s="171"/>
      <c r="G689" s="171"/>
      <c r="H689" s="171"/>
      <c r="I689" s="172"/>
      <c r="J689" s="488"/>
      <c r="K689" s="489"/>
      <c r="L689" s="490"/>
      <c r="M689" s="489"/>
      <c r="N689" s="490"/>
      <c r="O689" s="489"/>
      <c r="P689" s="490"/>
      <c r="Q689" s="489"/>
      <c r="R689" s="490"/>
      <c r="S689" s="489"/>
      <c r="T689" s="490"/>
      <c r="U689" s="489"/>
      <c r="V689" s="490"/>
      <c r="W689" s="489"/>
      <c r="X689" s="490"/>
      <c r="Y689" s="491"/>
      <c r="Z689" s="69"/>
    </row>
    <row r="690" spans="1:28" s="76" customFormat="1" ht="18.399999999999999" customHeight="1" x14ac:dyDescent="0.15">
      <c r="A690" s="69"/>
      <c r="B690" s="173"/>
      <c r="C690" s="174"/>
      <c r="D690" s="174"/>
      <c r="E690" s="174"/>
      <c r="F690" s="174"/>
      <c r="G690" s="175" t="s">
        <v>157</v>
      </c>
      <c r="H690" s="176"/>
      <c r="I690" s="177"/>
      <c r="J690" s="492" t="s">
        <v>286</v>
      </c>
      <c r="K690" s="493"/>
      <c r="L690" s="494" t="s">
        <v>286</v>
      </c>
      <c r="M690" s="493"/>
      <c r="N690" s="494" t="s">
        <v>286</v>
      </c>
      <c r="O690" s="493"/>
      <c r="P690" s="494" t="s">
        <v>286</v>
      </c>
      <c r="Q690" s="493"/>
      <c r="R690" s="494" t="s">
        <v>286</v>
      </c>
      <c r="S690" s="493"/>
      <c r="T690" s="494" t="s">
        <v>286</v>
      </c>
      <c r="U690" s="493"/>
      <c r="V690" s="494" t="s">
        <v>286</v>
      </c>
      <c r="W690" s="493"/>
      <c r="X690" s="494" t="s">
        <v>286</v>
      </c>
      <c r="Y690" s="495"/>
      <c r="Z690" s="69"/>
    </row>
    <row r="691" spans="1:28" s="76" customFormat="1" ht="18.399999999999999" customHeight="1" x14ac:dyDescent="0.15">
      <c r="A691" s="69"/>
      <c r="B691" s="178" t="s">
        <v>158</v>
      </c>
      <c r="C691" s="179"/>
      <c r="D691" s="179"/>
      <c r="E691" s="179"/>
      <c r="F691" s="179"/>
      <c r="G691" s="179"/>
      <c r="H691" s="179"/>
      <c r="I691" s="180"/>
      <c r="J691" s="484"/>
      <c r="K691" s="485"/>
      <c r="L691" s="486"/>
      <c r="M691" s="485"/>
      <c r="N691" s="486"/>
      <c r="O691" s="485"/>
      <c r="P691" s="486"/>
      <c r="Q691" s="485"/>
      <c r="R691" s="486"/>
      <c r="S691" s="485"/>
      <c r="T691" s="486"/>
      <c r="U691" s="485"/>
      <c r="V691" s="486"/>
      <c r="W691" s="485"/>
      <c r="X691" s="486"/>
      <c r="Y691" s="487"/>
      <c r="Z691" s="69"/>
    </row>
    <row r="692" spans="1:28" s="76" customFormat="1" ht="18.399999999999999" customHeight="1" x14ac:dyDescent="0.15">
      <c r="A692" s="70"/>
      <c r="B692" s="178" t="s">
        <v>159</v>
      </c>
      <c r="C692" s="179"/>
      <c r="D692" s="179"/>
      <c r="E692" s="179"/>
      <c r="F692" s="179"/>
      <c r="G692" s="179"/>
      <c r="H692" s="179"/>
      <c r="I692" s="180"/>
      <c r="J692" s="484"/>
      <c r="K692" s="485"/>
      <c r="L692" s="486"/>
      <c r="M692" s="485"/>
      <c r="N692" s="486"/>
      <c r="O692" s="485"/>
      <c r="P692" s="486"/>
      <c r="Q692" s="485"/>
      <c r="R692" s="486"/>
      <c r="S692" s="485"/>
      <c r="T692" s="486"/>
      <c r="U692" s="485"/>
      <c r="V692" s="486"/>
      <c r="W692" s="485"/>
      <c r="X692" s="486"/>
      <c r="Y692" s="487"/>
      <c r="Z692" s="69"/>
    </row>
    <row r="693" spans="1:28" s="76" customFormat="1" ht="18.399999999999999" customHeight="1" x14ac:dyDescent="0.15">
      <c r="A693" s="69"/>
      <c r="B693" s="178" t="s">
        <v>160</v>
      </c>
      <c r="C693" s="179"/>
      <c r="D693" s="179"/>
      <c r="E693" s="179"/>
      <c r="F693" s="179"/>
      <c r="G693" s="179"/>
      <c r="H693" s="179"/>
      <c r="I693" s="180"/>
      <c r="J693" s="484"/>
      <c r="K693" s="485"/>
      <c r="L693" s="486"/>
      <c r="M693" s="485"/>
      <c r="N693" s="486"/>
      <c r="O693" s="485"/>
      <c r="P693" s="486"/>
      <c r="Q693" s="485"/>
      <c r="R693" s="486"/>
      <c r="S693" s="485"/>
      <c r="T693" s="486"/>
      <c r="U693" s="485"/>
      <c r="V693" s="486"/>
      <c r="W693" s="485"/>
      <c r="X693" s="486"/>
      <c r="Y693" s="487"/>
      <c r="Z693" s="69"/>
    </row>
    <row r="694" spans="1:28" s="76" customFormat="1" ht="18.399999999999999" customHeight="1" thickBot="1" x14ac:dyDescent="0.2">
      <c r="A694" s="70"/>
      <c r="B694" s="181" t="s">
        <v>161</v>
      </c>
      <c r="C694" s="182"/>
      <c r="D694" s="182"/>
      <c r="E694" s="182"/>
      <c r="F694" s="182"/>
      <c r="G694" s="182"/>
      <c r="H694" s="182"/>
      <c r="I694" s="183"/>
      <c r="J694" s="480"/>
      <c r="K694" s="481"/>
      <c r="L694" s="482"/>
      <c r="M694" s="481"/>
      <c r="N694" s="482"/>
      <c r="O694" s="481"/>
      <c r="P694" s="482"/>
      <c r="Q694" s="481"/>
      <c r="R694" s="482"/>
      <c r="S694" s="481"/>
      <c r="T694" s="482"/>
      <c r="U694" s="481"/>
      <c r="V694" s="482"/>
      <c r="W694" s="481"/>
      <c r="X694" s="482"/>
      <c r="Y694" s="483"/>
      <c r="Z694" s="69"/>
    </row>
    <row r="695" spans="1:28" s="76" customFormat="1" ht="18.399999999999999" customHeight="1" thickTop="1" x14ac:dyDescent="0.15">
      <c r="A695" s="69"/>
      <c r="B695" s="73"/>
      <c r="C695" s="73"/>
      <c r="D695" s="507" t="str">
        <f>IF(AB696=0,"",VLOOKUP(AB696,E$2256:F$2355,2))</f>
        <v/>
      </c>
      <c r="E695" s="507"/>
      <c r="F695" s="507"/>
      <c r="G695" s="507"/>
      <c r="H695" s="73"/>
      <c r="I695" s="73"/>
      <c r="J695" s="73"/>
      <c r="K695" s="73"/>
      <c r="L695" s="73"/>
      <c r="M695" s="503"/>
      <c r="N695" s="503"/>
      <c r="O695" s="503"/>
      <c r="P695" s="503"/>
      <c r="Q695" s="503"/>
      <c r="R695" s="73"/>
      <c r="S695" s="73"/>
      <c r="T695" s="73"/>
      <c r="U695" s="505" t="str">
        <f>U$20</f>
        <v/>
      </c>
      <c r="V695" s="505"/>
      <c r="W695" s="505"/>
      <c r="X695" s="505"/>
      <c r="Y695" s="505"/>
      <c r="Z695" s="69"/>
    </row>
    <row r="696" spans="1:28" s="76" customFormat="1" ht="18.399999999999999" customHeight="1" x14ac:dyDescent="0.15">
      <c r="A696" s="69"/>
      <c r="B696" s="74" t="s">
        <v>162</v>
      </c>
      <c r="C696" s="74"/>
      <c r="D696" s="508"/>
      <c r="E696" s="508"/>
      <c r="F696" s="508"/>
      <c r="G696" s="508"/>
      <c r="H696" s="69"/>
      <c r="I696" s="74" t="s">
        <v>163</v>
      </c>
      <c r="J696" s="74"/>
      <c r="K696" s="74"/>
      <c r="L696" s="74"/>
      <c r="M696" s="504"/>
      <c r="N696" s="504"/>
      <c r="O696" s="504"/>
      <c r="P696" s="504"/>
      <c r="Q696" s="504"/>
      <c r="R696" s="69"/>
      <c r="S696" s="74" t="s">
        <v>174</v>
      </c>
      <c r="T696" s="74"/>
      <c r="U696" s="506"/>
      <c r="V696" s="506"/>
      <c r="W696" s="506"/>
      <c r="X696" s="506"/>
      <c r="Y696" s="506"/>
      <c r="Z696" s="69"/>
      <c r="AB696" s="85">
        <f>IF(OR(SUM(AE$9:AE$10)=0,SUM(AE$9:AE$10)&lt;MAX(AB$1:AB695)+1),0,MAX(AB$1:AB695)+1)</f>
        <v>0</v>
      </c>
    </row>
    <row r="697" spans="1:28" s="76" customFormat="1" ht="18.399999999999999" customHeight="1" x14ac:dyDescent="0.15">
      <c r="A697" s="69"/>
      <c r="B697" s="240" t="s">
        <v>389</v>
      </c>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8" s="76" customFormat="1" ht="18.399999999999999" customHeight="1" x14ac:dyDescent="0.15">
      <c r="A698" s="69" t="s">
        <v>149</v>
      </c>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5"/>
    </row>
    <row r="699" spans="1:28" s="76" customFormat="1" ht="18.399999999999999" customHeight="1" x14ac:dyDescent="0.15">
      <c r="A699" s="70"/>
      <c r="B699" s="70"/>
      <c r="C699" s="70"/>
      <c r="D699" s="498" t="str">
        <f>団体!C$4&amp;"   体調チェックシート"</f>
        <v>令和 ４年度 第２４回 「谷口睦生」記念陸上記録会   体調チェックシート</v>
      </c>
      <c r="E699" s="498"/>
      <c r="F699" s="498"/>
      <c r="G699" s="498"/>
      <c r="H699" s="498"/>
      <c r="I699" s="498"/>
      <c r="J699" s="498"/>
      <c r="K699" s="498"/>
      <c r="L699" s="498"/>
      <c r="M699" s="498"/>
      <c r="N699" s="498"/>
      <c r="O699" s="498"/>
      <c r="P699" s="498"/>
      <c r="Q699" s="498"/>
      <c r="R699" s="498"/>
      <c r="S699" s="498"/>
      <c r="T699" s="498"/>
      <c r="U699" s="498"/>
      <c r="V699" s="498"/>
      <c r="W699" s="498"/>
      <c r="X699" s="498"/>
      <c r="Y699" s="70"/>
      <c r="Z699" s="70"/>
      <c r="AA699" s="75"/>
    </row>
    <row r="700" spans="1:28" s="76" customFormat="1" ht="18.399999999999999" customHeight="1" x14ac:dyDescent="0.15">
      <c r="A700" s="69"/>
      <c r="B700" s="69"/>
      <c r="C700" s="69"/>
      <c r="D700" s="498"/>
      <c r="E700" s="498"/>
      <c r="F700" s="498"/>
      <c r="G700" s="498"/>
      <c r="H700" s="498"/>
      <c r="I700" s="498"/>
      <c r="J700" s="498"/>
      <c r="K700" s="498"/>
      <c r="L700" s="498"/>
      <c r="M700" s="498"/>
      <c r="N700" s="498"/>
      <c r="O700" s="498"/>
      <c r="P700" s="498"/>
      <c r="Q700" s="498"/>
      <c r="R700" s="498"/>
      <c r="S700" s="498"/>
      <c r="T700" s="498"/>
      <c r="U700" s="498"/>
      <c r="V700" s="498"/>
      <c r="W700" s="498"/>
      <c r="X700" s="498"/>
      <c r="Y700" s="69"/>
      <c r="Z700" s="69"/>
    </row>
    <row r="701" spans="1:28" s="76" customFormat="1" ht="18.399999999999999" customHeight="1" x14ac:dyDescent="0.15">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8" s="76" customFormat="1" ht="18.399999999999999" customHeight="1" x14ac:dyDescent="0.15">
      <c r="A702" s="69"/>
      <c r="B702" s="71" t="s">
        <v>150</v>
      </c>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8" s="76" customFormat="1" ht="18.399999999999999" customHeight="1" x14ac:dyDescent="0.15">
      <c r="A703" s="69"/>
      <c r="B703" s="71" t="s">
        <v>151</v>
      </c>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8" s="76" customFormat="1" ht="18.399999999999999" customHeight="1" x14ac:dyDescent="0.15">
      <c r="A704" s="69"/>
      <c r="B704" s="71" t="s">
        <v>152</v>
      </c>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8" s="76" customFormat="1" ht="18.399999999999999" customHeight="1" x14ac:dyDescent="0.15">
      <c r="A705" s="69"/>
      <c r="B705" s="71" t="s">
        <v>153</v>
      </c>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8" s="76" customFormat="1" ht="18.399999999999999" customHeight="1" x14ac:dyDescent="0.15">
      <c r="A706" s="69"/>
      <c r="B706" s="71" t="s">
        <v>164</v>
      </c>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8" s="76" customFormat="1" ht="18.399999999999999" customHeight="1" x14ac:dyDescent="0.15">
      <c r="A707" s="69"/>
      <c r="B707" s="71" t="s">
        <v>165</v>
      </c>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8" s="76" customFormat="1" ht="18.399999999999999" customHeight="1" x14ac:dyDescent="0.15">
      <c r="A708" s="69"/>
      <c r="B708" s="241" t="s">
        <v>154</v>
      </c>
      <c r="C708" s="69"/>
      <c r="D708" s="69"/>
      <c r="E708" s="69"/>
      <c r="F708" s="69"/>
      <c r="G708" s="69"/>
      <c r="H708" s="242"/>
      <c r="I708" s="69"/>
      <c r="J708" s="69"/>
      <c r="K708" s="69"/>
      <c r="L708" s="69"/>
      <c r="M708" s="242"/>
      <c r="N708" s="242"/>
      <c r="O708" s="242"/>
      <c r="P708" s="242"/>
      <c r="Q708" s="242"/>
      <c r="R708" s="242"/>
      <c r="S708" s="242"/>
      <c r="T708" s="242"/>
      <c r="U708" s="242"/>
      <c r="V708" s="242"/>
      <c r="W708" s="242"/>
      <c r="X708" s="242"/>
      <c r="Y708" s="242"/>
      <c r="Z708" s="69"/>
    </row>
    <row r="709" spans="1:28" s="76" customFormat="1" ht="18.399999999999999" customHeight="1" thickBot="1" x14ac:dyDescent="0.2">
      <c r="A709" s="69"/>
      <c r="B709" s="72" t="s">
        <v>390</v>
      </c>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8" s="76" customFormat="1" ht="18.399999999999999" customHeight="1" thickTop="1" thickBot="1" x14ac:dyDescent="0.2">
      <c r="A710" s="69"/>
      <c r="B710" s="499" t="s">
        <v>155</v>
      </c>
      <c r="C710" s="500"/>
      <c r="D710" s="500"/>
      <c r="E710" s="500"/>
      <c r="F710" s="500"/>
      <c r="G710" s="500"/>
      <c r="H710" s="500"/>
      <c r="I710" s="501"/>
      <c r="J710" s="496">
        <f>J$13</f>
        <v>44871</v>
      </c>
      <c r="K710" s="497"/>
      <c r="L710" s="496">
        <f t="shared" ref="L710" si="210">L$13</f>
        <v>44872</v>
      </c>
      <c r="M710" s="497"/>
      <c r="N710" s="496">
        <f t="shared" ref="N710" si="211">N$13</f>
        <v>44873</v>
      </c>
      <c r="O710" s="497"/>
      <c r="P710" s="496">
        <f t="shared" ref="P710" si="212">P$13</f>
        <v>44874</v>
      </c>
      <c r="Q710" s="497"/>
      <c r="R710" s="496">
        <f t="shared" ref="R710" si="213">R$13</f>
        <v>44875</v>
      </c>
      <c r="S710" s="497"/>
      <c r="T710" s="496">
        <f t="shared" ref="T710" si="214">T$13</f>
        <v>44876</v>
      </c>
      <c r="U710" s="497"/>
      <c r="V710" s="496">
        <f t="shared" ref="V710" si="215">V$13</f>
        <v>44877</v>
      </c>
      <c r="W710" s="497"/>
      <c r="X710" s="496">
        <f t="shared" ref="X710" si="216">X$13</f>
        <v>44878</v>
      </c>
      <c r="Y710" s="502"/>
      <c r="Z710" s="69"/>
    </row>
    <row r="711" spans="1:28" s="76" customFormat="1" ht="18.399999999999999" customHeight="1" thickTop="1" x14ac:dyDescent="0.15">
      <c r="A711" s="69"/>
      <c r="B711" s="170" t="s">
        <v>156</v>
      </c>
      <c r="C711" s="171"/>
      <c r="D711" s="171"/>
      <c r="E711" s="171"/>
      <c r="F711" s="171"/>
      <c r="G711" s="171"/>
      <c r="H711" s="171"/>
      <c r="I711" s="172"/>
      <c r="J711" s="488"/>
      <c r="K711" s="489"/>
      <c r="L711" s="490"/>
      <c r="M711" s="489"/>
      <c r="N711" s="490"/>
      <c r="O711" s="489"/>
      <c r="P711" s="490"/>
      <c r="Q711" s="489"/>
      <c r="R711" s="490"/>
      <c r="S711" s="489"/>
      <c r="T711" s="490"/>
      <c r="U711" s="489"/>
      <c r="V711" s="490"/>
      <c r="W711" s="489"/>
      <c r="X711" s="490"/>
      <c r="Y711" s="491"/>
      <c r="Z711" s="69"/>
    </row>
    <row r="712" spans="1:28" s="76" customFormat="1" ht="18.399999999999999" customHeight="1" x14ac:dyDescent="0.15">
      <c r="A712" s="69"/>
      <c r="B712" s="173"/>
      <c r="C712" s="174"/>
      <c r="D712" s="174"/>
      <c r="E712" s="174"/>
      <c r="F712" s="174"/>
      <c r="G712" s="175" t="s">
        <v>157</v>
      </c>
      <c r="H712" s="176"/>
      <c r="I712" s="177"/>
      <c r="J712" s="492" t="s">
        <v>286</v>
      </c>
      <c r="K712" s="493"/>
      <c r="L712" s="494" t="s">
        <v>286</v>
      </c>
      <c r="M712" s="493"/>
      <c r="N712" s="494" t="s">
        <v>286</v>
      </c>
      <c r="O712" s="493"/>
      <c r="P712" s="494" t="s">
        <v>286</v>
      </c>
      <c r="Q712" s="493"/>
      <c r="R712" s="494" t="s">
        <v>286</v>
      </c>
      <c r="S712" s="493"/>
      <c r="T712" s="494" t="s">
        <v>286</v>
      </c>
      <c r="U712" s="493"/>
      <c r="V712" s="494" t="s">
        <v>286</v>
      </c>
      <c r="W712" s="493"/>
      <c r="X712" s="494" t="s">
        <v>286</v>
      </c>
      <c r="Y712" s="495"/>
      <c r="Z712" s="69"/>
    </row>
    <row r="713" spans="1:28" s="76" customFormat="1" ht="18.399999999999999" customHeight="1" x14ac:dyDescent="0.15">
      <c r="A713" s="69"/>
      <c r="B713" s="178" t="s">
        <v>158</v>
      </c>
      <c r="C713" s="179"/>
      <c r="D713" s="179"/>
      <c r="E713" s="179"/>
      <c r="F713" s="179"/>
      <c r="G713" s="179"/>
      <c r="H713" s="179"/>
      <c r="I713" s="180"/>
      <c r="J713" s="484"/>
      <c r="K713" s="485"/>
      <c r="L713" s="486"/>
      <c r="M713" s="485"/>
      <c r="N713" s="486"/>
      <c r="O713" s="485"/>
      <c r="P713" s="486"/>
      <c r="Q713" s="485"/>
      <c r="R713" s="486"/>
      <c r="S713" s="485"/>
      <c r="T713" s="486"/>
      <c r="U713" s="485"/>
      <c r="V713" s="486"/>
      <c r="W713" s="485"/>
      <c r="X713" s="486"/>
      <c r="Y713" s="487"/>
      <c r="Z713" s="69"/>
    </row>
    <row r="714" spans="1:28" s="76" customFormat="1" ht="18.399999999999999" customHeight="1" x14ac:dyDescent="0.15">
      <c r="A714" s="70"/>
      <c r="B714" s="178" t="s">
        <v>159</v>
      </c>
      <c r="C714" s="179"/>
      <c r="D714" s="179"/>
      <c r="E714" s="179"/>
      <c r="F714" s="179"/>
      <c r="G714" s="179"/>
      <c r="H714" s="179"/>
      <c r="I714" s="180"/>
      <c r="J714" s="484"/>
      <c r="K714" s="485"/>
      <c r="L714" s="486"/>
      <c r="M714" s="485"/>
      <c r="N714" s="486"/>
      <c r="O714" s="485"/>
      <c r="P714" s="486"/>
      <c r="Q714" s="485"/>
      <c r="R714" s="486"/>
      <c r="S714" s="485"/>
      <c r="T714" s="486"/>
      <c r="U714" s="485"/>
      <c r="V714" s="486"/>
      <c r="W714" s="485"/>
      <c r="X714" s="486"/>
      <c r="Y714" s="487"/>
      <c r="Z714" s="69"/>
    </row>
    <row r="715" spans="1:28" s="76" customFormat="1" ht="18.399999999999999" customHeight="1" x14ac:dyDescent="0.15">
      <c r="A715" s="69"/>
      <c r="B715" s="178" t="s">
        <v>160</v>
      </c>
      <c r="C715" s="179"/>
      <c r="D715" s="179"/>
      <c r="E715" s="179"/>
      <c r="F715" s="179"/>
      <c r="G715" s="179"/>
      <c r="H715" s="179"/>
      <c r="I715" s="180"/>
      <c r="J715" s="484"/>
      <c r="K715" s="485"/>
      <c r="L715" s="486"/>
      <c r="M715" s="485"/>
      <c r="N715" s="486"/>
      <c r="O715" s="485"/>
      <c r="P715" s="486"/>
      <c r="Q715" s="485"/>
      <c r="R715" s="486"/>
      <c r="S715" s="485"/>
      <c r="T715" s="486"/>
      <c r="U715" s="485"/>
      <c r="V715" s="486"/>
      <c r="W715" s="485"/>
      <c r="X715" s="486"/>
      <c r="Y715" s="487"/>
      <c r="Z715" s="69"/>
    </row>
    <row r="716" spans="1:28" s="76" customFormat="1" ht="18.399999999999999" customHeight="1" thickBot="1" x14ac:dyDescent="0.2">
      <c r="A716" s="70"/>
      <c r="B716" s="181" t="s">
        <v>161</v>
      </c>
      <c r="C716" s="182"/>
      <c r="D716" s="182"/>
      <c r="E716" s="182"/>
      <c r="F716" s="182"/>
      <c r="G716" s="182"/>
      <c r="H716" s="182"/>
      <c r="I716" s="183"/>
      <c r="J716" s="480"/>
      <c r="K716" s="481"/>
      <c r="L716" s="482"/>
      <c r="M716" s="481"/>
      <c r="N716" s="482"/>
      <c r="O716" s="481"/>
      <c r="P716" s="482"/>
      <c r="Q716" s="481"/>
      <c r="R716" s="482"/>
      <c r="S716" s="481"/>
      <c r="T716" s="482"/>
      <c r="U716" s="481"/>
      <c r="V716" s="482"/>
      <c r="W716" s="481"/>
      <c r="X716" s="482"/>
      <c r="Y716" s="483"/>
      <c r="Z716" s="69"/>
    </row>
    <row r="717" spans="1:28" s="76" customFormat="1" ht="18.399999999999999" customHeight="1" thickTop="1" x14ac:dyDescent="0.15">
      <c r="A717" s="69"/>
      <c r="B717" s="73"/>
      <c r="C717" s="73"/>
      <c r="D717" s="507" t="str">
        <f>IF(AB718=0,"",VLOOKUP(AB718,E$2256:F$2355,2))</f>
        <v/>
      </c>
      <c r="E717" s="507"/>
      <c r="F717" s="507"/>
      <c r="G717" s="507"/>
      <c r="H717" s="73"/>
      <c r="I717" s="73"/>
      <c r="J717" s="73"/>
      <c r="K717" s="73"/>
      <c r="L717" s="73"/>
      <c r="M717" s="503"/>
      <c r="N717" s="503"/>
      <c r="O717" s="503"/>
      <c r="P717" s="503"/>
      <c r="Q717" s="503"/>
      <c r="R717" s="73"/>
      <c r="S717" s="73"/>
      <c r="T717" s="73"/>
      <c r="U717" s="505" t="str">
        <f>U$20</f>
        <v/>
      </c>
      <c r="V717" s="505"/>
      <c r="W717" s="505"/>
      <c r="X717" s="505"/>
      <c r="Y717" s="505"/>
      <c r="Z717" s="69"/>
    </row>
    <row r="718" spans="1:28" s="76" customFormat="1" ht="18.399999999999999" customHeight="1" x14ac:dyDescent="0.15">
      <c r="A718" s="69"/>
      <c r="B718" s="74" t="s">
        <v>162</v>
      </c>
      <c r="C718" s="74"/>
      <c r="D718" s="508"/>
      <c r="E718" s="508"/>
      <c r="F718" s="508"/>
      <c r="G718" s="508"/>
      <c r="H718" s="69"/>
      <c r="I718" s="74" t="s">
        <v>163</v>
      </c>
      <c r="J718" s="74"/>
      <c r="K718" s="74"/>
      <c r="L718" s="74"/>
      <c r="M718" s="504"/>
      <c r="N718" s="504"/>
      <c r="O718" s="504"/>
      <c r="P718" s="504"/>
      <c r="Q718" s="504"/>
      <c r="R718" s="69"/>
      <c r="S718" s="74" t="s">
        <v>174</v>
      </c>
      <c r="T718" s="74"/>
      <c r="U718" s="506"/>
      <c r="V718" s="506"/>
      <c r="W718" s="506"/>
      <c r="X718" s="506"/>
      <c r="Y718" s="506"/>
      <c r="Z718" s="69"/>
      <c r="AB718" s="85">
        <f>IF(OR(SUM(AE$9:AE$10)=0,SUM(AE$9:AE$10)&lt;MAX(AB$1:AB717)+1),0,MAX(AB$1:AB717)+1)</f>
        <v>0</v>
      </c>
    </row>
    <row r="719" spans="1:28" s="76" customFormat="1" ht="18.399999999999999" customHeight="1" x14ac:dyDescent="0.15">
      <c r="A719" s="69"/>
      <c r="B719" s="240" t="s">
        <v>389</v>
      </c>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8" s="76" customFormat="1" ht="18.399999999999999" customHeight="1" x14ac:dyDescent="0.15">
      <c r="A720" s="69" t="s">
        <v>149</v>
      </c>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35" s="75" customFormat="1" ht="18.399999999999999" customHeight="1" x14ac:dyDescent="0.15">
      <c r="A721" s="69" t="s">
        <v>149</v>
      </c>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row>
    <row r="722" spans="1:35" s="76" customFormat="1" ht="18.399999999999999" customHeight="1" x14ac:dyDescent="0.15">
      <c r="A722" s="70"/>
      <c r="B722" s="70"/>
      <c r="C722" s="70"/>
      <c r="D722" s="498" t="str">
        <f>団体!C$4&amp;"   体調チェックシート"</f>
        <v>令和 ４年度 第２４回 「谷口睦生」記念陸上記録会   体調チェックシート</v>
      </c>
      <c r="E722" s="498"/>
      <c r="F722" s="498"/>
      <c r="G722" s="498"/>
      <c r="H722" s="498"/>
      <c r="I722" s="498"/>
      <c r="J722" s="498"/>
      <c r="K722" s="498"/>
      <c r="L722" s="498"/>
      <c r="M722" s="498"/>
      <c r="N722" s="498"/>
      <c r="O722" s="498"/>
      <c r="P722" s="498"/>
      <c r="Q722" s="498"/>
      <c r="R722" s="498"/>
      <c r="S722" s="498"/>
      <c r="T722" s="498"/>
      <c r="U722" s="498"/>
      <c r="V722" s="498"/>
      <c r="W722" s="498"/>
      <c r="X722" s="498"/>
      <c r="Y722" s="70"/>
      <c r="Z722" s="70"/>
      <c r="AA722" s="75"/>
      <c r="AB722" s="75"/>
      <c r="AC722" s="75"/>
      <c r="AD722" s="75"/>
    </row>
    <row r="723" spans="1:35" s="76" customFormat="1" ht="18.399999999999999" customHeight="1" x14ac:dyDescent="0.15">
      <c r="A723" s="69"/>
      <c r="B723" s="69"/>
      <c r="C723" s="69"/>
      <c r="D723" s="498"/>
      <c r="E723" s="498"/>
      <c r="F723" s="498"/>
      <c r="G723" s="498"/>
      <c r="H723" s="498"/>
      <c r="I723" s="498"/>
      <c r="J723" s="498"/>
      <c r="K723" s="498"/>
      <c r="L723" s="498"/>
      <c r="M723" s="498"/>
      <c r="N723" s="498"/>
      <c r="O723" s="498"/>
      <c r="P723" s="498"/>
      <c r="Q723" s="498"/>
      <c r="R723" s="498"/>
      <c r="S723" s="498"/>
      <c r="T723" s="498"/>
      <c r="U723" s="498"/>
      <c r="V723" s="498"/>
      <c r="W723" s="498"/>
      <c r="X723" s="498"/>
      <c r="Y723" s="69"/>
      <c r="Z723" s="69"/>
    </row>
    <row r="724" spans="1:35" s="75" customFormat="1" ht="18.399999999999999" customHeight="1" x14ac:dyDescent="0.15">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E724" s="76"/>
      <c r="AF724" s="76"/>
      <c r="AG724" s="76"/>
      <c r="AH724" s="76"/>
      <c r="AI724" s="76"/>
    </row>
    <row r="725" spans="1:35" s="76" customFormat="1" ht="18.399999999999999" customHeight="1" x14ac:dyDescent="0.15">
      <c r="A725" s="69"/>
      <c r="B725" s="71" t="s">
        <v>150</v>
      </c>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35" s="76" customFormat="1" ht="18.399999999999999" customHeight="1" x14ac:dyDescent="0.15">
      <c r="A726" s="69"/>
      <c r="B726" s="71" t="s">
        <v>151</v>
      </c>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35" s="76" customFormat="1" ht="18.399999999999999" customHeight="1" x14ac:dyDescent="0.15">
      <c r="A727" s="69"/>
      <c r="B727" s="71" t="s">
        <v>152</v>
      </c>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35" s="76" customFormat="1" ht="18.399999999999999" customHeight="1" x14ac:dyDescent="0.15">
      <c r="A728" s="69"/>
      <c r="B728" s="71" t="s">
        <v>153</v>
      </c>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35" s="76" customFormat="1" ht="18.399999999999999" customHeight="1" x14ac:dyDescent="0.15">
      <c r="A729" s="69"/>
      <c r="B729" s="71" t="s">
        <v>164</v>
      </c>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35" s="76" customFormat="1" ht="18.399999999999999" customHeight="1" x14ac:dyDescent="0.15">
      <c r="A730" s="69"/>
      <c r="B730" s="71" t="s">
        <v>165</v>
      </c>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35" s="76" customFormat="1" ht="18.399999999999999" customHeight="1" x14ac:dyDescent="0.15">
      <c r="A731" s="69"/>
      <c r="B731" s="241" t="s">
        <v>154</v>
      </c>
      <c r="C731" s="69"/>
      <c r="D731" s="69"/>
      <c r="E731" s="69"/>
      <c r="F731" s="69"/>
      <c r="G731" s="69"/>
      <c r="H731" s="242"/>
      <c r="I731" s="69"/>
      <c r="J731" s="69"/>
      <c r="K731" s="69"/>
      <c r="L731" s="69"/>
      <c r="M731" s="242"/>
      <c r="N731" s="242"/>
      <c r="O731" s="242"/>
      <c r="P731" s="242"/>
      <c r="Q731" s="242"/>
      <c r="R731" s="242"/>
      <c r="S731" s="242"/>
      <c r="T731" s="242"/>
      <c r="U731" s="242"/>
      <c r="V731" s="242"/>
      <c r="W731" s="242"/>
      <c r="X731" s="242"/>
      <c r="Y731" s="242"/>
      <c r="Z731" s="69"/>
    </row>
    <row r="732" spans="1:35" s="76" customFormat="1" ht="18.399999999999999" customHeight="1" thickBot="1" x14ac:dyDescent="0.2">
      <c r="A732" s="69"/>
      <c r="B732" s="72" t="s">
        <v>390</v>
      </c>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35" s="76" customFormat="1" ht="18.399999999999999" customHeight="1" thickTop="1" thickBot="1" x14ac:dyDescent="0.2">
      <c r="A733" s="69"/>
      <c r="B733" s="499" t="s">
        <v>155</v>
      </c>
      <c r="C733" s="500"/>
      <c r="D733" s="500"/>
      <c r="E733" s="500"/>
      <c r="F733" s="500"/>
      <c r="G733" s="500"/>
      <c r="H733" s="500"/>
      <c r="I733" s="501"/>
      <c r="J733" s="496">
        <f>J$13</f>
        <v>44871</v>
      </c>
      <c r="K733" s="497"/>
      <c r="L733" s="496">
        <f t="shared" ref="L733" si="217">L$13</f>
        <v>44872</v>
      </c>
      <c r="M733" s="497"/>
      <c r="N733" s="496">
        <f t="shared" ref="N733" si="218">N$13</f>
        <v>44873</v>
      </c>
      <c r="O733" s="497"/>
      <c r="P733" s="496">
        <f t="shared" ref="P733" si="219">P$13</f>
        <v>44874</v>
      </c>
      <c r="Q733" s="497"/>
      <c r="R733" s="496">
        <f t="shared" ref="R733" si="220">R$13</f>
        <v>44875</v>
      </c>
      <c r="S733" s="497"/>
      <c r="T733" s="496">
        <f t="shared" ref="T733" si="221">T$13</f>
        <v>44876</v>
      </c>
      <c r="U733" s="497"/>
      <c r="V733" s="496">
        <f t="shared" ref="V733" si="222">V$13</f>
        <v>44877</v>
      </c>
      <c r="W733" s="497"/>
      <c r="X733" s="496">
        <f t="shared" ref="X733" si="223">X$13</f>
        <v>44878</v>
      </c>
      <c r="Y733" s="502"/>
      <c r="Z733" s="69"/>
    </row>
    <row r="734" spans="1:35" s="76" customFormat="1" ht="18.399999999999999" customHeight="1" thickTop="1" x14ac:dyDescent="0.15">
      <c r="A734" s="69"/>
      <c r="B734" s="170" t="s">
        <v>156</v>
      </c>
      <c r="C734" s="171"/>
      <c r="D734" s="171"/>
      <c r="E734" s="171"/>
      <c r="F734" s="171"/>
      <c r="G734" s="171"/>
      <c r="H734" s="171"/>
      <c r="I734" s="172"/>
      <c r="J734" s="488"/>
      <c r="K734" s="489"/>
      <c r="L734" s="490"/>
      <c r="M734" s="489"/>
      <c r="N734" s="490"/>
      <c r="O734" s="489"/>
      <c r="P734" s="490"/>
      <c r="Q734" s="489"/>
      <c r="R734" s="490"/>
      <c r="S734" s="489"/>
      <c r="T734" s="490"/>
      <c r="U734" s="489"/>
      <c r="V734" s="490"/>
      <c r="W734" s="489"/>
      <c r="X734" s="490"/>
      <c r="Y734" s="491"/>
      <c r="Z734" s="69"/>
    </row>
    <row r="735" spans="1:35" s="76" customFormat="1" ht="18.399999999999999" customHeight="1" x14ac:dyDescent="0.15">
      <c r="A735" s="69"/>
      <c r="B735" s="173"/>
      <c r="C735" s="174"/>
      <c r="D735" s="174"/>
      <c r="E735" s="174"/>
      <c r="F735" s="174"/>
      <c r="G735" s="175" t="s">
        <v>157</v>
      </c>
      <c r="H735" s="176"/>
      <c r="I735" s="177"/>
      <c r="J735" s="492" t="s">
        <v>286</v>
      </c>
      <c r="K735" s="493"/>
      <c r="L735" s="494" t="s">
        <v>286</v>
      </c>
      <c r="M735" s="493"/>
      <c r="N735" s="494" t="s">
        <v>286</v>
      </c>
      <c r="O735" s="493"/>
      <c r="P735" s="494" t="s">
        <v>286</v>
      </c>
      <c r="Q735" s="493"/>
      <c r="R735" s="494" t="s">
        <v>286</v>
      </c>
      <c r="S735" s="493"/>
      <c r="T735" s="494" t="s">
        <v>286</v>
      </c>
      <c r="U735" s="493"/>
      <c r="V735" s="494" t="s">
        <v>286</v>
      </c>
      <c r="W735" s="493"/>
      <c r="X735" s="494" t="s">
        <v>286</v>
      </c>
      <c r="Y735" s="495"/>
      <c r="Z735" s="69"/>
    </row>
    <row r="736" spans="1:35" s="76" customFormat="1" ht="18.399999999999999" customHeight="1" x14ac:dyDescent="0.15">
      <c r="A736" s="69"/>
      <c r="B736" s="178" t="s">
        <v>158</v>
      </c>
      <c r="C736" s="179"/>
      <c r="D736" s="179"/>
      <c r="E736" s="179"/>
      <c r="F736" s="179"/>
      <c r="G736" s="179"/>
      <c r="H736" s="179"/>
      <c r="I736" s="180"/>
      <c r="J736" s="484"/>
      <c r="K736" s="485"/>
      <c r="L736" s="486"/>
      <c r="M736" s="485"/>
      <c r="N736" s="486"/>
      <c r="O736" s="485"/>
      <c r="P736" s="486"/>
      <c r="Q736" s="485"/>
      <c r="R736" s="486"/>
      <c r="S736" s="485"/>
      <c r="T736" s="486"/>
      <c r="U736" s="485"/>
      <c r="V736" s="486"/>
      <c r="W736" s="485"/>
      <c r="X736" s="486"/>
      <c r="Y736" s="487"/>
      <c r="Z736" s="69"/>
    </row>
    <row r="737" spans="1:28" s="76" customFormat="1" ht="18.399999999999999" customHeight="1" x14ac:dyDescent="0.15">
      <c r="A737" s="70"/>
      <c r="B737" s="178" t="s">
        <v>159</v>
      </c>
      <c r="C737" s="179"/>
      <c r="D737" s="179"/>
      <c r="E737" s="179"/>
      <c r="F737" s="179"/>
      <c r="G737" s="179"/>
      <c r="H737" s="179"/>
      <c r="I737" s="180"/>
      <c r="J737" s="484"/>
      <c r="K737" s="485"/>
      <c r="L737" s="486"/>
      <c r="M737" s="485"/>
      <c r="N737" s="486"/>
      <c r="O737" s="485"/>
      <c r="P737" s="486"/>
      <c r="Q737" s="485"/>
      <c r="R737" s="486"/>
      <c r="S737" s="485"/>
      <c r="T737" s="486"/>
      <c r="U737" s="485"/>
      <c r="V737" s="486"/>
      <c r="W737" s="485"/>
      <c r="X737" s="486"/>
      <c r="Y737" s="487"/>
      <c r="Z737" s="69"/>
    </row>
    <row r="738" spans="1:28" s="76" customFormat="1" ht="18.399999999999999" customHeight="1" x14ac:dyDescent="0.15">
      <c r="A738" s="69"/>
      <c r="B738" s="178" t="s">
        <v>160</v>
      </c>
      <c r="C738" s="179"/>
      <c r="D738" s="179"/>
      <c r="E738" s="179"/>
      <c r="F738" s="179"/>
      <c r="G738" s="179"/>
      <c r="H738" s="179"/>
      <c r="I738" s="180"/>
      <c r="J738" s="484"/>
      <c r="K738" s="485"/>
      <c r="L738" s="486"/>
      <c r="M738" s="485"/>
      <c r="N738" s="486"/>
      <c r="O738" s="485"/>
      <c r="P738" s="486"/>
      <c r="Q738" s="485"/>
      <c r="R738" s="486"/>
      <c r="S738" s="485"/>
      <c r="T738" s="486"/>
      <c r="U738" s="485"/>
      <c r="V738" s="486"/>
      <c r="W738" s="485"/>
      <c r="X738" s="486"/>
      <c r="Y738" s="487"/>
      <c r="Z738" s="69"/>
    </row>
    <row r="739" spans="1:28" s="76" customFormat="1" ht="18.399999999999999" customHeight="1" thickBot="1" x14ac:dyDescent="0.2">
      <c r="A739" s="70"/>
      <c r="B739" s="181" t="s">
        <v>161</v>
      </c>
      <c r="C739" s="182"/>
      <c r="D739" s="182"/>
      <c r="E739" s="182"/>
      <c r="F739" s="182"/>
      <c r="G739" s="182"/>
      <c r="H739" s="182"/>
      <c r="I739" s="183"/>
      <c r="J739" s="480"/>
      <c r="K739" s="481"/>
      <c r="L739" s="482"/>
      <c r="M739" s="481"/>
      <c r="N739" s="482"/>
      <c r="O739" s="481"/>
      <c r="P739" s="482"/>
      <c r="Q739" s="481"/>
      <c r="R739" s="482"/>
      <c r="S739" s="481"/>
      <c r="T739" s="482"/>
      <c r="U739" s="481"/>
      <c r="V739" s="482"/>
      <c r="W739" s="481"/>
      <c r="X739" s="482"/>
      <c r="Y739" s="483"/>
      <c r="Z739" s="69"/>
    </row>
    <row r="740" spans="1:28" s="76" customFormat="1" ht="18.399999999999999" customHeight="1" thickTop="1" x14ac:dyDescent="0.15">
      <c r="A740" s="69"/>
      <c r="B740" s="73"/>
      <c r="C740" s="73"/>
      <c r="D740" s="507" t="str">
        <f>IF(AB741=0,"",VLOOKUP(AB741,E$2256:F$2355,2))</f>
        <v/>
      </c>
      <c r="E740" s="507"/>
      <c r="F740" s="507"/>
      <c r="G740" s="507"/>
      <c r="H740" s="73"/>
      <c r="I740" s="73"/>
      <c r="J740" s="73"/>
      <c r="K740" s="73"/>
      <c r="L740" s="73"/>
      <c r="M740" s="503"/>
      <c r="N740" s="503"/>
      <c r="O740" s="503"/>
      <c r="P740" s="503"/>
      <c r="Q740" s="503"/>
      <c r="R740" s="73"/>
      <c r="S740" s="73"/>
      <c r="T740" s="73"/>
      <c r="U740" s="505" t="str">
        <f>U$20</f>
        <v/>
      </c>
      <c r="V740" s="505"/>
      <c r="W740" s="505"/>
      <c r="X740" s="505"/>
      <c r="Y740" s="505"/>
      <c r="Z740" s="69"/>
    </row>
    <row r="741" spans="1:28" s="76" customFormat="1" ht="18.399999999999999" customHeight="1" x14ac:dyDescent="0.15">
      <c r="A741" s="69"/>
      <c r="B741" s="74" t="s">
        <v>162</v>
      </c>
      <c r="C741" s="74"/>
      <c r="D741" s="508"/>
      <c r="E741" s="508"/>
      <c r="F741" s="508"/>
      <c r="G741" s="508"/>
      <c r="H741" s="69"/>
      <c r="I741" s="74" t="s">
        <v>163</v>
      </c>
      <c r="J741" s="74"/>
      <c r="K741" s="74"/>
      <c r="L741" s="74"/>
      <c r="M741" s="504"/>
      <c r="N741" s="504"/>
      <c r="O741" s="504"/>
      <c r="P741" s="504"/>
      <c r="Q741" s="504"/>
      <c r="R741" s="69"/>
      <c r="S741" s="74" t="s">
        <v>174</v>
      </c>
      <c r="T741" s="74"/>
      <c r="U741" s="506"/>
      <c r="V741" s="506"/>
      <c r="W741" s="506"/>
      <c r="X741" s="506"/>
      <c r="Y741" s="506"/>
      <c r="Z741" s="69"/>
      <c r="AB741" s="85">
        <f>IF(OR(SUM(AE$9:AE$10)=0,SUM(AE$9:AE$10)&lt;MAX(AB$1:AB740)+1),0,MAX(AB$1:AB740)+1)</f>
        <v>0</v>
      </c>
    </row>
    <row r="742" spans="1:28" s="76" customFormat="1" ht="18.399999999999999" customHeight="1" x14ac:dyDescent="0.15">
      <c r="A742" s="69"/>
      <c r="B742" s="240" t="s">
        <v>389</v>
      </c>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8" s="76" customFormat="1" ht="18.399999999999999" customHeight="1" x14ac:dyDescent="0.15">
      <c r="A743" s="69" t="s">
        <v>149</v>
      </c>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5"/>
    </row>
    <row r="744" spans="1:28" s="76" customFormat="1" ht="18.399999999999999" customHeight="1" x14ac:dyDescent="0.15">
      <c r="A744" s="70"/>
      <c r="B744" s="70"/>
      <c r="C744" s="70"/>
      <c r="D744" s="498" t="str">
        <f>団体!C$4&amp;"   体調チェックシート"</f>
        <v>令和 ４年度 第２４回 「谷口睦生」記念陸上記録会   体調チェックシート</v>
      </c>
      <c r="E744" s="498"/>
      <c r="F744" s="498"/>
      <c r="G744" s="498"/>
      <c r="H744" s="498"/>
      <c r="I744" s="498"/>
      <c r="J744" s="498"/>
      <c r="K744" s="498"/>
      <c r="L744" s="498"/>
      <c r="M744" s="498"/>
      <c r="N744" s="498"/>
      <c r="O744" s="498"/>
      <c r="P744" s="498"/>
      <c r="Q744" s="498"/>
      <c r="R744" s="498"/>
      <c r="S744" s="498"/>
      <c r="T744" s="498"/>
      <c r="U744" s="498"/>
      <c r="V744" s="498"/>
      <c r="W744" s="498"/>
      <c r="X744" s="498"/>
      <c r="Y744" s="70"/>
      <c r="Z744" s="70"/>
      <c r="AA744" s="75"/>
    </row>
    <row r="745" spans="1:28" s="76" customFormat="1" ht="18.399999999999999" customHeight="1" x14ac:dyDescent="0.15">
      <c r="A745" s="69"/>
      <c r="B745" s="69"/>
      <c r="C745" s="69"/>
      <c r="D745" s="498"/>
      <c r="E745" s="498"/>
      <c r="F745" s="498"/>
      <c r="G745" s="498"/>
      <c r="H745" s="498"/>
      <c r="I745" s="498"/>
      <c r="J745" s="498"/>
      <c r="K745" s="498"/>
      <c r="L745" s="498"/>
      <c r="M745" s="498"/>
      <c r="N745" s="498"/>
      <c r="O745" s="498"/>
      <c r="P745" s="498"/>
      <c r="Q745" s="498"/>
      <c r="R745" s="498"/>
      <c r="S745" s="498"/>
      <c r="T745" s="498"/>
      <c r="U745" s="498"/>
      <c r="V745" s="498"/>
      <c r="W745" s="498"/>
      <c r="X745" s="498"/>
      <c r="Y745" s="69"/>
      <c r="Z745" s="69"/>
    </row>
    <row r="746" spans="1:28" s="76" customFormat="1" ht="18.399999999999999" customHeight="1" x14ac:dyDescent="0.15">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8" s="76" customFormat="1" ht="18.399999999999999" customHeight="1" x14ac:dyDescent="0.15">
      <c r="A747" s="69"/>
      <c r="B747" s="71" t="s">
        <v>150</v>
      </c>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8" s="76" customFormat="1" ht="18.399999999999999" customHeight="1" x14ac:dyDescent="0.15">
      <c r="A748" s="69"/>
      <c r="B748" s="71" t="s">
        <v>151</v>
      </c>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8" s="76" customFormat="1" ht="18.399999999999999" customHeight="1" x14ac:dyDescent="0.15">
      <c r="A749" s="69"/>
      <c r="B749" s="71" t="s">
        <v>152</v>
      </c>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8" s="76" customFormat="1" ht="18.399999999999999" customHeight="1" x14ac:dyDescent="0.15">
      <c r="A750" s="69"/>
      <c r="B750" s="71" t="s">
        <v>153</v>
      </c>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8" s="76" customFormat="1" ht="18.399999999999999" customHeight="1" x14ac:dyDescent="0.15">
      <c r="A751" s="69"/>
      <c r="B751" s="71" t="s">
        <v>164</v>
      </c>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8" s="76" customFormat="1" ht="18.399999999999999" customHeight="1" x14ac:dyDescent="0.15">
      <c r="A752" s="69"/>
      <c r="B752" s="71" t="s">
        <v>165</v>
      </c>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30" s="76" customFormat="1" ht="18.399999999999999" customHeight="1" x14ac:dyDescent="0.15">
      <c r="A753" s="69"/>
      <c r="B753" s="241" t="s">
        <v>154</v>
      </c>
      <c r="C753" s="69"/>
      <c r="D753" s="69"/>
      <c r="E753" s="69"/>
      <c r="F753" s="69"/>
      <c r="G753" s="69"/>
      <c r="H753" s="242"/>
      <c r="I753" s="69"/>
      <c r="J753" s="69"/>
      <c r="K753" s="69"/>
      <c r="L753" s="69"/>
      <c r="M753" s="242"/>
      <c r="N753" s="242"/>
      <c r="O753" s="242"/>
      <c r="P753" s="242"/>
      <c r="Q753" s="242"/>
      <c r="R753" s="242"/>
      <c r="S753" s="242"/>
      <c r="T753" s="242"/>
      <c r="U753" s="242"/>
      <c r="V753" s="242"/>
      <c r="W753" s="242"/>
      <c r="X753" s="242"/>
      <c r="Y753" s="242"/>
      <c r="Z753" s="69"/>
    </row>
    <row r="754" spans="1:30" s="76" customFormat="1" ht="18.399999999999999" customHeight="1" thickBot="1" x14ac:dyDescent="0.2">
      <c r="A754" s="69"/>
      <c r="B754" s="72" t="s">
        <v>390</v>
      </c>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30" s="76" customFormat="1" ht="18.399999999999999" customHeight="1" thickTop="1" thickBot="1" x14ac:dyDescent="0.2">
      <c r="A755" s="69"/>
      <c r="B755" s="499" t="s">
        <v>155</v>
      </c>
      <c r="C755" s="500"/>
      <c r="D755" s="500"/>
      <c r="E755" s="500"/>
      <c r="F755" s="500"/>
      <c r="G755" s="500"/>
      <c r="H755" s="500"/>
      <c r="I755" s="501"/>
      <c r="J755" s="496">
        <f>J$13</f>
        <v>44871</v>
      </c>
      <c r="K755" s="497"/>
      <c r="L755" s="496">
        <f t="shared" ref="L755" si="224">L$13</f>
        <v>44872</v>
      </c>
      <c r="M755" s="497"/>
      <c r="N755" s="496">
        <f t="shared" ref="N755" si="225">N$13</f>
        <v>44873</v>
      </c>
      <c r="O755" s="497"/>
      <c r="P755" s="496">
        <f t="shared" ref="P755" si="226">P$13</f>
        <v>44874</v>
      </c>
      <c r="Q755" s="497"/>
      <c r="R755" s="496">
        <f t="shared" ref="R755" si="227">R$13</f>
        <v>44875</v>
      </c>
      <c r="S755" s="497"/>
      <c r="T755" s="496">
        <f t="shared" ref="T755" si="228">T$13</f>
        <v>44876</v>
      </c>
      <c r="U755" s="497"/>
      <c r="V755" s="496">
        <f t="shared" ref="V755" si="229">V$13</f>
        <v>44877</v>
      </c>
      <c r="W755" s="497"/>
      <c r="X755" s="496">
        <f t="shared" ref="X755" si="230">X$13</f>
        <v>44878</v>
      </c>
      <c r="Y755" s="502"/>
      <c r="Z755" s="69"/>
    </row>
    <row r="756" spans="1:30" s="76" customFormat="1" ht="18.399999999999999" customHeight="1" thickTop="1" x14ac:dyDescent="0.15">
      <c r="A756" s="69"/>
      <c r="B756" s="170" t="s">
        <v>156</v>
      </c>
      <c r="C756" s="171"/>
      <c r="D756" s="171"/>
      <c r="E756" s="171"/>
      <c r="F756" s="171"/>
      <c r="G756" s="171"/>
      <c r="H756" s="171"/>
      <c r="I756" s="172"/>
      <c r="J756" s="488"/>
      <c r="K756" s="489"/>
      <c r="L756" s="490"/>
      <c r="M756" s="489"/>
      <c r="N756" s="490"/>
      <c r="O756" s="489"/>
      <c r="P756" s="490"/>
      <c r="Q756" s="489"/>
      <c r="R756" s="490"/>
      <c r="S756" s="489"/>
      <c r="T756" s="490"/>
      <c r="U756" s="489"/>
      <c r="V756" s="490"/>
      <c r="W756" s="489"/>
      <c r="X756" s="490"/>
      <c r="Y756" s="491"/>
      <c r="Z756" s="69"/>
    </row>
    <row r="757" spans="1:30" s="76" customFormat="1" ht="18.399999999999999" customHeight="1" x14ac:dyDescent="0.15">
      <c r="A757" s="69"/>
      <c r="B757" s="173"/>
      <c r="C757" s="174"/>
      <c r="D757" s="174"/>
      <c r="E757" s="174"/>
      <c r="F757" s="174"/>
      <c r="G757" s="175" t="s">
        <v>157</v>
      </c>
      <c r="H757" s="176"/>
      <c r="I757" s="177"/>
      <c r="J757" s="492" t="s">
        <v>286</v>
      </c>
      <c r="K757" s="493"/>
      <c r="L757" s="494" t="s">
        <v>286</v>
      </c>
      <c r="M757" s="493"/>
      <c r="N757" s="494" t="s">
        <v>286</v>
      </c>
      <c r="O757" s="493"/>
      <c r="P757" s="494" t="s">
        <v>286</v>
      </c>
      <c r="Q757" s="493"/>
      <c r="R757" s="494" t="s">
        <v>286</v>
      </c>
      <c r="S757" s="493"/>
      <c r="T757" s="494" t="s">
        <v>286</v>
      </c>
      <c r="U757" s="493"/>
      <c r="V757" s="494" t="s">
        <v>286</v>
      </c>
      <c r="W757" s="493"/>
      <c r="X757" s="494" t="s">
        <v>286</v>
      </c>
      <c r="Y757" s="495"/>
      <c r="Z757" s="69"/>
    </row>
    <row r="758" spans="1:30" s="76" customFormat="1" ht="18.399999999999999" customHeight="1" x14ac:dyDescent="0.15">
      <c r="A758" s="69"/>
      <c r="B758" s="178" t="s">
        <v>158</v>
      </c>
      <c r="C758" s="179"/>
      <c r="D758" s="179"/>
      <c r="E758" s="179"/>
      <c r="F758" s="179"/>
      <c r="G758" s="179"/>
      <c r="H758" s="179"/>
      <c r="I758" s="180"/>
      <c r="J758" s="484"/>
      <c r="K758" s="485"/>
      <c r="L758" s="486"/>
      <c r="M758" s="485"/>
      <c r="N758" s="486"/>
      <c r="O758" s="485"/>
      <c r="P758" s="486"/>
      <c r="Q758" s="485"/>
      <c r="R758" s="486"/>
      <c r="S758" s="485"/>
      <c r="T758" s="486"/>
      <c r="U758" s="485"/>
      <c r="V758" s="486"/>
      <c r="W758" s="485"/>
      <c r="X758" s="486"/>
      <c r="Y758" s="487"/>
      <c r="Z758" s="69"/>
    </row>
    <row r="759" spans="1:30" s="76" customFormat="1" ht="18.399999999999999" customHeight="1" x14ac:dyDescent="0.15">
      <c r="A759" s="70"/>
      <c r="B759" s="178" t="s">
        <v>159</v>
      </c>
      <c r="C759" s="179"/>
      <c r="D759" s="179"/>
      <c r="E759" s="179"/>
      <c r="F759" s="179"/>
      <c r="G759" s="179"/>
      <c r="H759" s="179"/>
      <c r="I759" s="180"/>
      <c r="J759" s="484"/>
      <c r="K759" s="485"/>
      <c r="L759" s="486"/>
      <c r="M759" s="485"/>
      <c r="N759" s="486"/>
      <c r="O759" s="485"/>
      <c r="P759" s="486"/>
      <c r="Q759" s="485"/>
      <c r="R759" s="486"/>
      <c r="S759" s="485"/>
      <c r="T759" s="486"/>
      <c r="U759" s="485"/>
      <c r="V759" s="486"/>
      <c r="W759" s="485"/>
      <c r="X759" s="486"/>
      <c r="Y759" s="487"/>
      <c r="Z759" s="69"/>
    </row>
    <row r="760" spans="1:30" s="76" customFormat="1" ht="18.399999999999999" customHeight="1" x14ac:dyDescent="0.15">
      <c r="A760" s="69"/>
      <c r="B760" s="178" t="s">
        <v>160</v>
      </c>
      <c r="C760" s="179"/>
      <c r="D760" s="179"/>
      <c r="E760" s="179"/>
      <c r="F760" s="179"/>
      <c r="G760" s="179"/>
      <c r="H760" s="179"/>
      <c r="I760" s="180"/>
      <c r="J760" s="484"/>
      <c r="K760" s="485"/>
      <c r="L760" s="486"/>
      <c r="M760" s="485"/>
      <c r="N760" s="486"/>
      <c r="O760" s="485"/>
      <c r="P760" s="486"/>
      <c r="Q760" s="485"/>
      <c r="R760" s="486"/>
      <c r="S760" s="485"/>
      <c r="T760" s="486"/>
      <c r="U760" s="485"/>
      <c r="V760" s="486"/>
      <c r="W760" s="485"/>
      <c r="X760" s="486"/>
      <c r="Y760" s="487"/>
      <c r="Z760" s="69"/>
    </row>
    <row r="761" spans="1:30" s="76" customFormat="1" ht="18.399999999999999" customHeight="1" thickBot="1" x14ac:dyDescent="0.2">
      <c r="A761" s="70"/>
      <c r="B761" s="181" t="s">
        <v>161</v>
      </c>
      <c r="C761" s="182"/>
      <c r="D761" s="182"/>
      <c r="E761" s="182"/>
      <c r="F761" s="182"/>
      <c r="G761" s="182"/>
      <c r="H761" s="182"/>
      <c r="I761" s="183"/>
      <c r="J761" s="480"/>
      <c r="K761" s="481"/>
      <c r="L761" s="482"/>
      <c r="M761" s="481"/>
      <c r="N761" s="482"/>
      <c r="O761" s="481"/>
      <c r="P761" s="482"/>
      <c r="Q761" s="481"/>
      <c r="R761" s="482"/>
      <c r="S761" s="481"/>
      <c r="T761" s="482"/>
      <c r="U761" s="481"/>
      <c r="V761" s="482"/>
      <c r="W761" s="481"/>
      <c r="X761" s="482"/>
      <c r="Y761" s="483"/>
      <c r="Z761" s="69"/>
    </row>
    <row r="762" spans="1:30" s="76" customFormat="1" ht="18.399999999999999" customHeight="1" thickTop="1" x14ac:dyDescent="0.15">
      <c r="A762" s="69"/>
      <c r="B762" s="73"/>
      <c r="C762" s="73"/>
      <c r="D762" s="507" t="str">
        <f>IF(AB763=0,"",VLOOKUP(AB763,E$2256:F$2355,2))</f>
        <v/>
      </c>
      <c r="E762" s="507"/>
      <c r="F762" s="507"/>
      <c r="G762" s="507"/>
      <c r="H762" s="73"/>
      <c r="I762" s="73"/>
      <c r="J762" s="73"/>
      <c r="K762" s="73"/>
      <c r="L762" s="73"/>
      <c r="M762" s="503"/>
      <c r="N762" s="503"/>
      <c r="O762" s="503"/>
      <c r="P762" s="503"/>
      <c r="Q762" s="503"/>
      <c r="R762" s="73"/>
      <c r="S762" s="73"/>
      <c r="T762" s="73"/>
      <c r="U762" s="505" t="str">
        <f>U$20</f>
        <v/>
      </c>
      <c r="V762" s="505"/>
      <c r="W762" s="505"/>
      <c r="X762" s="505"/>
      <c r="Y762" s="505"/>
      <c r="Z762" s="69"/>
    </row>
    <row r="763" spans="1:30" s="76" customFormat="1" ht="18.399999999999999" customHeight="1" x14ac:dyDescent="0.15">
      <c r="A763" s="69"/>
      <c r="B763" s="74" t="s">
        <v>162</v>
      </c>
      <c r="C763" s="74"/>
      <c r="D763" s="508"/>
      <c r="E763" s="508"/>
      <c r="F763" s="508"/>
      <c r="G763" s="508"/>
      <c r="H763" s="69"/>
      <c r="I763" s="74" t="s">
        <v>163</v>
      </c>
      <c r="J763" s="74"/>
      <c r="K763" s="74"/>
      <c r="L763" s="74"/>
      <c r="M763" s="504"/>
      <c r="N763" s="504"/>
      <c r="O763" s="504"/>
      <c r="P763" s="504"/>
      <c r="Q763" s="504"/>
      <c r="R763" s="69"/>
      <c r="S763" s="74" t="s">
        <v>174</v>
      </c>
      <c r="T763" s="74"/>
      <c r="U763" s="506"/>
      <c r="V763" s="506"/>
      <c r="W763" s="506"/>
      <c r="X763" s="506"/>
      <c r="Y763" s="506"/>
      <c r="Z763" s="69"/>
      <c r="AB763" s="85">
        <f>IF(OR(SUM(AE$9:AE$10)=0,SUM(AE$9:AE$10)&lt;MAX(AB$1:AB762)+1),0,MAX(AB$1:AB762)+1)</f>
        <v>0</v>
      </c>
    </row>
    <row r="764" spans="1:30" s="76" customFormat="1" ht="18.399999999999999" customHeight="1" x14ac:dyDescent="0.15">
      <c r="A764" s="69"/>
      <c r="B764" s="240" t="s">
        <v>389</v>
      </c>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30" s="76" customFormat="1" ht="18.399999999999999" customHeight="1" x14ac:dyDescent="0.15">
      <c r="A765" s="69" t="s">
        <v>149</v>
      </c>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30" s="75" customFormat="1" ht="18.399999999999999" customHeight="1" x14ac:dyDescent="0.15">
      <c r="A766" s="69" t="s">
        <v>149</v>
      </c>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row>
    <row r="767" spans="1:30" s="76" customFormat="1" ht="18.399999999999999" customHeight="1" x14ac:dyDescent="0.15">
      <c r="A767" s="70"/>
      <c r="B767" s="70"/>
      <c r="C767" s="70"/>
      <c r="D767" s="498" t="str">
        <f>団体!C$4&amp;"   体調チェックシート"</f>
        <v>令和 ４年度 第２４回 「谷口睦生」記念陸上記録会   体調チェックシート</v>
      </c>
      <c r="E767" s="498"/>
      <c r="F767" s="498"/>
      <c r="G767" s="498"/>
      <c r="H767" s="498"/>
      <c r="I767" s="498"/>
      <c r="J767" s="498"/>
      <c r="K767" s="498"/>
      <c r="L767" s="498"/>
      <c r="M767" s="498"/>
      <c r="N767" s="498"/>
      <c r="O767" s="498"/>
      <c r="P767" s="498"/>
      <c r="Q767" s="498"/>
      <c r="R767" s="498"/>
      <c r="S767" s="498"/>
      <c r="T767" s="498"/>
      <c r="U767" s="498"/>
      <c r="V767" s="498"/>
      <c r="W767" s="498"/>
      <c r="X767" s="498"/>
      <c r="Y767" s="70"/>
      <c r="Z767" s="70"/>
      <c r="AA767" s="75"/>
      <c r="AB767" s="75"/>
      <c r="AC767" s="75"/>
      <c r="AD767" s="75"/>
    </row>
    <row r="768" spans="1:30" s="76" customFormat="1" ht="18.399999999999999" customHeight="1" x14ac:dyDescent="0.15">
      <c r="A768" s="69"/>
      <c r="B768" s="69"/>
      <c r="C768" s="69"/>
      <c r="D768" s="498"/>
      <c r="E768" s="498"/>
      <c r="F768" s="498"/>
      <c r="G768" s="498"/>
      <c r="H768" s="498"/>
      <c r="I768" s="498"/>
      <c r="J768" s="498"/>
      <c r="K768" s="498"/>
      <c r="L768" s="498"/>
      <c r="M768" s="498"/>
      <c r="N768" s="498"/>
      <c r="O768" s="498"/>
      <c r="P768" s="498"/>
      <c r="Q768" s="498"/>
      <c r="R768" s="498"/>
      <c r="S768" s="498"/>
      <c r="T768" s="498"/>
      <c r="U768" s="498"/>
      <c r="V768" s="498"/>
      <c r="W768" s="498"/>
      <c r="X768" s="498"/>
      <c r="Y768" s="69"/>
      <c r="Z768" s="69"/>
    </row>
    <row r="769" spans="1:35" s="75" customFormat="1" ht="18.399999999999999" customHeight="1" x14ac:dyDescent="0.15">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E769" s="76"/>
      <c r="AF769" s="76"/>
      <c r="AG769" s="76"/>
      <c r="AH769" s="76"/>
      <c r="AI769" s="76"/>
    </row>
    <row r="770" spans="1:35" s="76" customFormat="1" ht="18.399999999999999" customHeight="1" x14ac:dyDescent="0.15">
      <c r="A770" s="69"/>
      <c r="B770" s="71" t="s">
        <v>150</v>
      </c>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35" s="76" customFormat="1" ht="18.399999999999999" customHeight="1" x14ac:dyDescent="0.15">
      <c r="A771" s="69"/>
      <c r="B771" s="71" t="s">
        <v>151</v>
      </c>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35" s="76" customFormat="1" ht="18.399999999999999" customHeight="1" x14ac:dyDescent="0.15">
      <c r="A772" s="69"/>
      <c r="B772" s="71" t="s">
        <v>152</v>
      </c>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35" s="76" customFormat="1" ht="18.399999999999999" customHeight="1" x14ac:dyDescent="0.15">
      <c r="A773" s="69"/>
      <c r="B773" s="71" t="s">
        <v>153</v>
      </c>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35" s="76" customFormat="1" ht="18.399999999999999" customHeight="1" x14ac:dyDescent="0.15">
      <c r="A774" s="69"/>
      <c r="B774" s="71" t="s">
        <v>164</v>
      </c>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35" s="76" customFormat="1" ht="18.399999999999999" customHeight="1" x14ac:dyDescent="0.15">
      <c r="A775" s="69"/>
      <c r="B775" s="71" t="s">
        <v>165</v>
      </c>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35" s="76" customFormat="1" ht="18.399999999999999" customHeight="1" x14ac:dyDescent="0.15">
      <c r="A776" s="69"/>
      <c r="B776" s="241" t="s">
        <v>154</v>
      </c>
      <c r="C776" s="69"/>
      <c r="D776" s="69"/>
      <c r="E776" s="69"/>
      <c r="F776" s="69"/>
      <c r="G776" s="69"/>
      <c r="H776" s="242"/>
      <c r="I776" s="69"/>
      <c r="J776" s="69"/>
      <c r="K776" s="69"/>
      <c r="L776" s="69"/>
      <c r="M776" s="242"/>
      <c r="N776" s="242"/>
      <c r="O776" s="242"/>
      <c r="P776" s="242"/>
      <c r="Q776" s="242"/>
      <c r="R776" s="242"/>
      <c r="S776" s="242"/>
      <c r="T776" s="242"/>
      <c r="U776" s="242"/>
      <c r="V776" s="242"/>
      <c r="W776" s="242"/>
      <c r="X776" s="242"/>
      <c r="Y776" s="242"/>
      <c r="Z776" s="69"/>
    </row>
    <row r="777" spans="1:35" s="76" customFormat="1" ht="18.399999999999999" customHeight="1" thickBot="1" x14ac:dyDescent="0.2">
      <c r="A777" s="69"/>
      <c r="B777" s="72" t="s">
        <v>390</v>
      </c>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35" s="76" customFormat="1" ht="18.399999999999999" customHeight="1" thickTop="1" thickBot="1" x14ac:dyDescent="0.2">
      <c r="A778" s="69"/>
      <c r="B778" s="499" t="s">
        <v>155</v>
      </c>
      <c r="C778" s="500"/>
      <c r="D778" s="500"/>
      <c r="E778" s="500"/>
      <c r="F778" s="500"/>
      <c r="G778" s="500"/>
      <c r="H778" s="500"/>
      <c r="I778" s="501"/>
      <c r="J778" s="496">
        <f>J$13</f>
        <v>44871</v>
      </c>
      <c r="K778" s="497"/>
      <c r="L778" s="496">
        <f t="shared" ref="L778" si="231">L$13</f>
        <v>44872</v>
      </c>
      <c r="M778" s="497"/>
      <c r="N778" s="496">
        <f t="shared" ref="N778" si="232">N$13</f>
        <v>44873</v>
      </c>
      <c r="O778" s="497"/>
      <c r="P778" s="496">
        <f t="shared" ref="P778" si="233">P$13</f>
        <v>44874</v>
      </c>
      <c r="Q778" s="497"/>
      <c r="R778" s="496">
        <f t="shared" ref="R778" si="234">R$13</f>
        <v>44875</v>
      </c>
      <c r="S778" s="497"/>
      <c r="T778" s="496">
        <f t="shared" ref="T778" si="235">T$13</f>
        <v>44876</v>
      </c>
      <c r="U778" s="497"/>
      <c r="V778" s="496">
        <f t="shared" ref="V778" si="236">V$13</f>
        <v>44877</v>
      </c>
      <c r="W778" s="497"/>
      <c r="X778" s="496">
        <f t="shared" ref="X778" si="237">X$13</f>
        <v>44878</v>
      </c>
      <c r="Y778" s="502"/>
      <c r="Z778" s="69"/>
    </row>
    <row r="779" spans="1:35" s="76" customFormat="1" ht="18.399999999999999" customHeight="1" thickTop="1" x14ac:dyDescent="0.15">
      <c r="A779" s="69"/>
      <c r="B779" s="170" t="s">
        <v>156</v>
      </c>
      <c r="C779" s="171"/>
      <c r="D779" s="171"/>
      <c r="E779" s="171"/>
      <c r="F779" s="171"/>
      <c r="G779" s="171"/>
      <c r="H779" s="171"/>
      <c r="I779" s="172"/>
      <c r="J779" s="488"/>
      <c r="K779" s="489"/>
      <c r="L779" s="490"/>
      <c r="M779" s="489"/>
      <c r="N779" s="490"/>
      <c r="O779" s="489"/>
      <c r="P779" s="490"/>
      <c r="Q779" s="489"/>
      <c r="R779" s="490"/>
      <c r="S779" s="489"/>
      <c r="T779" s="490"/>
      <c r="U779" s="489"/>
      <c r="V779" s="490"/>
      <c r="W779" s="489"/>
      <c r="X779" s="490"/>
      <c r="Y779" s="491"/>
      <c r="Z779" s="69"/>
    </row>
    <row r="780" spans="1:35" s="76" customFormat="1" ht="18.399999999999999" customHeight="1" x14ac:dyDescent="0.15">
      <c r="A780" s="69"/>
      <c r="B780" s="173"/>
      <c r="C780" s="174"/>
      <c r="D780" s="174"/>
      <c r="E780" s="174"/>
      <c r="F780" s="174"/>
      <c r="G780" s="175" t="s">
        <v>157</v>
      </c>
      <c r="H780" s="176"/>
      <c r="I780" s="177"/>
      <c r="J780" s="492" t="s">
        <v>286</v>
      </c>
      <c r="K780" s="493"/>
      <c r="L780" s="494" t="s">
        <v>286</v>
      </c>
      <c r="M780" s="493"/>
      <c r="N780" s="494" t="s">
        <v>286</v>
      </c>
      <c r="O780" s="493"/>
      <c r="P780" s="494" t="s">
        <v>286</v>
      </c>
      <c r="Q780" s="493"/>
      <c r="R780" s="494" t="s">
        <v>286</v>
      </c>
      <c r="S780" s="493"/>
      <c r="T780" s="494" t="s">
        <v>286</v>
      </c>
      <c r="U780" s="493"/>
      <c r="V780" s="494" t="s">
        <v>286</v>
      </c>
      <c r="W780" s="493"/>
      <c r="X780" s="494" t="s">
        <v>286</v>
      </c>
      <c r="Y780" s="495"/>
      <c r="Z780" s="69"/>
    </row>
    <row r="781" spans="1:35" s="76" customFormat="1" ht="18.399999999999999" customHeight="1" x14ac:dyDescent="0.15">
      <c r="A781" s="69"/>
      <c r="B781" s="178" t="s">
        <v>158</v>
      </c>
      <c r="C781" s="179"/>
      <c r="D781" s="179"/>
      <c r="E781" s="179"/>
      <c r="F781" s="179"/>
      <c r="G781" s="179"/>
      <c r="H781" s="179"/>
      <c r="I781" s="180"/>
      <c r="J781" s="484"/>
      <c r="K781" s="485"/>
      <c r="L781" s="486"/>
      <c r="M781" s="485"/>
      <c r="N781" s="486"/>
      <c r="O781" s="485"/>
      <c r="P781" s="486"/>
      <c r="Q781" s="485"/>
      <c r="R781" s="486"/>
      <c r="S781" s="485"/>
      <c r="T781" s="486"/>
      <c r="U781" s="485"/>
      <c r="V781" s="486"/>
      <c r="W781" s="485"/>
      <c r="X781" s="486"/>
      <c r="Y781" s="487"/>
      <c r="Z781" s="69"/>
    </row>
    <row r="782" spans="1:35" s="76" customFormat="1" ht="18.399999999999999" customHeight="1" x14ac:dyDescent="0.15">
      <c r="A782" s="70"/>
      <c r="B782" s="178" t="s">
        <v>159</v>
      </c>
      <c r="C782" s="179"/>
      <c r="D782" s="179"/>
      <c r="E782" s="179"/>
      <c r="F782" s="179"/>
      <c r="G782" s="179"/>
      <c r="H782" s="179"/>
      <c r="I782" s="180"/>
      <c r="J782" s="484"/>
      <c r="K782" s="485"/>
      <c r="L782" s="486"/>
      <c r="M782" s="485"/>
      <c r="N782" s="486"/>
      <c r="O782" s="485"/>
      <c r="P782" s="486"/>
      <c r="Q782" s="485"/>
      <c r="R782" s="486"/>
      <c r="S782" s="485"/>
      <c r="T782" s="486"/>
      <c r="U782" s="485"/>
      <c r="V782" s="486"/>
      <c r="W782" s="485"/>
      <c r="X782" s="486"/>
      <c r="Y782" s="487"/>
      <c r="Z782" s="69"/>
    </row>
    <row r="783" spans="1:35" s="76" customFormat="1" ht="18.399999999999999" customHeight="1" x14ac:dyDescent="0.15">
      <c r="A783" s="69"/>
      <c r="B783" s="178" t="s">
        <v>160</v>
      </c>
      <c r="C783" s="179"/>
      <c r="D783" s="179"/>
      <c r="E783" s="179"/>
      <c r="F783" s="179"/>
      <c r="G783" s="179"/>
      <c r="H783" s="179"/>
      <c r="I783" s="180"/>
      <c r="J783" s="484"/>
      <c r="K783" s="485"/>
      <c r="L783" s="486"/>
      <c r="M783" s="485"/>
      <c r="N783" s="486"/>
      <c r="O783" s="485"/>
      <c r="P783" s="486"/>
      <c r="Q783" s="485"/>
      <c r="R783" s="486"/>
      <c r="S783" s="485"/>
      <c r="T783" s="486"/>
      <c r="U783" s="485"/>
      <c r="V783" s="486"/>
      <c r="W783" s="485"/>
      <c r="X783" s="486"/>
      <c r="Y783" s="487"/>
      <c r="Z783" s="69"/>
    </row>
    <row r="784" spans="1:35" s="76" customFormat="1" ht="18.399999999999999" customHeight="1" thickBot="1" x14ac:dyDescent="0.2">
      <c r="A784" s="70"/>
      <c r="B784" s="181" t="s">
        <v>161</v>
      </c>
      <c r="C784" s="182"/>
      <c r="D784" s="182"/>
      <c r="E784" s="182"/>
      <c r="F784" s="182"/>
      <c r="G784" s="182"/>
      <c r="H784" s="182"/>
      <c r="I784" s="183"/>
      <c r="J784" s="480"/>
      <c r="K784" s="481"/>
      <c r="L784" s="482"/>
      <c r="M784" s="481"/>
      <c r="N784" s="482"/>
      <c r="O784" s="481"/>
      <c r="P784" s="482"/>
      <c r="Q784" s="481"/>
      <c r="R784" s="482"/>
      <c r="S784" s="481"/>
      <c r="T784" s="482"/>
      <c r="U784" s="481"/>
      <c r="V784" s="482"/>
      <c r="W784" s="481"/>
      <c r="X784" s="482"/>
      <c r="Y784" s="483"/>
      <c r="Z784" s="69"/>
    </row>
    <row r="785" spans="1:28" s="76" customFormat="1" ht="18.399999999999999" customHeight="1" thickTop="1" x14ac:dyDescent="0.15">
      <c r="A785" s="69"/>
      <c r="B785" s="73"/>
      <c r="C785" s="73"/>
      <c r="D785" s="507" t="str">
        <f>IF(AB786=0,"",VLOOKUP(AB786,E$2256:F$2355,2))</f>
        <v/>
      </c>
      <c r="E785" s="507"/>
      <c r="F785" s="507"/>
      <c r="G785" s="507"/>
      <c r="H785" s="73"/>
      <c r="I785" s="73"/>
      <c r="J785" s="73"/>
      <c r="K785" s="73"/>
      <c r="L785" s="73"/>
      <c r="M785" s="503"/>
      <c r="N785" s="503"/>
      <c r="O785" s="503"/>
      <c r="P785" s="503"/>
      <c r="Q785" s="503"/>
      <c r="R785" s="73"/>
      <c r="S785" s="73"/>
      <c r="T785" s="73"/>
      <c r="U785" s="505" t="str">
        <f>U$20</f>
        <v/>
      </c>
      <c r="V785" s="505"/>
      <c r="W785" s="505"/>
      <c r="X785" s="505"/>
      <c r="Y785" s="505"/>
      <c r="Z785" s="69"/>
    </row>
    <row r="786" spans="1:28" s="76" customFormat="1" ht="18.399999999999999" customHeight="1" x14ac:dyDescent="0.15">
      <c r="A786" s="69"/>
      <c r="B786" s="74" t="s">
        <v>162</v>
      </c>
      <c r="C786" s="74"/>
      <c r="D786" s="508"/>
      <c r="E786" s="508"/>
      <c r="F786" s="508"/>
      <c r="G786" s="508"/>
      <c r="H786" s="69"/>
      <c r="I786" s="74" t="s">
        <v>163</v>
      </c>
      <c r="J786" s="74"/>
      <c r="K786" s="74"/>
      <c r="L786" s="74"/>
      <c r="M786" s="504"/>
      <c r="N786" s="504"/>
      <c r="O786" s="504"/>
      <c r="P786" s="504"/>
      <c r="Q786" s="504"/>
      <c r="R786" s="69"/>
      <c r="S786" s="74" t="s">
        <v>174</v>
      </c>
      <c r="T786" s="74"/>
      <c r="U786" s="506"/>
      <c r="V786" s="506"/>
      <c r="W786" s="506"/>
      <c r="X786" s="506"/>
      <c r="Y786" s="506"/>
      <c r="Z786" s="69"/>
      <c r="AB786" s="85">
        <f>IF(OR(SUM(AE$9:AE$10)=0,SUM(AE$9:AE$10)&lt;MAX(AB$1:AB785)+1),0,MAX(AB$1:AB785)+1)</f>
        <v>0</v>
      </c>
    </row>
    <row r="787" spans="1:28" s="76" customFormat="1" ht="18.399999999999999" customHeight="1" x14ac:dyDescent="0.15">
      <c r="A787" s="69"/>
      <c r="B787" s="240" t="s">
        <v>389</v>
      </c>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8" s="76" customFormat="1" ht="18.399999999999999" customHeight="1" x14ac:dyDescent="0.15">
      <c r="A788" s="69" t="s">
        <v>149</v>
      </c>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5"/>
    </row>
    <row r="789" spans="1:28" s="76" customFormat="1" ht="18.399999999999999" customHeight="1" x14ac:dyDescent="0.15">
      <c r="A789" s="70"/>
      <c r="B789" s="70"/>
      <c r="C789" s="70"/>
      <c r="D789" s="498" t="str">
        <f>団体!C$4&amp;"   体調チェックシート"</f>
        <v>令和 ４年度 第２４回 「谷口睦生」記念陸上記録会   体調チェックシート</v>
      </c>
      <c r="E789" s="498"/>
      <c r="F789" s="498"/>
      <c r="G789" s="498"/>
      <c r="H789" s="498"/>
      <c r="I789" s="498"/>
      <c r="J789" s="498"/>
      <c r="K789" s="498"/>
      <c r="L789" s="498"/>
      <c r="M789" s="498"/>
      <c r="N789" s="498"/>
      <c r="O789" s="498"/>
      <c r="P789" s="498"/>
      <c r="Q789" s="498"/>
      <c r="R789" s="498"/>
      <c r="S789" s="498"/>
      <c r="T789" s="498"/>
      <c r="U789" s="498"/>
      <c r="V789" s="498"/>
      <c r="W789" s="498"/>
      <c r="X789" s="498"/>
      <c r="Y789" s="70"/>
      <c r="Z789" s="70"/>
      <c r="AA789" s="75"/>
    </row>
    <row r="790" spans="1:28" s="76" customFormat="1" ht="18.399999999999999" customHeight="1" x14ac:dyDescent="0.15">
      <c r="A790" s="69"/>
      <c r="B790" s="69"/>
      <c r="C790" s="69"/>
      <c r="D790" s="498"/>
      <c r="E790" s="498"/>
      <c r="F790" s="498"/>
      <c r="G790" s="498"/>
      <c r="H790" s="498"/>
      <c r="I790" s="498"/>
      <c r="J790" s="498"/>
      <c r="K790" s="498"/>
      <c r="L790" s="498"/>
      <c r="M790" s="498"/>
      <c r="N790" s="498"/>
      <c r="O790" s="498"/>
      <c r="P790" s="498"/>
      <c r="Q790" s="498"/>
      <c r="R790" s="498"/>
      <c r="S790" s="498"/>
      <c r="T790" s="498"/>
      <c r="U790" s="498"/>
      <c r="V790" s="498"/>
      <c r="W790" s="498"/>
      <c r="X790" s="498"/>
      <c r="Y790" s="69"/>
      <c r="Z790" s="69"/>
    </row>
    <row r="791" spans="1:28" s="76" customFormat="1" ht="18.399999999999999" customHeight="1" x14ac:dyDescent="0.15">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8" s="76" customFormat="1" ht="18.399999999999999" customHeight="1" x14ac:dyDescent="0.15">
      <c r="A792" s="69"/>
      <c r="B792" s="71" t="s">
        <v>150</v>
      </c>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8" s="76" customFormat="1" ht="18.399999999999999" customHeight="1" x14ac:dyDescent="0.15">
      <c r="A793" s="69"/>
      <c r="B793" s="71" t="s">
        <v>151</v>
      </c>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8" s="76" customFormat="1" ht="18.399999999999999" customHeight="1" x14ac:dyDescent="0.15">
      <c r="A794" s="69"/>
      <c r="B794" s="71" t="s">
        <v>152</v>
      </c>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8" s="76" customFormat="1" ht="18.399999999999999" customHeight="1" x14ac:dyDescent="0.15">
      <c r="A795" s="69"/>
      <c r="B795" s="71" t="s">
        <v>153</v>
      </c>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8" s="76" customFormat="1" ht="18.399999999999999" customHeight="1" x14ac:dyDescent="0.15">
      <c r="A796" s="69"/>
      <c r="B796" s="71" t="s">
        <v>164</v>
      </c>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8" s="76" customFormat="1" ht="18.399999999999999" customHeight="1" x14ac:dyDescent="0.15">
      <c r="A797" s="69"/>
      <c r="B797" s="71" t="s">
        <v>165</v>
      </c>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8" s="76" customFormat="1" ht="18.399999999999999" customHeight="1" x14ac:dyDescent="0.15">
      <c r="A798" s="69"/>
      <c r="B798" s="241" t="s">
        <v>154</v>
      </c>
      <c r="C798" s="69"/>
      <c r="D798" s="69"/>
      <c r="E798" s="69"/>
      <c r="F798" s="69"/>
      <c r="G798" s="69"/>
      <c r="H798" s="242"/>
      <c r="I798" s="69"/>
      <c r="J798" s="69"/>
      <c r="K798" s="69"/>
      <c r="L798" s="69"/>
      <c r="M798" s="242"/>
      <c r="N798" s="242"/>
      <c r="O798" s="242"/>
      <c r="P798" s="242"/>
      <c r="Q798" s="242"/>
      <c r="R798" s="242"/>
      <c r="S798" s="242"/>
      <c r="T798" s="242"/>
      <c r="U798" s="242"/>
      <c r="V798" s="242"/>
      <c r="W798" s="242"/>
      <c r="X798" s="242"/>
      <c r="Y798" s="242"/>
      <c r="Z798" s="69"/>
    </row>
    <row r="799" spans="1:28" s="76" customFormat="1" ht="18.399999999999999" customHeight="1" thickBot="1" x14ac:dyDescent="0.2">
      <c r="A799" s="69"/>
      <c r="B799" s="72" t="s">
        <v>390</v>
      </c>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8" s="76" customFormat="1" ht="18.399999999999999" customHeight="1" thickTop="1" thickBot="1" x14ac:dyDescent="0.2">
      <c r="A800" s="69"/>
      <c r="B800" s="499" t="s">
        <v>155</v>
      </c>
      <c r="C800" s="500"/>
      <c r="D800" s="500"/>
      <c r="E800" s="500"/>
      <c r="F800" s="500"/>
      <c r="G800" s="500"/>
      <c r="H800" s="500"/>
      <c r="I800" s="501"/>
      <c r="J800" s="496">
        <f>J$13</f>
        <v>44871</v>
      </c>
      <c r="K800" s="497"/>
      <c r="L800" s="496">
        <f t="shared" ref="L800" si="238">L$13</f>
        <v>44872</v>
      </c>
      <c r="M800" s="497"/>
      <c r="N800" s="496">
        <f t="shared" ref="N800" si="239">N$13</f>
        <v>44873</v>
      </c>
      <c r="O800" s="497"/>
      <c r="P800" s="496">
        <f t="shared" ref="P800" si="240">P$13</f>
        <v>44874</v>
      </c>
      <c r="Q800" s="497"/>
      <c r="R800" s="496">
        <f t="shared" ref="R800" si="241">R$13</f>
        <v>44875</v>
      </c>
      <c r="S800" s="497"/>
      <c r="T800" s="496">
        <f t="shared" ref="T800" si="242">T$13</f>
        <v>44876</v>
      </c>
      <c r="U800" s="497"/>
      <c r="V800" s="496">
        <f t="shared" ref="V800" si="243">V$13</f>
        <v>44877</v>
      </c>
      <c r="W800" s="497"/>
      <c r="X800" s="496">
        <f t="shared" ref="X800" si="244">X$13</f>
        <v>44878</v>
      </c>
      <c r="Y800" s="502"/>
      <c r="Z800" s="69"/>
    </row>
    <row r="801" spans="1:35" s="76" customFormat="1" ht="18.399999999999999" customHeight="1" thickTop="1" x14ac:dyDescent="0.15">
      <c r="A801" s="69"/>
      <c r="B801" s="170" t="s">
        <v>156</v>
      </c>
      <c r="C801" s="171"/>
      <c r="D801" s="171"/>
      <c r="E801" s="171"/>
      <c r="F801" s="171"/>
      <c r="G801" s="171"/>
      <c r="H801" s="171"/>
      <c r="I801" s="172"/>
      <c r="J801" s="488"/>
      <c r="K801" s="489"/>
      <c r="L801" s="490"/>
      <c r="M801" s="489"/>
      <c r="N801" s="490"/>
      <c r="O801" s="489"/>
      <c r="P801" s="490"/>
      <c r="Q801" s="489"/>
      <c r="R801" s="490"/>
      <c r="S801" s="489"/>
      <c r="T801" s="490"/>
      <c r="U801" s="489"/>
      <c r="V801" s="490"/>
      <c r="W801" s="489"/>
      <c r="X801" s="490"/>
      <c r="Y801" s="491"/>
      <c r="Z801" s="69"/>
    </row>
    <row r="802" spans="1:35" s="76" customFormat="1" ht="18.399999999999999" customHeight="1" x14ac:dyDescent="0.15">
      <c r="A802" s="69"/>
      <c r="B802" s="173"/>
      <c r="C802" s="174"/>
      <c r="D802" s="174"/>
      <c r="E802" s="174"/>
      <c r="F802" s="174"/>
      <c r="G802" s="175" t="s">
        <v>157</v>
      </c>
      <c r="H802" s="176"/>
      <c r="I802" s="177"/>
      <c r="J802" s="492" t="s">
        <v>286</v>
      </c>
      <c r="K802" s="493"/>
      <c r="L802" s="494" t="s">
        <v>286</v>
      </c>
      <c r="M802" s="493"/>
      <c r="N802" s="494" t="s">
        <v>286</v>
      </c>
      <c r="O802" s="493"/>
      <c r="P802" s="494" t="s">
        <v>286</v>
      </c>
      <c r="Q802" s="493"/>
      <c r="R802" s="494" t="s">
        <v>286</v>
      </c>
      <c r="S802" s="493"/>
      <c r="T802" s="494" t="s">
        <v>286</v>
      </c>
      <c r="U802" s="493"/>
      <c r="V802" s="494" t="s">
        <v>286</v>
      </c>
      <c r="W802" s="493"/>
      <c r="X802" s="494" t="s">
        <v>286</v>
      </c>
      <c r="Y802" s="495"/>
      <c r="Z802" s="69"/>
    </row>
    <row r="803" spans="1:35" s="76" customFormat="1" ht="18.399999999999999" customHeight="1" x14ac:dyDescent="0.15">
      <c r="A803" s="69"/>
      <c r="B803" s="178" t="s">
        <v>158</v>
      </c>
      <c r="C803" s="179"/>
      <c r="D803" s="179"/>
      <c r="E803" s="179"/>
      <c r="F803" s="179"/>
      <c r="G803" s="179"/>
      <c r="H803" s="179"/>
      <c r="I803" s="180"/>
      <c r="J803" s="484"/>
      <c r="K803" s="485"/>
      <c r="L803" s="486"/>
      <c r="M803" s="485"/>
      <c r="N803" s="486"/>
      <c r="O803" s="485"/>
      <c r="P803" s="486"/>
      <c r="Q803" s="485"/>
      <c r="R803" s="486"/>
      <c r="S803" s="485"/>
      <c r="T803" s="486"/>
      <c r="U803" s="485"/>
      <c r="V803" s="486"/>
      <c r="W803" s="485"/>
      <c r="X803" s="486"/>
      <c r="Y803" s="487"/>
      <c r="Z803" s="69"/>
    </row>
    <row r="804" spans="1:35" s="76" customFormat="1" ht="18.399999999999999" customHeight="1" x14ac:dyDescent="0.15">
      <c r="A804" s="70"/>
      <c r="B804" s="178" t="s">
        <v>159</v>
      </c>
      <c r="C804" s="179"/>
      <c r="D804" s="179"/>
      <c r="E804" s="179"/>
      <c r="F804" s="179"/>
      <c r="G804" s="179"/>
      <c r="H804" s="179"/>
      <c r="I804" s="180"/>
      <c r="J804" s="484"/>
      <c r="K804" s="485"/>
      <c r="L804" s="486"/>
      <c r="M804" s="485"/>
      <c r="N804" s="486"/>
      <c r="O804" s="485"/>
      <c r="P804" s="486"/>
      <c r="Q804" s="485"/>
      <c r="R804" s="486"/>
      <c r="S804" s="485"/>
      <c r="T804" s="486"/>
      <c r="U804" s="485"/>
      <c r="V804" s="486"/>
      <c r="W804" s="485"/>
      <c r="X804" s="486"/>
      <c r="Y804" s="487"/>
      <c r="Z804" s="69"/>
    </row>
    <row r="805" spans="1:35" s="76" customFormat="1" ht="18.399999999999999" customHeight="1" x14ac:dyDescent="0.15">
      <c r="A805" s="69"/>
      <c r="B805" s="178" t="s">
        <v>160</v>
      </c>
      <c r="C805" s="179"/>
      <c r="D805" s="179"/>
      <c r="E805" s="179"/>
      <c r="F805" s="179"/>
      <c r="G805" s="179"/>
      <c r="H805" s="179"/>
      <c r="I805" s="180"/>
      <c r="J805" s="484"/>
      <c r="K805" s="485"/>
      <c r="L805" s="486"/>
      <c r="M805" s="485"/>
      <c r="N805" s="486"/>
      <c r="O805" s="485"/>
      <c r="P805" s="486"/>
      <c r="Q805" s="485"/>
      <c r="R805" s="486"/>
      <c r="S805" s="485"/>
      <c r="T805" s="486"/>
      <c r="U805" s="485"/>
      <c r="V805" s="486"/>
      <c r="W805" s="485"/>
      <c r="X805" s="486"/>
      <c r="Y805" s="487"/>
      <c r="Z805" s="69"/>
    </row>
    <row r="806" spans="1:35" s="76" customFormat="1" ht="18.399999999999999" customHeight="1" thickBot="1" x14ac:dyDescent="0.2">
      <c r="A806" s="70"/>
      <c r="B806" s="181" t="s">
        <v>161</v>
      </c>
      <c r="C806" s="182"/>
      <c r="D806" s="182"/>
      <c r="E806" s="182"/>
      <c r="F806" s="182"/>
      <c r="G806" s="182"/>
      <c r="H806" s="182"/>
      <c r="I806" s="183"/>
      <c r="J806" s="480"/>
      <c r="K806" s="481"/>
      <c r="L806" s="482"/>
      <c r="M806" s="481"/>
      <c r="N806" s="482"/>
      <c r="O806" s="481"/>
      <c r="P806" s="482"/>
      <c r="Q806" s="481"/>
      <c r="R806" s="482"/>
      <c r="S806" s="481"/>
      <c r="T806" s="482"/>
      <c r="U806" s="481"/>
      <c r="V806" s="482"/>
      <c r="W806" s="481"/>
      <c r="X806" s="482"/>
      <c r="Y806" s="483"/>
      <c r="Z806" s="69"/>
    </row>
    <row r="807" spans="1:35" s="76" customFormat="1" ht="18.399999999999999" customHeight="1" thickTop="1" x14ac:dyDescent="0.15">
      <c r="A807" s="69"/>
      <c r="B807" s="73"/>
      <c r="C807" s="73"/>
      <c r="D807" s="507" t="str">
        <f>IF(AB808=0,"",VLOOKUP(AB808,E$2256:F$2355,2))</f>
        <v/>
      </c>
      <c r="E807" s="507"/>
      <c r="F807" s="507"/>
      <c r="G807" s="507"/>
      <c r="H807" s="73"/>
      <c r="I807" s="73"/>
      <c r="J807" s="73"/>
      <c r="K807" s="73"/>
      <c r="L807" s="73"/>
      <c r="M807" s="503"/>
      <c r="N807" s="503"/>
      <c r="O807" s="503"/>
      <c r="P807" s="503"/>
      <c r="Q807" s="503"/>
      <c r="R807" s="73"/>
      <c r="S807" s="73"/>
      <c r="T807" s="73"/>
      <c r="U807" s="505" t="str">
        <f>U$20</f>
        <v/>
      </c>
      <c r="V807" s="505"/>
      <c r="W807" s="505"/>
      <c r="X807" s="505"/>
      <c r="Y807" s="505"/>
      <c r="Z807" s="69"/>
    </row>
    <row r="808" spans="1:35" s="76" customFormat="1" ht="18.399999999999999" customHeight="1" x14ac:dyDescent="0.15">
      <c r="A808" s="69"/>
      <c r="B808" s="74" t="s">
        <v>162</v>
      </c>
      <c r="C808" s="74"/>
      <c r="D808" s="508"/>
      <c r="E808" s="508"/>
      <c r="F808" s="508"/>
      <c r="G808" s="508"/>
      <c r="H808" s="69"/>
      <c r="I808" s="74" t="s">
        <v>163</v>
      </c>
      <c r="J808" s="74"/>
      <c r="K808" s="74"/>
      <c r="L808" s="74"/>
      <c r="M808" s="504"/>
      <c r="N808" s="504"/>
      <c r="O808" s="504"/>
      <c r="P808" s="504"/>
      <c r="Q808" s="504"/>
      <c r="R808" s="69"/>
      <c r="S808" s="74" t="s">
        <v>174</v>
      </c>
      <c r="T808" s="74"/>
      <c r="U808" s="506"/>
      <c r="V808" s="506"/>
      <c r="W808" s="506"/>
      <c r="X808" s="506"/>
      <c r="Y808" s="506"/>
      <c r="Z808" s="69"/>
      <c r="AB808" s="85">
        <f>IF(OR(SUM(AE$9:AE$10)=0,SUM(AE$9:AE$10)&lt;MAX(AB$1:AB807)+1),0,MAX(AB$1:AB807)+1)</f>
        <v>0</v>
      </c>
    </row>
    <row r="809" spans="1:35" s="76" customFormat="1" ht="18.399999999999999" customHeight="1" x14ac:dyDescent="0.15">
      <c r="A809" s="69"/>
      <c r="B809" s="240" t="s">
        <v>389</v>
      </c>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35" s="76" customFormat="1" ht="18.399999999999999" customHeight="1" x14ac:dyDescent="0.15">
      <c r="A810" s="69" t="s">
        <v>149</v>
      </c>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35" s="75" customFormat="1" ht="18.399999999999999" customHeight="1" x14ac:dyDescent="0.15">
      <c r="A811" s="69" t="s">
        <v>149</v>
      </c>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row>
    <row r="812" spans="1:35" s="76" customFormat="1" ht="18.399999999999999" customHeight="1" x14ac:dyDescent="0.15">
      <c r="A812" s="70"/>
      <c r="B812" s="70"/>
      <c r="C812" s="70"/>
      <c r="D812" s="498" t="str">
        <f>団体!C$4&amp;"   体調チェックシート"</f>
        <v>令和 ４年度 第２４回 「谷口睦生」記念陸上記録会   体調チェックシート</v>
      </c>
      <c r="E812" s="498"/>
      <c r="F812" s="498"/>
      <c r="G812" s="498"/>
      <c r="H812" s="498"/>
      <c r="I812" s="498"/>
      <c r="J812" s="498"/>
      <c r="K812" s="498"/>
      <c r="L812" s="498"/>
      <c r="M812" s="498"/>
      <c r="N812" s="498"/>
      <c r="O812" s="498"/>
      <c r="P812" s="498"/>
      <c r="Q812" s="498"/>
      <c r="R812" s="498"/>
      <c r="S812" s="498"/>
      <c r="T812" s="498"/>
      <c r="U812" s="498"/>
      <c r="V812" s="498"/>
      <c r="W812" s="498"/>
      <c r="X812" s="498"/>
      <c r="Y812" s="70"/>
      <c r="Z812" s="70"/>
      <c r="AA812" s="75"/>
      <c r="AB812" s="75"/>
      <c r="AC812" s="75"/>
      <c r="AD812" s="75"/>
    </row>
    <row r="813" spans="1:35" s="76" customFormat="1" ht="18.399999999999999" customHeight="1" x14ac:dyDescent="0.15">
      <c r="A813" s="69"/>
      <c r="B813" s="69"/>
      <c r="C813" s="69"/>
      <c r="D813" s="498"/>
      <c r="E813" s="498"/>
      <c r="F813" s="498"/>
      <c r="G813" s="498"/>
      <c r="H813" s="498"/>
      <c r="I813" s="498"/>
      <c r="J813" s="498"/>
      <c r="K813" s="498"/>
      <c r="L813" s="498"/>
      <c r="M813" s="498"/>
      <c r="N813" s="498"/>
      <c r="O813" s="498"/>
      <c r="P813" s="498"/>
      <c r="Q813" s="498"/>
      <c r="R813" s="498"/>
      <c r="S813" s="498"/>
      <c r="T813" s="498"/>
      <c r="U813" s="498"/>
      <c r="V813" s="498"/>
      <c r="W813" s="498"/>
      <c r="X813" s="498"/>
      <c r="Y813" s="69"/>
      <c r="Z813" s="69"/>
    </row>
    <row r="814" spans="1:35" s="75" customFormat="1" ht="18.399999999999999" customHeight="1" x14ac:dyDescent="0.15">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E814" s="76"/>
      <c r="AF814" s="76"/>
      <c r="AG814" s="76"/>
      <c r="AH814" s="76"/>
      <c r="AI814" s="76"/>
    </row>
    <row r="815" spans="1:35" s="76" customFormat="1" ht="18.399999999999999" customHeight="1" x14ac:dyDescent="0.15">
      <c r="A815" s="69"/>
      <c r="B815" s="71" t="s">
        <v>150</v>
      </c>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35" s="76" customFormat="1" ht="18.399999999999999" customHeight="1" x14ac:dyDescent="0.15">
      <c r="A816" s="69"/>
      <c r="B816" s="71" t="s">
        <v>151</v>
      </c>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8" s="76" customFormat="1" ht="18.399999999999999" customHeight="1" x14ac:dyDescent="0.15">
      <c r="A817" s="69"/>
      <c r="B817" s="71" t="s">
        <v>152</v>
      </c>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8" s="76" customFormat="1" ht="18.399999999999999" customHeight="1" x14ac:dyDescent="0.15">
      <c r="A818" s="69"/>
      <c r="B818" s="71" t="s">
        <v>153</v>
      </c>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8" s="76" customFormat="1" ht="18.399999999999999" customHeight="1" x14ac:dyDescent="0.15">
      <c r="A819" s="69"/>
      <c r="B819" s="71" t="s">
        <v>164</v>
      </c>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8" s="76" customFormat="1" ht="18.399999999999999" customHeight="1" x14ac:dyDescent="0.15">
      <c r="A820" s="69"/>
      <c r="B820" s="71" t="s">
        <v>165</v>
      </c>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8" s="76" customFormat="1" ht="18.399999999999999" customHeight="1" x14ac:dyDescent="0.15">
      <c r="A821" s="69"/>
      <c r="B821" s="241" t="s">
        <v>154</v>
      </c>
      <c r="C821" s="69"/>
      <c r="D821" s="69"/>
      <c r="E821" s="69"/>
      <c r="F821" s="69"/>
      <c r="G821" s="69"/>
      <c r="H821" s="242"/>
      <c r="I821" s="69"/>
      <c r="J821" s="69"/>
      <c r="K821" s="69"/>
      <c r="L821" s="69"/>
      <c r="M821" s="242"/>
      <c r="N821" s="242"/>
      <c r="O821" s="242"/>
      <c r="P821" s="242"/>
      <c r="Q821" s="242"/>
      <c r="R821" s="242"/>
      <c r="S821" s="242"/>
      <c r="T821" s="242"/>
      <c r="U821" s="242"/>
      <c r="V821" s="242"/>
      <c r="W821" s="242"/>
      <c r="X821" s="242"/>
      <c r="Y821" s="242"/>
      <c r="Z821" s="69"/>
    </row>
    <row r="822" spans="1:28" s="76" customFormat="1" ht="18.399999999999999" customHeight="1" thickBot="1" x14ac:dyDescent="0.2">
      <c r="A822" s="69"/>
      <c r="B822" s="72" t="s">
        <v>390</v>
      </c>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8" s="76" customFormat="1" ht="18.399999999999999" customHeight="1" thickTop="1" thickBot="1" x14ac:dyDescent="0.2">
      <c r="A823" s="69"/>
      <c r="B823" s="499" t="s">
        <v>155</v>
      </c>
      <c r="C823" s="500"/>
      <c r="D823" s="500"/>
      <c r="E823" s="500"/>
      <c r="F823" s="500"/>
      <c r="G823" s="500"/>
      <c r="H823" s="500"/>
      <c r="I823" s="501"/>
      <c r="J823" s="496">
        <f>J$13</f>
        <v>44871</v>
      </c>
      <c r="K823" s="497"/>
      <c r="L823" s="496">
        <f t="shared" ref="L823" si="245">L$13</f>
        <v>44872</v>
      </c>
      <c r="M823" s="497"/>
      <c r="N823" s="496">
        <f t="shared" ref="N823" si="246">N$13</f>
        <v>44873</v>
      </c>
      <c r="O823" s="497"/>
      <c r="P823" s="496">
        <f t="shared" ref="P823" si="247">P$13</f>
        <v>44874</v>
      </c>
      <c r="Q823" s="497"/>
      <c r="R823" s="496">
        <f t="shared" ref="R823" si="248">R$13</f>
        <v>44875</v>
      </c>
      <c r="S823" s="497"/>
      <c r="T823" s="496">
        <f t="shared" ref="T823" si="249">T$13</f>
        <v>44876</v>
      </c>
      <c r="U823" s="497"/>
      <c r="V823" s="496">
        <f t="shared" ref="V823" si="250">V$13</f>
        <v>44877</v>
      </c>
      <c r="W823" s="497"/>
      <c r="X823" s="496">
        <f t="shared" ref="X823" si="251">X$13</f>
        <v>44878</v>
      </c>
      <c r="Y823" s="502"/>
      <c r="Z823" s="69"/>
    </row>
    <row r="824" spans="1:28" s="76" customFormat="1" ht="18.399999999999999" customHeight="1" thickTop="1" x14ac:dyDescent="0.15">
      <c r="A824" s="69"/>
      <c r="B824" s="170" t="s">
        <v>156</v>
      </c>
      <c r="C824" s="171"/>
      <c r="D824" s="171"/>
      <c r="E824" s="171"/>
      <c r="F824" s="171"/>
      <c r="G824" s="171"/>
      <c r="H824" s="171"/>
      <c r="I824" s="172"/>
      <c r="J824" s="488"/>
      <c r="K824" s="489"/>
      <c r="L824" s="490"/>
      <c r="M824" s="489"/>
      <c r="N824" s="490"/>
      <c r="O824" s="489"/>
      <c r="P824" s="490"/>
      <c r="Q824" s="489"/>
      <c r="R824" s="490"/>
      <c r="S824" s="489"/>
      <c r="T824" s="490"/>
      <c r="U824" s="489"/>
      <c r="V824" s="490"/>
      <c r="W824" s="489"/>
      <c r="X824" s="490"/>
      <c r="Y824" s="491"/>
      <c r="Z824" s="69"/>
    </row>
    <row r="825" spans="1:28" s="76" customFormat="1" ht="18.399999999999999" customHeight="1" x14ac:dyDescent="0.15">
      <c r="A825" s="69"/>
      <c r="B825" s="173"/>
      <c r="C825" s="174"/>
      <c r="D825" s="174"/>
      <c r="E825" s="174"/>
      <c r="F825" s="174"/>
      <c r="G825" s="175" t="s">
        <v>157</v>
      </c>
      <c r="H825" s="176"/>
      <c r="I825" s="177"/>
      <c r="J825" s="492" t="s">
        <v>286</v>
      </c>
      <c r="K825" s="493"/>
      <c r="L825" s="494" t="s">
        <v>286</v>
      </c>
      <c r="M825" s="493"/>
      <c r="N825" s="494" t="s">
        <v>286</v>
      </c>
      <c r="O825" s="493"/>
      <c r="P825" s="494" t="s">
        <v>286</v>
      </c>
      <c r="Q825" s="493"/>
      <c r="R825" s="494" t="s">
        <v>286</v>
      </c>
      <c r="S825" s="493"/>
      <c r="T825" s="494" t="s">
        <v>286</v>
      </c>
      <c r="U825" s="493"/>
      <c r="V825" s="494" t="s">
        <v>286</v>
      </c>
      <c r="W825" s="493"/>
      <c r="X825" s="494" t="s">
        <v>286</v>
      </c>
      <c r="Y825" s="495"/>
      <c r="Z825" s="69"/>
    </row>
    <row r="826" spans="1:28" s="76" customFormat="1" ht="18.399999999999999" customHeight="1" x14ac:dyDescent="0.15">
      <c r="A826" s="69"/>
      <c r="B826" s="178" t="s">
        <v>158</v>
      </c>
      <c r="C826" s="179"/>
      <c r="D826" s="179"/>
      <c r="E826" s="179"/>
      <c r="F826" s="179"/>
      <c r="G826" s="179"/>
      <c r="H826" s="179"/>
      <c r="I826" s="180"/>
      <c r="J826" s="484"/>
      <c r="K826" s="485"/>
      <c r="L826" s="486"/>
      <c r="M826" s="485"/>
      <c r="N826" s="486"/>
      <c r="O826" s="485"/>
      <c r="P826" s="486"/>
      <c r="Q826" s="485"/>
      <c r="R826" s="486"/>
      <c r="S826" s="485"/>
      <c r="T826" s="486"/>
      <c r="U826" s="485"/>
      <c r="V826" s="486"/>
      <c r="W826" s="485"/>
      <c r="X826" s="486"/>
      <c r="Y826" s="487"/>
      <c r="Z826" s="69"/>
    </row>
    <row r="827" spans="1:28" s="76" customFormat="1" ht="18.399999999999999" customHeight="1" x14ac:dyDescent="0.15">
      <c r="A827" s="70"/>
      <c r="B827" s="178" t="s">
        <v>159</v>
      </c>
      <c r="C827" s="179"/>
      <c r="D827" s="179"/>
      <c r="E827" s="179"/>
      <c r="F827" s="179"/>
      <c r="G827" s="179"/>
      <c r="H827" s="179"/>
      <c r="I827" s="180"/>
      <c r="J827" s="484"/>
      <c r="K827" s="485"/>
      <c r="L827" s="486"/>
      <c r="M827" s="485"/>
      <c r="N827" s="486"/>
      <c r="O827" s="485"/>
      <c r="P827" s="486"/>
      <c r="Q827" s="485"/>
      <c r="R827" s="486"/>
      <c r="S827" s="485"/>
      <c r="T827" s="486"/>
      <c r="U827" s="485"/>
      <c r="V827" s="486"/>
      <c r="W827" s="485"/>
      <c r="X827" s="486"/>
      <c r="Y827" s="487"/>
      <c r="Z827" s="69"/>
    </row>
    <row r="828" spans="1:28" s="76" customFormat="1" ht="18.399999999999999" customHeight="1" x14ac:dyDescent="0.15">
      <c r="A828" s="69"/>
      <c r="B828" s="178" t="s">
        <v>160</v>
      </c>
      <c r="C828" s="179"/>
      <c r="D828" s="179"/>
      <c r="E828" s="179"/>
      <c r="F828" s="179"/>
      <c r="G828" s="179"/>
      <c r="H828" s="179"/>
      <c r="I828" s="180"/>
      <c r="J828" s="484"/>
      <c r="K828" s="485"/>
      <c r="L828" s="486"/>
      <c r="M828" s="485"/>
      <c r="N828" s="486"/>
      <c r="O828" s="485"/>
      <c r="P828" s="486"/>
      <c r="Q828" s="485"/>
      <c r="R828" s="486"/>
      <c r="S828" s="485"/>
      <c r="T828" s="486"/>
      <c r="U828" s="485"/>
      <c r="V828" s="486"/>
      <c r="W828" s="485"/>
      <c r="X828" s="486"/>
      <c r="Y828" s="487"/>
      <c r="Z828" s="69"/>
    </row>
    <row r="829" spans="1:28" s="76" customFormat="1" ht="18.399999999999999" customHeight="1" thickBot="1" x14ac:dyDescent="0.2">
      <c r="A829" s="70"/>
      <c r="B829" s="181" t="s">
        <v>161</v>
      </c>
      <c r="C829" s="182"/>
      <c r="D829" s="182"/>
      <c r="E829" s="182"/>
      <c r="F829" s="182"/>
      <c r="G829" s="182"/>
      <c r="H829" s="182"/>
      <c r="I829" s="183"/>
      <c r="J829" s="480"/>
      <c r="K829" s="481"/>
      <c r="L829" s="482"/>
      <c r="M829" s="481"/>
      <c r="N829" s="482"/>
      <c r="O829" s="481"/>
      <c r="P829" s="482"/>
      <c r="Q829" s="481"/>
      <c r="R829" s="482"/>
      <c r="S829" s="481"/>
      <c r="T829" s="482"/>
      <c r="U829" s="481"/>
      <c r="V829" s="482"/>
      <c r="W829" s="481"/>
      <c r="X829" s="482"/>
      <c r="Y829" s="483"/>
      <c r="Z829" s="69"/>
    </row>
    <row r="830" spans="1:28" s="76" customFormat="1" ht="18.399999999999999" customHeight="1" thickTop="1" x14ac:dyDescent="0.15">
      <c r="A830" s="69"/>
      <c r="B830" s="73"/>
      <c r="C830" s="73"/>
      <c r="D830" s="507" t="str">
        <f>IF(AB831=0,"",VLOOKUP(AB831,E$2256:F$2355,2))</f>
        <v/>
      </c>
      <c r="E830" s="507"/>
      <c r="F830" s="507"/>
      <c r="G830" s="507"/>
      <c r="H830" s="73"/>
      <c r="I830" s="73"/>
      <c r="J830" s="73"/>
      <c r="K830" s="73"/>
      <c r="L830" s="73"/>
      <c r="M830" s="503"/>
      <c r="N830" s="503"/>
      <c r="O830" s="503"/>
      <c r="P830" s="503"/>
      <c r="Q830" s="503"/>
      <c r="R830" s="73"/>
      <c r="S830" s="73"/>
      <c r="T830" s="73"/>
      <c r="U830" s="505" t="str">
        <f>U$20</f>
        <v/>
      </c>
      <c r="V830" s="505"/>
      <c r="W830" s="505"/>
      <c r="X830" s="505"/>
      <c r="Y830" s="505"/>
      <c r="Z830" s="69"/>
    </row>
    <row r="831" spans="1:28" s="76" customFormat="1" ht="18.399999999999999" customHeight="1" x14ac:dyDescent="0.15">
      <c r="A831" s="69"/>
      <c r="B831" s="74" t="s">
        <v>162</v>
      </c>
      <c r="C831" s="74"/>
      <c r="D831" s="508"/>
      <c r="E831" s="508"/>
      <c r="F831" s="508"/>
      <c r="G831" s="508"/>
      <c r="H831" s="69"/>
      <c r="I831" s="74" t="s">
        <v>163</v>
      </c>
      <c r="J831" s="74"/>
      <c r="K831" s="74"/>
      <c r="L831" s="74"/>
      <c r="M831" s="504"/>
      <c r="N831" s="504"/>
      <c r="O831" s="504"/>
      <c r="P831" s="504"/>
      <c r="Q831" s="504"/>
      <c r="R831" s="69"/>
      <c r="S831" s="74" t="s">
        <v>174</v>
      </c>
      <c r="T831" s="74"/>
      <c r="U831" s="506"/>
      <c r="V831" s="506"/>
      <c r="W831" s="506"/>
      <c r="X831" s="506"/>
      <c r="Y831" s="506"/>
      <c r="Z831" s="69"/>
      <c r="AB831" s="85">
        <f>IF(OR(SUM(AE$9:AE$10)=0,SUM(AE$9:AE$10)&lt;MAX(AB$1:AB830)+1),0,MAX(AB$1:AB830)+1)</f>
        <v>0</v>
      </c>
    </row>
    <row r="832" spans="1:28" s="76" customFormat="1" ht="18.399999999999999" customHeight="1" x14ac:dyDescent="0.15">
      <c r="A832" s="69"/>
      <c r="B832" s="240" t="s">
        <v>389</v>
      </c>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7" s="76" customFormat="1" ht="18.399999999999999" customHeight="1" x14ac:dyDescent="0.15">
      <c r="A833" s="69" t="s">
        <v>149</v>
      </c>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5"/>
    </row>
    <row r="834" spans="1:27" s="76" customFormat="1" ht="18.399999999999999" customHeight="1" x14ac:dyDescent="0.15">
      <c r="A834" s="70"/>
      <c r="B834" s="70"/>
      <c r="C834" s="70"/>
      <c r="D834" s="498" t="str">
        <f>団体!C$4&amp;"   体調チェックシート"</f>
        <v>令和 ４年度 第２４回 「谷口睦生」記念陸上記録会   体調チェックシート</v>
      </c>
      <c r="E834" s="498"/>
      <c r="F834" s="498"/>
      <c r="G834" s="498"/>
      <c r="H834" s="498"/>
      <c r="I834" s="498"/>
      <c r="J834" s="498"/>
      <c r="K834" s="498"/>
      <c r="L834" s="498"/>
      <c r="M834" s="498"/>
      <c r="N834" s="498"/>
      <c r="O834" s="498"/>
      <c r="P834" s="498"/>
      <c r="Q834" s="498"/>
      <c r="R834" s="498"/>
      <c r="S834" s="498"/>
      <c r="T834" s="498"/>
      <c r="U834" s="498"/>
      <c r="V834" s="498"/>
      <c r="W834" s="498"/>
      <c r="X834" s="498"/>
      <c r="Y834" s="70"/>
      <c r="Z834" s="70"/>
      <c r="AA834" s="75"/>
    </row>
    <row r="835" spans="1:27" s="76" customFormat="1" ht="18.399999999999999" customHeight="1" x14ac:dyDescent="0.15">
      <c r="A835" s="69"/>
      <c r="B835" s="69"/>
      <c r="C835" s="69"/>
      <c r="D835" s="498"/>
      <c r="E835" s="498"/>
      <c r="F835" s="498"/>
      <c r="G835" s="498"/>
      <c r="H835" s="498"/>
      <c r="I835" s="498"/>
      <c r="J835" s="498"/>
      <c r="K835" s="498"/>
      <c r="L835" s="498"/>
      <c r="M835" s="498"/>
      <c r="N835" s="498"/>
      <c r="O835" s="498"/>
      <c r="P835" s="498"/>
      <c r="Q835" s="498"/>
      <c r="R835" s="498"/>
      <c r="S835" s="498"/>
      <c r="T835" s="498"/>
      <c r="U835" s="498"/>
      <c r="V835" s="498"/>
      <c r="W835" s="498"/>
      <c r="X835" s="498"/>
      <c r="Y835" s="69"/>
      <c r="Z835" s="69"/>
    </row>
    <row r="836" spans="1:27" s="76" customFormat="1" ht="18.399999999999999" customHeight="1" x14ac:dyDescent="0.15">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7" s="76" customFormat="1" ht="18.399999999999999" customHeight="1" x14ac:dyDescent="0.15">
      <c r="A837" s="69"/>
      <c r="B837" s="71" t="s">
        <v>150</v>
      </c>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7" s="76" customFormat="1" ht="18.399999999999999" customHeight="1" x14ac:dyDescent="0.15">
      <c r="A838" s="69"/>
      <c r="B838" s="71" t="s">
        <v>151</v>
      </c>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7" s="76" customFormat="1" ht="18.399999999999999" customHeight="1" x14ac:dyDescent="0.15">
      <c r="A839" s="69"/>
      <c r="B839" s="71" t="s">
        <v>152</v>
      </c>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7" s="76" customFormat="1" ht="18.399999999999999" customHeight="1" x14ac:dyDescent="0.15">
      <c r="A840" s="69"/>
      <c r="B840" s="71" t="s">
        <v>153</v>
      </c>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7" s="76" customFormat="1" ht="18.399999999999999" customHeight="1" x14ac:dyDescent="0.15">
      <c r="A841" s="69"/>
      <c r="B841" s="71" t="s">
        <v>164</v>
      </c>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7" s="76" customFormat="1" ht="18.399999999999999" customHeight="1" x14ac:dyDescent="0.15">
      <c r="A842" s="69"/>
      <c r="B842" s="71" t="s">
        <v>165</v>
      </c>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7" s="76" customFormat="1" ht="18.399999999999999" customHeight="1" x14ac:dyDescent="0.15">
      <c r="A843" s="69"/>
      <c r="B843" s="241" t="s">
        <v>154</v>
      </c>
      <c r="C843" s="69"/>
      <c r="D843" s="69"/>
      <c r="E843" s="69"/>
      <c r="F843" s="69"/>
      <c r="G843" s="69"/>
      <c r="H843" s="242"/>
      <c r="I843" s="69"/>
      <c r="J843" s="69"/>
      <c r="K843" s="69"/>
      <c r="L843" s="69"/>
      <c r="M843" s="242"/>
      <c r="N843" s="242"/>
      <c r="O843" s="242"/>
      <c r="P843" s="242"/>
      <c r="Q843" s="242"/>
      <c r="R843" s="242"/>
      <c r="S843" s="242"/>
      <c r="T843" s="242"/>
      <c r="U843" s="242"/>
      <c r="V843" s="242"/>
      <c r="W843" s="242"/>
      <c r="X843" s="242"/>
      <c r="Y843" s="242"/>
      <c r="Z843" s="69"/>
    </row>
    <row r="844" spans="1:27" s="76" customFormat="1" ht="18.399999999999999" customHeight="1" thickBot="1" x14ac:dyDescent="0.2">
      <c r="A844" s="69"/>
      <c r="B844" s="72" t="s">
        <v>390</v>
      </c>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7" s="76" customFormat="1" ht="18.399999999999999" customHeight="1" thickTop="1" thickBot="1" x14ac:dyDescent="0.2">
      <c r="A845" s="69"/>
      <c r="B845" s="499" t="s">
        <v>155</v>
      </c>
      <c r="C845" s="500"/>
      <c r="D845" s="500"/>
      <c r="E845" s="500"/>
      <c r="F845" s="500"/>
      <c r="G845" s="500"/>
      <c r="H845" s="500"/>
      <c r="I845" s="501"/>
      <c r="J845" s="496">
        <f>J$13</f>
        <v>44871</v>
      </c>
      <c r="K845" s="497"/>
      <c r="L845" s="496">
        <f t="shared" ref="L845" si="252">L$13</f>
        <v>44872</v>
      </c>
      <c r="M845" s="497"/>
      <c r="N845" s="496">
        <f t="shared" ref="N845" si="253">N$13</f>
        <v>44873</v>
      </c>
      <c r="O845" s="497"/>
      <c r="P845" s="496">
        <f t="shared" ref="P845" si="254">P$13</f>
        <v>44874</v>
      </c>
      <c r="Q845" s="497"/>
      <c r="R845" s="496">
        <f t="shared" ref="R845" si="255">R$13</f>
        <v>44875</v>
      </c>
      <c r="S845" s="497"/>
      <c r="T845" s="496">
        <f t="shared" ref="T845" si="256">T$13</f>
        <v>44876</v>
      </c>
      <c r="U845" s="497"/>
      <c r="V845" s="496">
        <f t="shared" ref="V845" si="257">V$13</f>
        <v>44877</v>
      </c>
      <c r="W845" s="497"/>
      <c r="X845" s="496">
        <f t="shared" ref="X845" si="258">X$13</f>
        <v>44878</v>
      </c>
      <c r="Y845" s="502"/>
      <c r="Z845" s="69"/>
    </row>
    <row r="846" spans="1:27" s="76" customFormat="1" ht="18.399999999999999" customHeight="1" thickTop="1" x14ac:dyDescent="0.15">
      <c r="A846" s="69"/>
      <c r="B846" s="170" t="s">
        <v>156</v>
      </c>
      <c r="C846" s="171"/>
      <c r="D846" s="171"/>
      <c r="E846" s="171"/>
      <c r="F846" s="171"/>
      <c r="G846" s="171"/>
      <c r="H846" s="171"/>
      <c r="I846" s="172"/>
      <c r="J846" s="488"/>
      <c r="K846" s="489"/>
      <c r="L846" s="490"/>
      <c r="M846" s="489"/>
      <c r="N846" s="490"/>
      <c r="O846" s="489"/>
      <c r="P846" s="490"/>
      <c r="Q846" s="489"/>
      <c r="R846" s="490"/>
      <c r="S846" s="489"/>
      <c r="T846" s="490"/>
      <c r="U846" s="489"/>
      <c r="V846" s="490"/>
      <c r="W846" s="489"/>
      <c r="X846" s="490"/>
      <c r="Y846" s="491"/>
      <c r="Z846" s="69"/>
    </row>
    <row r="847" spans="1:27" s="76" customFormat="1" ht="18.399999999999999" customHeight="1" x14ac:dyDescent="0.15">
      <c r="A847" s="69"/>
      <c r="B847" s="173"/>
      <c r="C847" s="174"/>
      <c r="D847" s="174"/>
      <c r="E847" s="174"/>
      <c r="F847" s="174"/>
      <c r="G847" s="175" t="s">
        <v>157</v>
      </c>
      <c r="H847" s="176"/>
      <c r="I847" s="177"/>
      <c r="J847" s="492" t="s">
        <v>286</v>
      </c>
      <c r="K847" s="493"/>
      <c r="L847" s="494" t="s">
        <v>286</v>
      </c>
      <c r="M847" s="493"/>
      <c r="N847" s="494" t="s">
        <v>286</v>
      </c>
      <c r="O847" s="493"/>
      <c r="P847" s="494" t="s">
        <v>286</v>
      </c>
      <c r="Q847" s="493"/>
      <c r="R847" s="494" t="s">
        <v>286</v>
      </c>
      <c r="S847" s="493"/>
      <c r="T847" s="494" t="s">
        <v>286</v>
      </c>
      <c r="U847" s="493"/>
      <c r="V847" s="494" t="s">
        <v>286</v>
      </c>
      <c r="W847" s="493"/>
      <c r="X847" s="494" t="s">
        <v>286</v>
      </c>
      <c r="Y847" s="495"/>
      <c r="Z847" s="69"/>
    </row>
    <row r="848" spans="1:27" s="76" customFormat="1" ht="18.399999999999999" customHeight="1" x14ac:dyDescent="0.15">
      <c r="A848" s="69"/>
      <c r="B848" s="178" t="s">
        <v>158</v>
      </c>
      <c r="C848" s="179"/>
      <c r="D848" s="179"/>
      <c r="E848" s="179"/>
      <c r="F848" s="179"/>
      <c r="G848" s="179"/>
      <c r="H848" s="179"/>
      <c r="I848" s="180"/>
      <c r="J848" s="484"/>
      <c r="K848" s="485"/>
      <c r="L848" s="486"/>
      <c r="M848" s="485"/>
      <c r="N848" s="486"/>
      <c r="O848" s="485"/>
      <c r="P848" s="486"/>
      <c r="Q848" s="485"/>
      <c r="R848" s="486"/>
      <c r="S848" s="485"/>
      <c r="T848" s="486"/>
      <c r="U848" s="485"/>
      <c r="V848" s="486"/>
      <c r="W848" s="485"/>
      <c r="X848" s="486"/>
      <c r="Y848" s="487"/>
      <c r="Z848" s="69"/>
    </row>
    <row r="849" spans="1:35" s="76" customFormat="1" ht="18.399999999999999" customHeight="1" x14ac:dyDescent="0.15">
      <c r="A849" s="70"/>
      <c r="B849" s="178" t="s">
        <v>159</v>
      </c>
      <c r="C849" s="179"/>
      <c r="D849" s="179"/>
      <c r="E849" s="179"/>
      <c r="F849" s="179"/>
      <c r="G849" s="179"/>
      <c r="H849" s="179"/>
      <c r="I849" s="180"/>
      <c r="J849" s="484"/>
      <c r="K849" s="485"/>
      <c r="L849" s="486"/>
      <c r="M849" s="485"/>
      <c r="N849" s="486"/>
      <c r="O849" s="485"/>
      <c r="P849" s="486"/>
      <c r="Q849" s="485"/>
      <c r="R849" s="486"/>
      <c r="S849" s="485"/>
      <c r="T849" s="486"/>
      <c r="U849" s="485"/>
      <c r="V849" s="486"/>
      <c r="W849" s="485"/>
      <c r="X849" s="486"/>
      <c r="Y849" s="487"/>
      <c r="Z849" s="69"/>
    </row>
    <row r="850" spans="1:35" s="76" customFormat="1" ht="18.399999999999999" customHeight="1" x14ac:dyDescent="0.15">
      <c r="A850" s="69"/>
      <c r="B850" s="178" t="s">
        <v>160</v>
      </c>
      <c r="C850" s="179"/>
      <c r="D850" s="179"/>
      <c r="E850" s="179"/>
      <c r="F850" s="179"/>
      <c r="G850" s="179"/>
      <c r="H850" s="179"/>
      <c r="I850" s="180"/>
      <c r="J850" s="484"/>
      <c r="K850" s="485"/>
      <c r="L850" s="486"/>
      <c r="M850" s="485"/>
      <c r="N850" s="486"/>
      <c r="O850" s="485"/>
      <c r="P850" s="486"/>
      <c r="Q850" s="485"/>
      <c r="R850" s="486"/>
      <c r="S850" s="485"/>
      <c r="T850" s="486"/>
      <c r="U850" s="485"/>
      <c r="V850" s="486"/>
      <c r="W850" s="485"/>
      <c r="X850" s="486"/>
      <c r="Y850" s="487"/>
      <c r="Z850" s="69"/>
    </row>
    <row r="851" spans="1:35" s="76" customFormat="1" ht="18.399999999999999" customHeight="1" thickBot="1" x14ac:dyDescent="0.2">
      <c r="A851" s="70"/>
      <c r="B851" s="181" t="s">
        <v>161</v>
      </c>
      <c r="C851" s="182"/>
      <c r="D851" s="182"/>
      <c r="E851" s="182"/>
      <c r="F851" s="182"/>
      <c r="G851" s="182"/>
      <c r="H851" s="182"/>
      <c r="I851" s="183"/>
      <c r="J851" s="480"/>
      <c r="K851" s="481"/>
      <c r="L851" s="482"/>
      <c r="M851" s="481"/>
      <c r="N851" s="482"/>
      <c r="O851" s="481"/>
      <c r="P851" s="482"/>
      <c r="Q851" s="481"/>
      <c r="R851" s="482"/>
      <c r="S851" s="481"/>
      <c r="T851" s="482"/>
      <c r="U851" s="481"/>
      <c r="V851" s="482"/>
      <c r="W851" s="481"/>
      <c r="X851" s="482"/>
      <c r="Y851" s="483"/>
      <c r="Z851" s="69"/>
    </row>
    <row r="852" spans="1:35" s="76" customFormat="1" ht="18.399999999999999" customHeight="1" thickTop="1" x14ac:dyDescent="0.15">
      <c r="A852" s="69"/>
      <c r="B852" s="73"/>
      <c r="C852" s="73"/>
      <c r="D852" s="507" t="str">
        <f>IF(AB853=0,"",VLOOKUP(AB853,E$2256:F$2355,2))</f>
        <v/>
      </c>
      <c r="E852" s="507"/>
      <c r="F852" s="507"/>
      <c r="G852" s="507"/>
      <c r="H852" s="73"/>
      <c r="I852" s="73"/>
      <c r="J852" s="73"/>
      <c r="K852" s="73"/>
      <c r="L852" s="73"/>
      <c r="M852" s="503"/>
      <c r="N852" s="503"/>
      <c r="O852" s="503"/>
      <c r="P852" s="503"/>
      <c r="Q852" s="503"/>
      <c r="R852" s="73"/>
      <c r="S852" s="73"/>
      <c r="T852" s="73"/>
      <c r="U852" s="505" t="str">
        <f>U$20</f>
        <v/>
      </c>
      <c r="V852" s="505"/>
      <c r="W852" s="505"/>
      <c r="X852" s="505"/>
      <c r="Y852" s="505"/>
      <c r="Z852" s="69"/>
    </row>
    <row r="853" spans="1:35" s="76" customFormat="1" ht="18.399999999999999" customHeight="1" x14ac:dyDescent="0.15">
      <c r="A853" s="69"/>
      <c r="B853" s="74" t="s">
        <v>162</v>
      </c>
      <c r="C853" s="74"/>
      <c r="D853" s="508"/>
      <c r="E853" s="508"/>
      <c r="F853" s="508"/>
      <c r="G853" s="508"/>
      <c r="H853" s="69"/>
      <c r="I853" s="74" t="s">
        <v>163</v>
      </c>
      <c r="J853" s="74"/>
      <c r="K853" s="74"/>
      <c r="L853" s="74"/>
      <c r="M853" s="504"/>
      <c r="N853" s="504"/>
      <c r="O853" s="504"/>
      <c r="P853" s="504"/>
      <c r="Q853" s="504"/>
      <c r="R853" s="69"/>
      <c r="S853" s="74" t="s">
        <v>174</v>
      </c>
      <c r="T853" s="74"/>
      <c r="U853" s="506"/>
      <c r="V853" s="506"/>
      <c r="W853" s="506"/>
      <c r="X853" s="506"/>
      <c r="Y853" s="506"/>
      <c r="Z853" s="69"/>
      <c r="AB853" s="85">
        <f>IF(OR(SUM(AE$9:AE$10)=0,SUM(AE$9:AE$10)&lt;MAX(AB$1:AB852)+1),0,MAX(AB$1:AB852)+1)</f>
        <v>0</v>
      </c>
    </row>
    <row r="854" spans="1:35" s="76" customFormat="1" ht="18.399999999999999" customHeight="1" x14ac:dyDescent="0.15">
      <c r="A854" s="69"/>
      <c r="B854" s="240" t="s">
        <v>389</v>
      </c>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35" s="76" customFormat="1" ht="18.399999999999999" customHeight="1" x14ac:dyDescent="0.15">
      <c r="A855" s="69" t="s">
        <v>149</v>
      </c>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35" s="75" customFormat="1" ht="18.399999999999999" customHeight="1" x14ac:dyDescent="0.15">
      <c r="A856" s="69" t="s">
        <v>149</v>
      </c>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row>
    <row r="857" spans="1:35" s="76" customFormat="1" ht="18.399999999999999" customHeight="1" x14ac:dyDescent="0.15">
      <c r="A857" s="70"/>
      <c r="B857" s="70"/>
      <c r="C857" s="70"/>
      <c r="D857" s="498" t="str">
        <f>団体!C$4&amp;"   体調チェックシート"</f>
        <v>令和 ４年度 第２４回 「谷口睦生」記念陸上記録会   体調チェックシート</v>
      </c>
      <c r="E857" s="498"/>
      <c r="F857" s="498"/>
      <c r="G857" s="498"/>
      <c r="H857" s="498"/>
      <c r="I857" s="498"/>
      <c r="J857" s="498"/>
      <c r="K857" s="498"/>
      <c r="L857" s="498"/>
      <c r="M857" s="498"/>
      <c r="N857" s="498"/>
      <c r="O857" s="498"/>
      <c r="P857" s="498"/>
      <c r="Q857" s="498"/>
      <c r="R857" s="498"/>
      <c r="S857" s="498"/>
      <c r="T857" s="498"/>
      <c r="U857" s="498"/>
      <c r="V857" s="498"/>
      <c r="W857" s="498"/>
      <c r="X857" s="498"/>
      <c r="Y857" s="70"/>
      <c r="Z857" s="70"/>
      <c r="AA857" s="75"/>
      <c r="AB857" s="75"/>
      <c r="AC857" s="75"/>
      <c r="AD857" s="75"/>
    </row>
    <row r="858" spans="1:35" s="76" customFormat="1" ht="18.399999999999999" customHeight="1" x14ac:dyDescent="0.15">
      <c r="A858" s="69"/>
      <c r="B858" s="69"/>
      <c r="C858" s="69"/>
      <c r="D858" s="498"/>
      <c r="E858" s="498"/>
      <c r="F858" s="498"/>
      <c r="G858" s="498"/>
      <c r="H858" s="498"/>
      <c r="I858" s="498"/>
      <c r="J858" s="498"/>
      <c r="K858" s="498"/>
      <c r="L858" s="498"/>
      <c r="M858" s="498"/>
      <c r="N858" s="498"/>
      <c r="O858" s="498"/>
      <c r="P858" s="498"/>
      <c r="Q858" s="498"/>
      <c r="R858" s="498"/>
      <c r="S858" s="498"/>
      <c r="T858" s="498"/>
      <c r="U858" s="498"/>
      <c r="V858" s="498"/>
      <c r="W858" s="498"/>
      <c r="X858" s="498"/>
      <c r="Y858" s="69"/>
      <c r="Z858" s="69"/>
    </row>
    <row r="859" spans="1:35" s="75" customFormat="1" ht="18.399999999999999" customHeight="1" x14ac:dyDescent="0.15">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E859" s="76"/>
      <c r="AF859" s="76"/>
      <c r="AG859" s="76"/>
      <c r="AH859" s="76"/>
      <c r="AI859" s="76"/>
    </row>
    <row r="860" spans="1:35" s="76" customFormat="1" ht="18.399999999999999" customHeight="1" x14ac:dyDescent="0.15">
      <c r="A860" s="69"/>
      <c r="B860" s="71" t="s">
        <v>150</v>
      </c>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35" s="76" customFormat="1" ht="18.399999999999999" customHeight="1" x14ac:dyDescent="0.15">
      <c r="A861" s="69"/>
      <c r="B861" s="71" t="s">
        <v>151</v>
      </c>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35" s="76" customFormat="1" ht="18.399999999999999" customHeight="1" x14ac:dyDescent="0.15">
      <c r="A862" s="69"/>
      <c r="B862" s="71" t="s">
        <v>152</v>
      </c>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35" s="76" customFormat="1" ht="18.399999999999999" customHeight="1" x14ac:dyDescent="0.15">
      <c r="A863" s="69"/>
      <c r="B863" s="71" t="s">
        <v>153</v>
      </c>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35" s="76" customFormat="1" ht="18.399999999999999" customHeight="1" x14ac:dyDescent="0.15">
      <c r="A864" s="69"/>
      <c r="B864" s="71" t="s">
        <v>164</v>
      </c>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8" s="76" customFormat="1" ht="18.399999999999999" customHeight="1" x14ac:dyDescent="0.15">
      <c r="A865" s="69"/>
      <c r="B865" s="71" t="s">
        <v>165</v>
      </c>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8" s="76" customFormat="1" ht="18.399999999999999" customHeight="1" x14ac:dyDescent="0.15">
      <c r="A866" s="69"/>
      <c r="B866" s="241" t="s">
        <v>154</v>
      </c>
      <c r="C866" s="69"/>
      <c r="D866" s="69"/>
      <c r="E866" s="69"/>
      <c r="F866" s="69"/>
      <c r="G866" s="69"/>
      <c r="H866" s="242"/>
      <c r="I866" s="69"/>
      <c r="J866" s="69"/>
      <c r="K866" s="69"/>
      <c r="L866" s="69"/>
      <c r="M866" s="242"/>
      <c r="N866" s="242"/>
      <c r="O866" s="242"/>
      <c r="P866" s="242"/>
      <c r="Q866" s="242"/>
      <c r="R866" s="242"/>
      <c r="S866" s="242"/>
      <c r="T866" s="242"/>
      <c r="U866" s="242"/>
      <c r="V866" s="242"/>
      <c r="W866" s="242"/>
      <c r="X866" s="242"/>
      <c r="Y866" s="242"/>
      <c r="Z866" s="69"/>
    </row>
    <row r="867" spans="1:28" s="76" customFormat="1" ht="18.399999999999999" customHeight="1" thickBot="1" x14ac:dyDescent="0.2">
      <c r="A867" s="69"/>
      <c r="B867" s="72" t="s">
        <v>390</v>
      </c>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8" s="76" customFormat="1" ht="18.399999999999999" customHeight="1" thickTop="1" thickBot="1" x14ac:dyDescent="0.2">
      <c r="A868" s="69"/>
      <c r="B868" s="499" t="s">
        <v>155</v>
      </c>
      <c r="C868" s="500"/>
      <c r="D868" s="500"/>
      <c r="E868" s="500"/>
      <c r="F868" s="500"/>
      <c r="G868" s="500"/>
      <c r="H868" s="500"/>
      <c r="I868" s="501"/>
      <c r="J868" s="496">
        <f>J$13</f>
        <v>44871</v>
      </c>
      <c r="K868" s="497"/>
      <c r="L868" s="496">
        <f t="shared" ref="L868" si="259">L$13</f>
        <v>44872</v>
      </c>
      <c r="M868" s="497"/>
      <c r="N868" s="496">
        <f t="shared" ref="N868" si="260">N$13</f>
        <v>44873</v>
      </c>
      <c r="O868" s="497"/>
      <c r="P868" s="496">
        <f t="shared" ref="P868" si="261">P$13</f>
        <v>44874</v>
      </c>
      <c r="Q868" s="497"/>
      <c r="R868" s="496">
        <f t="shared" ref="R868" si="262">R$13</f>
        <v>44875</v>
      </c>
      <c r="S868" s="497"/>
      <c r="T868" s="496">
        <f t="shared" ref="T868" si="263">T$13</f>
        <v>44876</v>
      </c>
      <c r="U868" s="497"/>
      <c r="V868" s="496">
        <f t="shared" ref="V868" si="264">V$13</f>
        <v>44877</v>
      </c>
      <c r="W868" s="497"/>
      <c r="X868" s="496">
        <f t="shared" ref="X868" si="265">X$13</f>
        <v>44878</v>
      </c>
      <c r="Y868" s="502"/>
      <c r="Z868" s="69"/>
    </row>
    <row r="869" spans="1:28" s="76" customFormat="1" ht="18.399999999999999" customHeight="1" thickTop="1" x14ac:dyDescent="0.15">
      <c r="A869" s="69"/>
      <c r="B869" s="170" t="s">
        <v>156</v>
      </c>
      <c r="C869" s="171"/>
      <c r="D869" s="171"/>
      <c r="E869" s="171"/>
      <c r="F869" s="171"/>
      <c r="G869" s="171"/>
      <c r="H869" s="171"/>
      <c r="I869" s="172"/>
      <c r="J869" s="488"/>
      <c r="K869" s="489"/>
      <c r="L869" s="490"/>
      <c r="M869" s="489"/>
      <c r="N869" s="490"/>
      <c r="O869" s="489"/>
      <c r="P869" s="490"/>
      <c r="Q869" s="489"/>
      <c r="R869" s="490"/>
      <c r="S869" s="489"/>
      <c r="T869" s="490"/>
      <c r="U869" s="489"/>
      <c r="V869" s="490"/>
      <c r="W869" s="489"/>
      <c r="X869" s="490"/>
      <c r="Y869" s="491"/>
      <c r="Z869" s="69"/>
    </row>
    <row r="870" spans="1:28" s="76" customFormat="1" ht="18.399999999999999" customHeight="1" x14ac:dyDescent="0.15">
      <c r="A870" s="69"/>
      <c r="B870" s="173"/>
      <c r="C870" s="174"/>
      <c r="D870" s="174"/>
      <c r="E870" s="174"/>
      <c r="F870" s="174"/>
      <c r="G870" s="175" t="s">
        <v>157</v>
      </c>
      <c r="H870" s="176"/>
      <c r="I870" s="177"/>
      <c r="J870" s="492" t="s">
        <v>286</v>
      </c>
      <c r="K870" s="493"/>
      <c r="L870" s="494" t="s">
        <v>286</v>
      </c>
      <c r="M870" s="493"/>
      <c r="N870" s="494" t="s">
        <v>286</v>
      </c>
      <c r="O870" s="493"/>
      <c r="P870" s="494" t="s">
        <v>286</v>
      </c>
      <c r="Q870" s="493"/>
      <c r="R870" s="494" t="s">
        <v>286</v>
      </c>
      <c r="S870" s="493"/>
      <c r="T870" s="494" t="s">
        <v>286</v>
      </c>
      <c r="U870" s="493"/>
      <c r="V870" s="494" t="s">
        <v>286</v>
      </c>
      <c r="W870" s="493"/>
      <c r="X870" s="494" t="s">
        <v>286</v>
      </c>
      <c r="Y870" s="495"/>
      <c r="Z870" s="69"/>
    </row>
    <row r="871" spans="1:28" s="76" customFormat="1" ht="18.399999999999999" customHeight="1" x14ac:dyDescent="0.15">
      <c r="A871" s="69"/>
      <c r="B871" s="178" t="s">
        <v>158</v>
      </c>
      <c r="C871" s="179"/>
      <c r="D871" s="179"/>
      <c r="E871" s="179"/>
      <c r="F871" s="179"/>
      <c r="G871" s="179"/>
      <c r="H871" s="179"/>
      <c r="I871" s="180"/>
      <c r="J871" s="484"/>
      <c r="K871" s="485"/>
      <c r="L871" s="486"/>
      <c r="M871" s="485"/>
      <c r="N871" s="486"/>
      <c r="O871" s="485"/>
      <c r="P871" s="486"/>
      <c r="Q871" s="485"/>
      <c r="R871" s="486"/>
      <c r="S871" s="485"/>
      <c r="T871" s="486"/>
      <c r="U871" s="485"/>
      <c r="V871" s="486"/>
      <c r="W871" s="485"/>
      <c r="X871" s="486"/>
      <c r="Y871" s="487"/>
      <c r="Z871" s="69"/>
    </row>
    <row r="872" spans="1:28" s="76" customFormat="1" ht="18.399999999999999" customHeight="1" x14ac:dyDescent="0.15">
      <c r="A872" s="70"/>
      <c r="B872" s="178" t="s">
        <v>159</v>
      </c>
      <c r="C872" s="179"/>
      <c r="D872" s="179"/>
      <c r="E872" s="179"/>
      <c r="F872" s="179"/>
      <c r="G872" s="179"/>
      <c r="H872" s="179"/>
      <c r="I872" s="180"/>
      <c r="J872" s="484"/>
      <c r="K872" s="485"/>
      <c r="L872" s="486"/>
      <c r="M872" s="485"/>
      <c r="N872" s="486"/>
      <c r="O872" s="485"/>
      <c r="P872" s="486"/>
      <c r="Q872" s="485"/>
      <c r="R872" s="486"/>
      <c r="S872" s="485"/>
      <c r="T872" s="486"/>
      <c r="U872" s="485"/>
      <c r="V872" s="486"/>
      <c r="W872" s="485"/>
      <c r="X872" s="486"/>
      <c r="Y872" s="487"/>
      <c r="Z872" s="69"/>
    </row>
    <row r="873" spans="1:28" s="76" customFormat="1" ht="18.399999999999999" customHeight="1" x14ac:dyDescent="0.15">
      <c r="A873" s="69"/>
      <c r="B873" s="178" t="s">
        <v>160</v>
      </c>
      <c r="C873" s="179"/>
      <c r="D873" s="179"/>
      <c r="E873" s="179"/>
      <c r="F873" s="179"/>
      <c r="G873" s="179"/>
      <c r="H873" s="179"/>
      <c r="I873" s="180"/>
      <c r="J873" s="484"/>
      <c r="K873" s="485"/>
      <c r="L873" s="486"/>
      <c r="M873" s="485"/>
      <c r="N873" s="486"/>
      <c r="O873" s="485"/>
      <c r="P873" s="486"/>
      <c r="Q873" s="485"/>
      <c r="R873" s="486"/>
      <c r="S873" s="485"/>
      <c r="T873" s="486"/>
      <c r="U873" s="485"/>
      <c r="V873" s="486"/>
      <c r="W873" s="485"/>
      <c r="X873" s="486"/>
      <c r="Y873" s="487"/>
      <c r="Z873" s="69"/>
    </row>
    <row r="874" spans="1:28" s="76" customFormat="1" ht="18.399999999999999" customHeight="1" thickBot="1" x14ac:dyDescent="0.2">
      <c r="A874" s="70"/>
      <c r="B874" s="181" t="s">
        <v>161</v>
      </c>
      <c r="C874" s="182"/>
      <c r="D874" s="182"/>
      <c r="E874" s="182"/>
      <c r="F874" s="182"/>
      <c r="G874" s="182"/>
      <c r="H874" s="182"/>
      <c r="I874" s="183"/>
      <c r="J874" s="480"/>
      <c r="K874" s="481"/>
      <c r="L874" s="482"/>
      <c r="M874" s="481"/>
      <c r="N874" s="482"/>
      <c r="O874" s="481"/>
      <c r="P874" s="482"/>
      <c r="Q874" s="481"/>
      <c r="R874" s="482"/>
      <c r="S874" s="481"/>
      <c r="T874" s="482"/>
      <c r="U874" s="481"/>
      <c r="V874" s="482"/>
      <c r="W874" s="481"/>
      <c r="X874" s="482"/>
      <c r="Y874" s="483"/>
      <c r="Z874" s="69"/>
    </row>
    <row r="875" spans="1:28" s="76" customFormat="1" ht="18.399999999999999" customHeight="1" thickTop="1" x14ac:dyDescent="0.15">
      <c r="A875" s="69"/>
      <c r="B875" s="73"/>
      <c r="C875" s="73"/>
      <c r="D875" s="507" t="str">
        <f>IF(AB876=0,"",VLOOKUP(AB876,E$2256:F$2355,2))</f>
        <v/>
      </c>
      <c r="E875" s="507"/>
      <c r="F875" s="507"/>
      <c r="G875" s="507"/>
      <c r="H875" s="73"/>
      <c r="I875" s="73"/>
      <c r="J875" s="73"/>
      <c r="K875" s="73"/>
      <c r="L875" s="73"/>
      <c r="M875" s="503"/>
      <c r="N875" s="503"/>
      <c r="O875" s="503"/>
      <c r="P875" s="503"/>
      <c r="Q875" s="503"/>
      <c r="R875" s="73"/>
      <c r="S875" s="73"/>
      <c r="T875" s="73"/>
      <c r="U875" s="505" t="str">
        <f>U$20</f>
        <v/>
      </c>
      <c r="V875" s="505"/>
      <c r="W875" s="505"/>
      <c r="X875" s="505"/>
      <c r="Y875" s="505"/>
      <c r="Z875" s="69"/>
    </row>
    <row r="876" spans="1:28" s="76" customFormat="1" ht="18.399999999999999" customHeight="1" x14ac:dyDescent="0.15">
      <c r="A876" s="69"/>
      <c r="B876" s="74" t="s">
        <v>162</v>
      </c>
      <c r="C876" s="74"/>
      <c r="D876" s="508"/>
      <c r="E876" s="508"/>
      <c r="F876" s="508"/>
      <c r="G876" s="508"/>
      <c r="H876" s="69"/>
      <c r="I876" s="74" t="s">
        <v>163</v>
      </c>
      <c r="J876" s="74"/>
      <c r="K876" s="74"/>
      <c r="L876" s="74"/>
      <c r="M876" s="504"/>
      <c r="N876" s="504"/>
      <c r="O876" s="504"/>
      <c r="P876" s="504"/>
      <c r="Q876" s="504"/>
      <c r="R876" s="69"/>
      <c r="S876" s="74" t="s">
        <v>174</v>
      </c>
      <c r="T876" s="74"/>
      <c r="U876" s="506"/>
      <c r="V876" s="506"/>
      <c r="W876" s="506"/>
      <c r="X876" s="506"/>
      <c r="Y876" s="506"/>
      <c r="Z876" s="69"/>
      <c r="AB876" s="85">
        <f>IF(OR(SUM(AE$9:AE$10)=0,SUM(AE$9:AE$10)&lt;MAX(AB$1:AB875)+1),0,MAX(AB$1:AB875)+1)</f>
        <v>0</v>
      </c>
    </row>
    <row r="877" spans="1:28" s="76" customFormat="1" ht="18.399999999999999" customHeight="1" x14ac:dyDescent="0.15">
      <c r="A877" s="69"/>
      <c r="B877" s="240" t="s">
        <v>389</v>
      </c>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8" s="76" customFormat="1" ht="18.399999999999999" customHeight="1" x14ac:dyDescent="0.15">
      <c r="A878" s="69" t="s">
        <v>149</v>
      </c>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5"/>
    </row>
    <row r="879" spans="1:28" s="76" customFormat="1" ht="18.399999999999999" customHeight="1" x14ac:dyDescent="0.15">
      <c r="A879" s="70"/>
      <c r="B879" s="70"/>
      <c r="C879" s="70"/>
      <c r="D879" s="498" t="str">
        <f>団体!C$4&amp;"   体調チェックシート"</f>
        <v>令和 ４年度 第２４回 「谷口睦生」記念陸上記録会   体調チェックシート</v>
      </c>
      <c r="E879" s="498"/>
      <c r="F879" s="498"/>
      <c r="G879" s="498"/>
      <c r="H879" s="498"/>
      <c r="I879" s="498"/>
      <c r="J879" s="498"/>
      <c r="K879" s="498"/>
      <c r="L879" s="498"/>
      <c r="M879" s="498"/>
      <c r="N879" s="498"/>
      <c r="O879" s="498"/>
      <c r="P879" s="498"/>
      <c r="Q879" s="498"/>
      <c r="R879" s="498"/>
      <c r="S879" s="498"/>
      <c r="T879" s="498"/>
      <c r="U879" s="498"/>
      <c r="V879" s="498"/>
      <c r="W879" s="498"/>
      <c r="X879" s="498"/>
      <c r="Y879" s="70"/>
      <c r="Z879" s="70"/>
      <c r="AA879" s="75"/>
    </row>
    <row r="880" spans="1:28" s="76" customFormat="1" ht="18.399999999999999" customHeight="1" x14ac:dyDescent="0.15">
      <c r="A880" s="69"/>
      <c r="B880" s="69"/>
      <c r="C880" s="69"/>
      <c r="D880" s="498"/>
      <c r="E880" s="498"/>
      <c r="F880" s="498"/>
      <c r="G880" s="498"/>
      <c r="H880" s="498"/>
      <c r="I880" s="498"/>
      <c r="J880" s="498"/>
      <c r="K880" s="498"/>
      <c r="L880" s="498"/>
      <c r="M880" s="498"/>
      <c r="N880" s="498"/>
      <c r="O880" s="498"/>
      <c r="P880" s="498"/>
      <c r="Q880" s="498"/>
      <c r="R880" s="498"/>
      <c r="S880" s="498"/>
      <c r="T880" s="498"/>
      <c r="U880" s="498"/>
      <c r="V880" s="498"/>
      <c r="W880" s="498"/>
      <c r="X880" s="498"/>
      <c r="Y880" s="69"/>
      <c r="Z880" s="69"/>
    </row>
    <row r="881" spans="1:26" s="76" customFormat="1" ht="18.399999999999999" customHeight="1" x14ac:dyDescent="0.15">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s="76" customFormat="1" ht="18.399999999999999" customHeight="1" x14ac:dyDescent="0.15">
      <c r="A882" s="69"/>
      <c r="B882" s="71" t="s">
        <v>150</v>
      </c>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s="76" customFormat="1" ht="18.399999999999999" customHeight="1" x14ac:dyDescent="0.15">
      <c r="A883" s="69"/>
      <c r="B883" s="71" t="s">
        <v>151</v>
      </c>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s="76" customFormat="1" ht="18.399999999999999" customHeight="1" x14ac:dyDescent="0.15">
      <c r="A884" s="69"/>
      <c r="B884" s="71" t="s">
        <v>152</v>
      </c>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s="76" customFormat="1" ht="18.399999999999999" customHeight="1" x14ac:dyDescent="0.15">
      <c r="A885" s="69"/>
      <c r="B885" s="71" t="s">
        <v>153</v>
      </c>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s="76" customFormat="1" ht="18.399999999999999" customHeight="1" x14ac:dyDescent="0.15">
      <c r="A886" s="69"/>
      <c r="B886" s="71" t="s">
        <v>164</v>
      </c>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s="76" customFormat="1" ht="18.399999999999999" customHeight="1" x14ac:dyDescent="0.15">
      <c r="A887" s="69"/>
      <c r="B887" s="71" t="s">
        <v>165</v>
      </c>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s="76" customFormat="1" ht="18.399999999999999" customHeight="1" x14ac:dyDescent="0.15">
      <c r="A888" s="69"/>
      <c r="B888" s="241" t="s">
        <v>154</v>
      </c>
      <c r="C888" s="69"/>
      <c r="D888" s="69"/>
      <c r="E888" s="69"/>
      <c r="F888" s="69"/>
      <c r="G888" s="69"/>
      <c r="H888" s="242"/>
      <c r="I888" s="69"/>
      <c r="J888" s="69"/>
      <c r="K888" s="69"/>
      <c r="L888" s="69"/>
      <c r="M888" s="242"/>
      <c r="N888" s="242"/>
      <c r="O888" s="242"/>
      <c r="P888" s="242"/>
      <c r="Q888" s="242"/>
      <c r="R888" s="242"/>
      <c r="S888" s="242"/>
      <c r="T888" s="242"/>
      <c r="U888" s="242"/>
      <c r="V888" s="242"/>
      <c r="W888" s="242"/>
      <c r="X888" s="242"/>
      <c r="Y888" s="242"/>
      <c r="Z888" s="69"/>
    </row>
    <row r="889" spans="1:26" s="76" customFormat="1" ht="18.399999999999999" customHeight="1" thickBot="1" x14ac:dyDescent="0.2">
      <c r="A889" s="69"/>
      <c r="B889" s="72" t="s">
        <v>390</v>
      </c>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s="76" customFormat="1" ht="18.399999999999999" customHeight="1" thickTop="1" thickBot="1" x14ac:dyDescent="0.2">
      <c r="A890" s="69"/>
      <c r="B890" s="499" t="s">
        <v>155</v>
      </c>
      <c r="C890" s="500"/>
      <c r="D890" s="500"/>
      <c r="E890" s="500"/>
      <c r="F890" s="500"/>
      <c r="G890" s="500"/>
      <c r="H890" s="500"/>
      <c r="I890" s="501"/>
      <c r="J890" s="496">
        <f>J$13</f>
        <v>44871</v>
      </c>
      <c r="K890" s="497"/>
      <c r="L890" s="496">
        <f t="shared" ref="L890" si="266">L$13</f>
        <v>44872</v>
      </c>
      <c r="M890" s="497"/>
      <c r="N890" s="496">
        <f t="shared" ref="N890" si="267">N$13</f>
        <v>44873</v>
      </c>
      <c r="O890" s="497"/>
      <c r="P890" s="496">
        <f t="shared" ref="P890" si="268">P$13</f>
        <v>44874</v>
      </c>
      <c r="Q890" s="497"/>
      <c r="R890" s="496">
        <f t="shared" ref="R890" si="269">R$13</f>
        <v>44875</v>
      </c>
      <c r="S890" s="497"/>
      <c r="T890" s="496">
        <f t="shared" ref="T890" si="270">T$13</f>
        <v>44876</v>
      </c>
      <c r="U890" s="497"/>
      <c r="V890" s="496">
        <f t="shared" ref="V890" si="271">V$13</f>
        <v>44877</v>
      </c>
      <c r="W890" s="497"/>
      <c r="X890" s="496">
        <f t="shared" ref="X890" si="272">X$13</f>
        <v>44878</v>
      </c>
      <c r="Y890" s="502"/>
      <c r="Z890" s="69"/>
    </row>
    <row r="891" spans="1:26" s="76" customFormat="1" ht="18.399999999999999" customHeight="1" thickTop="1" x14ac:dyDescent="0.15">
      <c r="A891" s="69"/>
      <c r="B891" s="170" t="s">
        <v>156</v>
      </c>
      <c r="C891" s="171"/>
      <c r="D891" s="171"/>
      <c r="E891" s="171"/>
      <c r="F891" s="171"/>
      <c r="G891" s="171"/>
      <c r="H891" s="171"/>
      <c r="I891" s="172"/>
      <c r="J891" s="488"/>
      <c r="K891" s="489"/>
      <c r="L891" s="490"/>
      <c r="M891" s="489"/>
      <c r="N891" s="490"/>
      <c r="O891" s="489"/>
      <c r="P891" s="490"/>
      <c r="Q891" s="489"/>
      <c r="R891" s="490"/>
      <c r="S891" s="489"/>
      <c r="T891" s="490"/>
      <c r="U891" s="489"/>
      <c r="V891" s="490"/>
      <c r="W891" s="489"/>
      <c r="X891" s="490"/>
      <c r="Y891" s="491"/>
      <c r="Z891" s="69"/>
    </row>
    <row r="892" spans="1:26" s="76" customFormat="1" ht="18.399999999999999" customHeight="1" x14ac:dyDescent="0.15">
      <c r="A892" s="69"/>
      <c r="B892" s="173"/>
      <c r="C892" s="174"/>
      <c r="D892" s="174"/>
      <c r="E892" s="174"/>
      <c r="F892" s="174"/>
      <c r="G892" s="175" t="s">
        <v>157</v>
      </c>
      <c r="H892" s="176"/>
      <c r="I892" s="177"/>
      <c r="J892" s="492" t="s">
        <v>286</v>
      </c>
      <c r="K892" s="493"/>
      <c r="L892" s="494" t="s">
        <v>286</v>
      </c>
      <c r="M892" s="493"/>
      <c r="N892" s="494" t="s">
        <v>286</v>
      </c>
      <c r="O892" s="493"/>
      <c r="P892" s="494" t="s">
        <v>286</v>
      </c>
      <c r="Q892" s="493"/>
      <c r="R892" s="494" t="s">
        <v>286</v>
      </c>
      <c r="S892" s="493"/>
      <c r="T892" s="494" t="s">
        <v>286</v>
      </c>
      <c r="U892" s="493"/>
      <c r="V892" s="494" t="s">
        <v>286</v>
      </c>
      <c r="W892" s="493"/>
      <c r="X892" s="494" t="s">
        <v>286</v>
      </c>
      <c r="Y892" s="495"/>
      <c r="Z892" s="69"/>
    </row>
    <row r="893" spans="1:26" s="76" customFormat="1" ht="18.399999999999999" customHeight="1" x14ac:dyDescent="0.15">
      <c r="A893" s="69"/>
      <c r="B893" s="178" t="s">
        <v>158</v>
      </c>
      <c r="C893" s="179"/>
      <c r="D893" s="179"/>
      <c r="E893" s="179"/>
      <c r="F893" s="179"/>
      <c r="G893" s="179"/>
      <c r="H893" s="179"/>
      <c r="I893" s="180"/>
      <c r="J893" s="484"/>
      <c r="K893" s="485"/>
      <c r="L893" s="486"/>
      <c r="M893" s="485"/>
      <c r="N893" s="486"/>
      <c r="O893" s="485"/>
      <c r="P893" s="486"/>
      <c r="Q893" s="485"/>
      <c r="R893" s="486"/>
      <c r="S893" s="485"/>
      <c r="T893" s="486"/>
      <c r="U893" s="485"/>
      <c r="V893" s="486"/>
      <c r="W893" s="485"/>
      <c r="X893" s="486"/>
      <c r="Y893" s="487"/>
      <c r="Z893" s="69"/>
    </row>
    <row r="894" spans="1:26" s="76" customFormat="1" ht="18.399999999999999" customHeight="1" x14ac:dyDescent="0.15">
      <c r="A894" s="70"/>
      <c r="B894" s="178" t="s">
        <v>159</v>
      </c>
      <c r="C894" s="179"/>
      <c r="D894" s="179"/>
      <c r="E894" s="179"/>
      <c r="F894" s="179"/>
      <c r="G894" s="179"/>
      <c r="H894" s="179"/>
      <c r="I894" s="180"/>
      <c r="J894" s="484"/>
      <c r="K894" s="485"/>
      <c r="L894" s="486"/>
      <c r="M894" s="485"/>
      <c r="N894" s="486"/>
      <c r="O894" s="485"/>
      <c r="P894" s="486"/>
      <c r="Q894" s="485"/>
      <c r="R894" s="486"/>
      <c r="S894" s="485"/>
      <c r="T894" s="486"/>
      <c r="U894" s="485"/>
      <c r="V894" s="486"/>
      <c r="W894" s="485"/>
      <c r="X894" s="486"/>
      <c r="Y894" s="487"/>
      <c r="Z894" s="69"/>
    </row>
    <row r="895" spans="1:26" s="76" customFormat="1" ht="18.399999999999999" customHeight="1" x14ac:dyDescent="0.15">
      <c r="A895" s="69"/>
      <c r="B895" s="178" t="s">
        <v>160</v>
      </c>
      <c r="C895" s="179"/>
      <c r="D895" s="179"/>
      <c r="E895" s="179"/>
      <c r="F895" s="179"/>
      <c r="G895" s="179"/>
      <c r="H895" s="179"/>
      <c r="I895" s="180"/>
      <c r="J895" s="484"/>
      <c r="K895" s="485"/>
      <c r="L895" s="486"/>
      <c r="M895" s="485"/>
      <c r="N895" s="486"/>
      <c r="O895" s="485"/>
      <c r="P895" s="486"/>
      <c r="Q895" s="485"/>
      <c r="R895" s="486"/>
      <c r="S895" s="485"/>
      <c r="T895" s="486"/>
      <c r="U895" s="485"/>
      <c r="V895" s="486"/>
      <c r="W895" s="485"/>
      <c r="X895" s="486"/>
      <c r="Y895" s="487"/>
      <c r="Z895" s="69"/>
    </row>
    <row r="896" spans="1:26" s="76" customFormat="1" ht="18.399999999999999" customHeight="1" thickBot="1" x14ac:dyDescent="0.2">
      <c r="A896" s="70"/>
      <c r="B896" s="181" t="s">
        <v>161</v>
      </c>
      <c r="C896" s="182"/>
      <c r="D896" s="182"/>
      <c r="E896" s="182"/>
      <c r="F896" s="182"/>
      <c r="G896" s="182"/>
      <c r="H896" s="182"/>
      <c r="I896" s="183"/>
      <c r="J896" s="480"/>
      <c r="K896" s="481"/>
      <c r="L896" s="482"/>
      <c r="M896" s="481"/>
      <c r="N896" s="482"/>
      <c r="O896" s="481"/>
      <c r="P896" s="482"/>
      <c r="Q896" s="481"/>
      <c r="R896" s="482"/>
      <c r="S896" s="481"/>
      <c r="T896" s="482"/>
      <c r="U896" s="481"/>
      <c r="V896" s="482"/>
      <c r="W896" s="481"/>
      <c r="X896" s="482"/>
      <c r="Y896" s="483"/>
      <c r="Z896" s="69"/>
    </row>
    <row r="897" spans="1:35" s="76" customFormat="1" ht="18.399999999999999" customHeight="1" thickTop="1" x14ac:dyDescent="0.15">
      <c r="A897" s="69"/>
      <c r="B897" s="73"/>
      <c r="C897" s="73"/>
      <c r="D897" s="507" t="str">
        <f>IF(AB898=0,"",VLOOKUP(AB898,E$2256:F$2355,2))</f>
        <v/>
      </c>
      <c r="E897" s="507"/>
      <c r="F897" s="507"/>
      <c r="G897" s="507"/>
      <c r="H897" s="73"/>
      <c r="I897" s="73"/>
      <c r="J897" s="73"/>
      <c r="K897" s="73"/>
      <c r="L897" s="73"/>
      <c r="M897" s="503"/>
      <c r="N897" s="503"/>
      <c r="O897" s="503"/>
      <c r="P897" s="503"/>
      <c r="Q897" s="503"/>
      <c r="R897" s="73"/>
      <c r="S897" s="73"/>
      <c r="T897" s="73"/>
      <c r="U897" s="505" t="str">
        <f>U$20</f>
        <v/>
      </c>
      <c r="V897" s="505"/>
      <c r="W897" s="505"/>
      <c r="X897" s="505"/>
      <c r="Y897" s="505"/>
      <c r="Z897" s="69"/>
    </row>
    <row r="898" spans="1:35" s="76" customFormat="1" ht="18.399999999999999" customHeight="1" x14ac:dyDescent="0.15">
      <c r="A898" s="69"/>
      <c r="B898" s="74" t="s">
        <v>162</v>
      </c>
      <c r="C898" s="74"/>
      <c r="D898" s="508"/>
      <c r="E898" s="508"/>
      <c r="F898" s="508"/>
      <c r="G898" s="508"/>
      <c r="H898" s="69"/>
      <c r="I898" s="74" t="s">
        <v>163</v>
      </c>
      <c r="J898" s="74"/>
      <c r="K898" s="74"/>
      <c r="L898" s="74"/>
      <c r="M898" s="504"/>
      <c r="N898" s="504"/>
      <c r="O898" s="504"/>
      <c r="P898" s="504"/>
      <c r="Q898" s="504"/>
      <c r="R898" s="69"/>
      <c r="S898" s="74" t="s">
        <v>174</v>
      </c>
      <c r="T898" s="74"/>
      <c r="U898" s="506"/>
      <c r="V898" s="506"/>
      <c r="W898" s="506"/>
      <c r="X898" s="506"/>
      <c r="Y898" s="506"/>
      <c r="Z898" s="69"/>
      <c r="AB898" s="85">
        <f>IF(OR(SUM(AE$9:AE$10)=0,SUM(AE$9:AE$10)&lt;MAX(AB$1:AB897)+1),0,MAX(AB$1:AB897)+1)</f>
        <v>0</v>
      </c>
    </row>
    <row r="899" spans="1:35" s="76" customFormat="1" ht="18.399999999999999" customHeight="1" x14ac:dyDescent="0.15">
      <c r="A899" s="69"/>
      <c r="B899" s="240" t="s">
        <v>389</v>
      </c>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35" s="76" customFormat="1" ht="18.399999999999999" customHeight="1" x14ac:dyDescent="0.15">
      <c r="A900" s="69" t="s">
        <v>149</v>
      </c>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35" s="75" customFormat="1" ht="18.399999999999999" customHeight="1" x14ac:dyDescent="0.15">
      <c r="A901" s="69" t="s">
        <v>149</v>
      </c>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row>
    <row r="902" spans="1:35" s="76" customFormat="1" ht="18.399999999999999" customHeight="1" x14ac:dyDescent="0.15">
      <c r="A902" s="70"/>
      <c r="B902" s="70"/>
      <c r="C902" s="70"/>
      <c r="D902" s="498" t="str">
        <f>団体!C$4&amp;"   体調チェックシート"</f>
        <v>令和 ４年度 第２４回 「谷口睦生」記念陸上記録会   体調チェックシート</v>
      </c>
      <c r="E902" s="498"/>
      <c r="F902" s="498"/>
      <c r="G902" s="498"/>
      <c r="H902" s="498"/>
      <c r="I902" s="498"/>
      <c r="J902" s="498"/>
      <c r="K902" s="498"/>
      <c r="L902" s="498"/>
      <c r="M902" s="498"/>
      <c r="N902" s="498"/>
      <c r="O902" s="498"/>
      <c r="P902" s="498"/>
      <c r="Q902" s="498"/>
      <c r="R902" s="498"/>
      <c r="S902" s="498"/>
      <c r="T902" s="498"/>
      <c r="U902" s="498"/>
      <c r="V902" s="498"/>
      <c r="W902" s="498"/>
      <c r="X902" s="498"/>
      <c r="Y902" s="70"/>
      <c r="Z902" s="70"/>
      <c r="AA902" s="75"/>
      <c r="AB902" s="75"/>
      <c r="AC902" s="75"/>
      <c r="AD902" s="75"/>
    </row>
    <row r="903" spans="1:35" s="76" customFormat="1" ht="18.399999999999999" customHeight="1" x14ac:dyDescent="0.15">
      <c r="A903" s="69"/>
      <c r="B903" s="69"/>
      <c r="C903" s="69"/>
      <c r="D903" s="498"/>
      <c r="E903" s="498"/>
      <c r="F903" s="498"/>
      <c r="G903" s="498"/>
      <c r="H903" s="498"/>
      <c r="I903" s="498"/>
      <c r="J903" s="498"/>
      <c r="K903" s="498"/>
      <c r="L903" s="498"/>
      <c r="M903" s="498"/>
      <c r="N903" s="498"/>
      <c r="O903" s="498"/>
      <c r="P903" s="498"/>
      <c r="Q903" s="498"/>
      <c r="R903" s="498"/>
      <c r="S903" s="498"/>
      <c r="T903" s="498"/>
      <c r="U903" s="498"/>
      <c r="V903" s="498"/>
      <c r="W903" s="498"/>
      <c r="X903" s="498"/>
      <c r="Y903" s="69"/>
      <c r="Z903" s="69"/>
    </row>
    <row r="904" spans="1:35" s="75" customFormat="1" ht="18.399999999999999" customHeight="1" x14ac:dyDescent="0.15">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E904" s="76"/>
      <c r="AF904" s="76"/>
      <c r="AG904" s="76"/>
      <c r="AH904" s="76"/>
      <c r="AI904" s="76"/>
    </row>
    <row r="905" spans="1:35" s="76" customFormat="1" ht="18.399999999999999" customHeight="1" x14ac:dyDescent="0.15">
      <c r="A905" s="69"/>
      <c r="B905" s="71" t="s">
        <v>150</v>
      </c>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35" s="76" customFormat="1" ht="18.399999999999999" customHeight="1" x14ac:dyDescent="0.15">
      <c r="A906" s="69"/>
      <c r="B906" s="71" t="s">
        <v>151</v>
      </c>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35" s="76" customFormat="1" ht="18.399999999999999" customHeight="1" x14ac:dyDescent="0.15">
      <c r="A907" s="69"/>
      <c r="B907" s="71" t="s">
        <v>152</v>
      </c>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35" s="76" customFormat="1" ht="18.399999999999999" customHeight="1" x14ac:dyDescent="0.15">
      <c r="A908" s="69"/>
      <c r="B908" s="71" t="s">
        <v>153</v>
      </c>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35" s="76" customFormat="1" ht="18.399999999999999" customHeight="1" x14ac:dyDescent="0.15">
      <c r="A909" s="69"/>
      <c r="B909" s="71" t="s">
        <v>164</v>
      </c>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35" s="76" customFormat="1" ht="18.399999999999999" customHeight="1" x14ac:dyDescent="0.15">
      <c r="A910" s="69"/>
      <c r="B910" s="71" t="s">
        <v>165</v>
      </c>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35" s="76" customFormat="1" ht="18.399999999999999" customHeight="1" x14ac:dyDescent="0.15">
      <c r="A911" s="69"/>
      <c r="B911" s="241" t="s">
        <v>154</v>
      </c>
      <c r="C911" s="69"/>
      <c r="D911" s="69"/>
      <c r="E911" s="69"/>
      <c r="F911" s="69"/>
      <c r="G911" s="69"/>
      <c r="H911" s="242"/>
      <c r="I911" s="69"/>
      <c r="J911" s="69"/>
      <c r="K911" s="69"/>
      <c r="L911" s="69"/>
      <c r="M911" s="242"/>
      <c r="N911" s="242"/>
      <c r="O911" s="242"/>
      <c r="P911" s="242"/>
      <c r="Q911" s="242"/>
      <c r="R911" s="242"/>
      <c r="S911" s="242"/>
      <c r="T911" s="242"/>
      <c r="U911" s="242"/>
      <c r="V911" s="242"/>
      <c r="W911" s="242"/>
      <c r="X911" s="242"/>
      <c r="Y911" s="242"/>
      <c r="Z911" s="69"/>
    </row>
    <row r="912" spans="1:35" s="76" customFormat="1" ht="18.399999999999999" customHeight="1" thickBot="1" x14ac:dyDescent="0.2">
      <c r="A912" s="69"/>
      <c r="B912" s="72" t="s">
        <v>390</v>
      </c>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8" s="76" customFormat="1" ht="18.399999999999999" customHeight="1" thickTop="1" thickBot="1" x14ac:dyDescent="0.2">
      <c r="A913" s="69"/>
      <c r="B913" s="499" t="s">
        <v>155</v>
      </c>
      <c r="C913" s="500"/>
      <c r="D913" s="500"/>
      <c r="E913" s="500"/>
      <c r="F913" s="500"/>
      <c r="G913" s="500"/>
      <c r="H913" s="500"/>
      <c r="I913" s="501"/>
      <c r="J913" s="496">
        <f>J$13</f>
        <v>44871</v>
      </c>
      <c r="K913" s="497"/>
      <c r="L913" s="496">
        <f t="shared" ref="L913" si="273">L$13</f>
        <v>44872</v>
      </c>
      <c r="M913" s="497"/>
      <c r="N913" s="496">
        <f t="shared" ref="N913" si="274">N$13</f>
        <v>44873</v>
      </c>
      <c r="O913" s="497"/>
      <c r="P913" s="496">
        <f t="shared" ref="P913" si="275">P$13</f>
        <v>44874</v>
      </c>
      <c r="Q913" s="497"/>
      <c r="R913" s="496">
        <f t="shared" ref="R913" si="276">R$13</f>
        <v>44875</v>
      </c>
      <c r="S913" s="497"/>
      <c r="T913" s="496">
        <f t="shared" ref="T913" si="277">T$13</f>
        <v>44876</v>
      </c>
      <c r="U913" s="497"/>
      <c r="V913" s="496">
        <f t="shared" ref="V913" si="278">V$13</f>
        <v>44877</v>
      </c>
      <c r="W913" s="497"/>
      <c r="X913" s="496">
        <f t="shared" ref="X913" si="279">X$13</f>
        <v>44878</v>
      </c>
      <c r="Y913" s="502"/>
      <c r="Z913" s="69"/>
    </row>
    <row r="914" spans="1:28" s="76" customFormat="1" ht="18.399999999999999" customHeight="1" thickTop="1" x14ac:dyDescent="0.15">
      <c r="A914" s="69"/>
      <c r="B914" s="170" t="s">
        <v>156</v>
      </c>
      <c r="C914" s="171"/>
      <c r="D914" s="171"/>
      <c r="E914" s="171"/>
      <c r="F914" s="171"/>
      <c r="G914" s="171"/>
      <c r="H914" s="171"/>
      <c r="I914" s="172"/>
      <c r="J914" s="488"/>
      <c r="K914" s="489"/>
      <c r="L914" s="490"/>
      <c r="M914" s="489"/>
      <c r="N914" s="490"/>
      <c r="O914" s="489"/>
      <c r="P914" s="490"/>
      <c r="Q914" s="489"/>
      <c r="R914" s="490"/>
      <c r="S914" s="489"/>
      <c r="T914" s="490"/>
      <c r="U914" s="489"/>
      <c r="V914" s="490"/>
      <c r="W914" s="489"/>
      <c r="X914" s="490"/>
      <c r="Y914" s="491"/>
      <c r="Z914" s="69"/>
    </row>
    <row r="915" spans="1:28" s="76" customFormat="1" ht="18.399999999999999" customHeight="1" x14ac:dyDescent="0.15">
      <c r="A915" s="69"/>
      <c r="B915" s="173"/>
      <c r="C915" s="174"/>
      <c r="D915" s="174"/>
      <c r="E915" s="174"/>
      <c r="F915" s="174"/>
      <c r="G915" s="175" t="s">
        <v>157</v>
      </c>
      <c r="H915" s="176"/>
      <c r="I915" s="177"/>
      <c r="J915" s="492" t="s">
        <v>286</v>
      </c>
      <c r="K915" s="493"/>
      <c r="L915" s="494" t="s">
        <v>286</v>
      </c>
      <c r="M915" s="493"/>
      <c r="N915" s="494" t="s">
        <v>286</v>
      </c>
      <c r="O915" s="493"/>
      <c r="P915" s="494" t="s">
        <v>286</v>
      </c>
      <c r="Q915" s="493"/>
      <c r="R915" s="494" t="s">
        <v>286</v>
      </c>
      <c r="S915" s="493"/>
      <c r="T915" s="494" t="s">
        <v>286</v>
      </c>
      <c r="U915" s="493"/>
      <c r="V915" s="494" t="s">
        <v>286</v>
      </c>
      <c r="W915" s="493"/>
      <c r="X915" s="494" t="s">
        <v>286</v>
      </c>
      <c r="Y915" s="495"/>
      <c r="Z915" s="69"/>
    </row>
    <row r="916" spans="1:28" s="76" customFormat="1" ht="18.399999999999999" customHeight="1" x14ac:dyDescent="0.15">
      <c r="A916" s="69"/>
      <c r="B916" s="178" t="s">
        <v>158</v>
      </c>
      <c r="C916" s="179"/>
      <c r="D916" s="179"/>
      <c r="E916" s="179"/>
      <c r="F916" s="179"/>
      <c r="G916" s="179"/>
      <c r="H916" s="179"/>
      <c r="I916" s="180"/>
      <c r="J916" s="484"/>
      <c r="K916" s="485"/>
      <c r="L916" s="486"/>
      <c r="M916" s="485"/>
      <c r="N916" s="486"/>
      <c r="O916" s="485"/>
      <c r="P916" s="486"/>
      <c r="Q916" s="485"/>
      <c r="R916" s="486"/>
      <c r="S916" s="485"/>
      <c r="T916" s="486"/>
      <c r="U916" s="485"/>
      <c r="V916" s="486"/>
      <c r="W916" s="485"/>
      <c r="X916" s="486"/>
      <c r="Y916" s="487"/>
      <c r="Z916" s="69"/>
    </row>
    <row r="917" spans="1:28" s="76" customFormat="1" ht="18.399999999999999" customHeight="1" x14ac:dyDescent="0.15">
      <c r="A917" s="70"/>
      <c r="B917" s="178" t="s">
        <v>159</v>
      </c>
      <c r="C917" s="179"/>
      <c r="D917" s="179"/>
      <c r="E917" s="179"/>
      <c r="F917" s="179"/>
      <c r="G917" s="179"/>
      <c r="H917" s="179"/>
      <c r="I917" s="180"/>
      <c r="J917" s="484"/>
      <c r="K917" s="485"/>
      <c r="L917" s="486"/>
      <c r="M917" s="485"/>
      <c r="N917" s="486"/>
      <c r="O917" s="485"/>
      <c r="P917" s="486"/>
      <c r="Q917" s="485"/>
      <c r="R917" s="486"/>
      <c r="S917" s="485"/>
      <c r="T917" s="486"/>
      <c r="U917" s="485"/>
      <c r="V917" s="486"/>
      <c r="W917" s="485"/>
      <c r="X917" s="486"/>
      <c r="Y917" s="487"/>
      <c r="Z917" s="69"/>
    </row>
    <row r="918" spans="1:28" s="76" customFormat="1" ht="18.399999999999999" customHeight="1" x14ac:dyDescent="0.15">
      <c r="A918" s="69"/>
      <c r="B918" s="178" t="s">
        <v>160</v>
      </c>
      <c r="C918" s="179"/>
      <c r="D918" s="179"/>
      <c r="E918" s="179"/>
      <c r="F918" s="179"/>
      <c r="G918" s="179"/>
      <c r="H918" s="179"/>
      <c r="I918" s="180"/>
      <c r="J918" s="484"/>
      <c r="K918" s="485"/>
      <c r="L918" s="486"/>
      <c r="M918" s="485"/>
      <c r="N918" s="486"/>
      <c r="O918" s="485"/>
      <c r="P918" s="486"/>
      <c r="Q918" s="485"/>
      <c r="R918" s="486"/>
      <c r="S918" s="485"/>
      <c r="T918" s="486"/>
      <c r="U918" s="485"/>
      <c r="V918" s="486"/>
      <c r="W918" s="485"/>
      <c r="X918" s="486"/>
      <c r="Y918" s="487"/>
      <c r="Z918" s="69"/>
    </row>
    <row r="919" spans="1:28" s="76" customFormat="1" ht="18.399999999999999" customHeight="1" thickBot="1" x14ac:dyDescent="0.2">
      <c r="A919" s="70"/>
      <c r="B919" s="181" t="s">
        <v>161</v>
      </c>
      <c r="C919" s="182"/>
      <c r="D919" s="182"/>
      <c r="E919" s="182"/>
      <c r="F919" s="182"/>
      <c r="G919" s="182"/>
      <c r="H919" s="182"/>
      <c r="I919" s="183"/>
      <c r="J919" s="480"/>
      <c r="K919" s="481"/>
      <c r="L919" s="482"/>
      <c r="M919" s="481"/>
      <c r="N919" s="482"/>
      <c r="O919" s="481"/>
      <c r="P919" s="482"/>
      <c r="Q919" s="481"/>
      <c r="R919" s="482"/>
      <c r="S919" s="481"/>
      <c r="T919" s="482"/>
      <c r="U919" s="481"/>
      <c r="V919" s="482"/>
      <c r="W919" s="481"/>
      <c r="X919" s="482"/>
      <c r="Y919" s="483"/>
      <c r="Z919" s="69"/>
    </row>
    <row r="920" spans="1:28" s="76" customFormat="1" ht="18.399999999999999" customHeight="1" thickTop="1" x14ac:dyDescent="0.15">
      <c r="A920" s="69"/>
      <c r="B920" s="73"/>
      <c r="C920" s="73"/>
      <c r="D920" s="507" t="str">
        <f>IF(AB921=0,"",VLOOKUP(AB921,E$2256:F$2355,2))</f>
        <v/>
      </c>
      <c r="E920" s="507"/>
      <c r="F920" s="507"/>
      <c r="G920" s="507"/>
      <c r="H920" s="73"/>
      <c r="I920" s="73"/>
      <c r="J920" s="73"/>
      <c r="K920" s="73"/>
      <c r="L920" s="73"/>
      <c r="M920" s="503"/>
      <c r="N920" s="503"/>
      <c r="O920" s="503"/>
      <c r="P920" s="503"/>
      <c r="Q920" s="503"/>
      <c r="R920" s="73"/>
      <c r="S920" s="73"/>
      <c r="T920" s="73"/>
      <c r="U920" s="505" t="str">
        <f>U$20</f>
        <v/>
      </c>
      <c r="V920" s="505"/>
      <c r="W920" s="505"/>
      <c r="X920" s="505"/>
      <c r="Y920" s="505"/>
      <c r="Z920" s="69"/>
    </row>
    <row r="921" spans="1:28" s="76" customFormat="1" ht="18.399999999999999" customHeight="1" x14ac:dyDescent="0.15">
      <c r="A921" s="69"/>
      <c r="B921" s="74" t="s">
        <v>162</v>
      </c>
      <c r="C921" s="74"/>
      <c r="D921" s="508"/>
      <c r="E921" s="508"/>
      <c r="F921" s="508"/>
      <c r="G921" s="508"/>
      <c r="H921" s="69"/>
      <c r="I921" s="74" t="s">
        <v>163</v>
      </c>
      <c r="J921" s="74"/>
      <c r="K921" s="74"/>
      <c r="L921" s="74"/>
      <c r="M921" s="504"/>
      <c r="N921" s="504"/>
      <c r="O921" s="504"/>
      <c r="P921" s="504"/>
      <c r="Q921" s="504"/>
      <c r="R921" s="69"/>
      <c r="S921" s="74" t="s">
        <v>174</v>
      </c>
      <c r="T921" s="74"/>
      <c r="U921" s="506"/>
      <c r="V921" s="506"/>
      <c r="W921" s="506"/>
      <c r="X921" s="506"/>
      <c r="Y921" s="506"/>
      <c r="Z921" s="69"/>
      <c r="AB921" s="85">
        <f>IF(OR(SUM(AE$9:AE$10)=0,SUM(AE$9:AE$10)&lt;MAX(AB$1:AB920)+1),0,MAX(AB$1:AB920)+1)</f>
        <v>0</v>
      </c>
    </row>
    <row r="922" spans="1:28" s="76" customFormat="1" ht="18.399999999999999" customHeight="1" x14ac:dyDescent="0.15">
      <c r="A922" s="69"/>
      <c r="B922" s="240" t="s">
        <v>389</v>
      </c>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8" s="76" customFormat="1" ht="18.399999999999999" customHeight="1" x14ac:dyDescent="0.15">
      <c r="A923" s="69" t="s">
        <v>149</v>
      </c>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5"/>
    </row>
    <row r="924" spans="1:28" s="76" customFormat="1" ht="18.399999999999999" customHeight="1" x14ac:dyDescent="0.15">
      <c r="A924" s="70"/>
      <c r="B924" s="70"/>
      <c r="C924" s="70"/>
      <c r="D924" s="498" t="str">
        <f>団体!C$4&amp;"   体調チェックシート"</f>
        <v>令和 ４年度 第２４回 「谷口睦生」記念陸上記録会   体調チェックシート</v>
      </c>
      <c r="E924" s="498"/>
      <c r="F924" s="498"/>
      <c r="G924" s="498"/>
      <c r="H924" s="498"/>
      <c r="I924" s="498"/>
      <c r="J924" s="498"/>
      <c r="K924" s="498"/>
      <c r="L924" s="498"/>
      <c r="M924" s="498"/>
      <c r="N924" s="498"/>
      <c r="O924" s="498"/>
      <c r="P924" s="498"/>
      <c r="Q924" s="498"/>
      <c r="R924" s="498"/>
      <c r="S924" s="498"/>
      <c r="T924" s="498"/>
      <c r="U924" s="498"/>
      <c r="V924" s="498"/>
      <c r="W924" s="498"/>
      <c r="X924" s="498"/>
      <c r="Y924" s="70"/>
      <c r="Z924" s="70"/>
      <c r="AA924" s="75"/>
    </row>
    <row r="925" spans="1:28" s="76" customFormat="1" ht="18.399999999999999" customHeight="1" x14ac:dyDescent="0.15">
      <c r="A925" s="69"/>
      <c r="B925" s="69"/>
      <c r="C925" s="69"/>
      <c r="D925" s="498"/>
      <c r="E925" s="498"/>
      <c r="F925" s="498"/>
      <c r="G925" s="498"/>
      <c r="H925" s="498"/>
      <c r="I925" s="498"/>
      <c r="J925" s="498"/>
      <c r="K925" s="498"/>
      <c r="L925" s="498"/>
      <c r="M925" s="498"/>
      <c r="N925" s="498"/>
      <c r="O925" s="498"/>
      <c r="P925" s="498"/>
      <c r="Q925" s="498"/>
      <c r="R925" s="498"/>
      <c r="S925" s="498"/>
      <c r="T925" s="498"/>
      <c r="U925" s="498"/>
      <c r="V925" s="498"/>
      <c r="W925" s="498"/>
      <c r="X925" s="498"/>
      <c r="Y925" s="69"/>
      <c r="Z925" s="69"/>
    </row>
    <row r="926" spans="1:28" s="76" customFormat="1" ht="18.399999999999999" customHeight="1" x14ac:dyDescent="0.15">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8" s="76" customFormat="1" ht="18.399999999999999" customHeight="1" x14ac:dyDescent="0.15">
      <c r="A927" s="69"/>
      <c r="B927" s="71" t="s">
        <v>150</v>
      </c>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8" s="76" customFormat="1" ht="18.399999999999999" customHeight="1" x14ac:dyDescent="0.15">
      <c r="A928" s="69"/>
      <c r="B928" s="71" t="s">
        <v>151</v>
      </c>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8" s="76" customFormat="1" ht="18.399999999999999" customHeight="1" x14ac:dyDescent="0.15">
      <c r="A929" s="69"/>
      <c r="B929" s="71" t="s">
        <v>152</v>
      </c>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8" s="76" customFormat="1" ht="18.399999999999999" customHeight="1" x14ac:dyDescent="0.15">
      <c r="A930" s="69"/>
      <c r="B930" s="71" t="s">
        <v>153</v>
      </c>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8" s="76" customFormat="1" ht="18.399999999999999" customHeight="1" x14ac:dyDescent="0.15">
      <c r="A931" s="69"/>
      <c r="B931" s="71" t="s">
        <v>164</v>
      </c>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8" s="76" customFormat="1" ht="18.399999999999999" customHeight="1" x14ac:dyDescent="0.15">
      <c r="A932" s="69"/>
      <c r="B932" s="71" t="s">
        <v>165</v>
      </c>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8" s="76" customFormat="1" ht="18.399999999999999" customHeight="1" x14ac:dyDescent="0.15">
      <c r="A933" s="69"/>
      <c r="B933" s="241" t="s">
        <v>154</v>
      </c>
      <c r="C933" s="69"/>
      <c r="D933" s="69"/>
      <c r="E933" s="69"/>
      <c r="F933" s="69"/>
      <c r="G933" s="69"/>
      <c r="H933" s="242"/>
      <c r="I933" s="69"/>
      <c r="J933" s="69"/>
      <c r="K933" s="69"/>
      <c r="L933" s="69"/>
      <c r="M933" s="242"/>
      <c r="N933" s="242"/>
      <c r="O933" s="242"/>
      <c r="P933" s="242"/>
      <c r="Q933" s="242"/>
      <c r="R933" s="242"/>
      <c r="S933" s="242"/>
      <c r="T933" s="242"/>
      <c r="U933" s="242"/>
      <c r="V933" s="242"/>
      <c r="W933" s="242"/>
      <c r="X933" s="242"/>
      <c r="Y933" s="242"/>
      <c r="Z933" s="69"/>
    </row>
    <row r="934" spans="1:28" s="76" customFormat="1" ht="18.399999999999999" customHeight="1" thickBot="1" x14ac:dyDescent="0.2">
      <c r="A934" s="69"/>
      <c r="B934" s="72" t="s">
        <v>390</v>
      </c>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8" s="76" customFormat="1" ht="18.399999999999999" customHeight="1" thickTop="1" thickBot="1" x14ac:dyDescent="0.2">
      <c r="A935" s="69"/>
      <c r="B935" s="499" t="s">
        <v>155</v>
      </c>
      <c r="C935" s="500"/>
      <c r="D935" s="500"/>
      <c r="E935" s="500"/>
      <c r="F935" s="500"/>
      <c r="G935" s="500"/>
      <c r="H935" s="500"/>
      <c r="I935" s="501"/>
      <c r="J935" s="496">
        <f>J$13</f>
        <v>44871</v>
      </c>
      <c r="K935" s="497"/>
      <c r="L935" s="496">
        <f t="shared" ref="L935" si="280">L$13</f>
        <v>44872</v>
      </c>
      <c r="M935" s="497"/>
      <c r="N935" s="496">
        <f t="shared" ref="N935" si="281">N$13</f>
        <v>44873</v>
      </c>
      <c r="O935" s="497"/>
      <c r="P935" s="496">
        <f t="shared" ref="P935" si="282">P$13</f>
        <v>44874</v>
      </c>
      <c r="Q935" s="497"/>
      <c r="R935" s="496">
        <f t="shared" ref="R935" si="283">R$13</f>
        <v>44875</v>
      </c>
      <c r="S935" s="497"/>
      <c r="T935" s="496">
        <f t="shared" ref="T935" si="284">T$13</f>
        <v>44876</v>
      </c>
      <c r="U935" s="497"/>
      <c r="V935" s="496">
        <f t="shared" ref="V935" si="285">V$13</f>
        <v>44877</v>
      </c>
      <c r="W935" s="497"/>
      <c r="X935" s="496">
        <f t="shared" ref="X935" si="286">X$13</f>
        <v>44878</v>
      </c>
      <c r="Y935" s="502"/>
      <c r="Z935" s="69"/>
    </row>
    <row r="936" spans="1:28" s="76" customFormat="1" ht="18.399999999999999" customHeight="1" thickTop="1" x14ac:dyDescent="0.15">
      <c r="A936" s="69"/>
      <c r="B936" s="170" t="s">
        <v>156</v>
      </c>
      <c r="C936" s="171"/>
      <c r="D936" s="171"/>
      <c r="E936" s="171"/>
      <c r="F936" s="171"/>
      <c r="G936" s="171"/>
      <c r="H936" s="171"/>
      <c r="I936" s="172"/>
      <c r="J936" s="488"/>
      <c r="K936" s="489"/>
      <c r="L936" s="490"/>
      <c r="M936" s="489"/>
      <c r="N936" s="490"/>
      <c r="O936" s="489"/>
      <c r="P936" s="490"/>
      <c r="Q936" s="489"/>
      <c r="R936" s="490"/>
      <c r="S936" s="489"/>
      <c r="T936" s="490"/>
      <c r="U936" s="489"/>
      <c r="V936" s="490"/>
      <c r="W936" s="489"/>
      <c r="X936" s="490"/>
      <c r="Y936" s="491"/>
      <c r="Z936" s="69"/>
    </row>
    <row r="937" spans="1:28" s="76" customFormat="1" ht="18.399999999999999" customHeight="1" x14ac:dyDescent="0.15">
      <c r="A937" s="69"/>
      <c r="B937" s="173"/>
      <c r="C937" s="174"/>
      <c r="D937" s="174"/>
      <c r="E937" s="174"/>
      <c r="F937" s="174"/>
      <c r="G937" s="175" t="s">
        <v>157</v>
      </c>
      <c r="H937" s="176"/>
      <c r="I937" s="177"/>
      <c r="J937" s="492" t="s">
        <v>286</v>
      </c>
      <c r="K937" s="493"/>
      <c r="L937" s="494" t="s">
        <v>286</v>
      </c>
      <c r="M937" s="493"/>
      <c r="N937" s="494" t="s">
        <v>286</v>
      </c>
      <c r="O937" s="493"/>
      <c r="P937" s="494" t="s">
        <v>286</v>
      </c>
      <c r="Q937" s="493"/>
      <c r="R937" s="494" t="s">
        <v>286</v>
      </c>
      <c r="S937" s="493"/>
      <c r="T937" s="494" t="s">
        <v>286</v>
      </c>
      <c r="U937" s="493"/>
      <c r="V937" s="494" t="s">
        <v>286</v>
      </c>
      <c r="W937" s="493"/>
      <c r="X937" s="494" t="s">
        <v>286</v>
      </c>
      <c r="Y937" s="495"/>
      <c r="Z937" s="69"/>
    </row>
    <row r="938" spans="1:28" s="76" customFormat="1" ht="18.399999999999999" customHeight="1" x14ac:dyDescent="0.15">
      <c r="A938" s="69"/>
      <c r="B938" s="178" t="s">
        <v>158</v>
      </c>
      <c r="C938" s="179"/>
      <c r="D938" s="179"/>
      <c r="E938" s="179"/>
      <c r="F938" s="179"/>
      <c r="G938" s="179"/>
      <c r="H938" s="179"/>
      <c r="I938" s="180"/>
      <c r="J938" s="484"/>
      <c r="K938" s="485"/>
      <c r="L938" s="486"/>
      <c r="M938" s="485"/>
      <c r="N938" s="486"/>
      <c r="O938" s="485"/>
      <c r="P938" s="486"/>
      <c r="Q938" s="485"/>
      <c r="R938" s="486"/>
      <c r="S938" s="485"/>
      <c r="T938" s="486"/>
      <c r="U938" s="485"/>
      <c r="V938" s="486"/>
      <c r="W938" s="485"/>
      <c r="X938" s="486"/>
      <c r="Y938" s="487"/>
      <c r="Z938" s="69"/>
    </row>
    <row r="939" spans="1:28" s="76" customFormat="1" ht="18.399999999999999" customHeight="1" x14ac:dyDescent="0.15">
      <c r="A939" s="70"/>
      <c r="B939" s="178" t="s">
        <v>159</v>
      </c>
      <c r="C939" s="179"/>
      <c r="D939" s="179"/>
      <c r="E939" s="179"/>
      <c r="F939" s="179"/>
      <c r="G939" s="179"/>
      <c r="H939" s="179"/>
      <c r="I939" s="180"/>
      <c r="J939" s="484"/>
      <c r="K939" s="485"/>
      <c r="L939" s="486"/>
      <c r="M939" s="485"/>
      <c r="N939" s="486"/>
      <c r="O939" s="485"/>
      <c r="P939" s="486"/>
      <c r="Q939" s="485"/>
      <c r="R939" s="486"/>
      <c r="S939" s="485"/>
      <c r="T939" s="486"/>
      <c r="U939" s="485"/>
      <c r="V939" s="486"/>
      <c r="W939" s="485"/>
      <c r="X939" s="486"/>
      <c r="Y939" s="487"/>
      <c r="Z939" s="69"/>
    </row>
    <row r="940" spans="1:28" s="76" customFormat="1" ht="18.399999999999999" customHeight="1" x14ac:dyDescent="0.15">
      <c r="A940" s="69"/>
      <c r="B940" s="178" t="s">
        <v>160</v>
      </c>
      <c r="C940" s="179"/>
      <c r="D940" s="179"/>
      <c r="E940" s="179"/>
      <c r="F940" s="179"/>
      <c r="G940" s="179"/>
      <c r="H940" s="179"/>
      <c r="I940" s="180"/>
      <c r="J940" s="484"/>
      <c r="K940" s="485"/>
      <c r="L940" s="486"/>
      <c r="M940" s="485"/>
      <c r="N940" s="486"/>
      <c r="O940" s="485"/>
      <c r="P940" s="486"/>
      <c r="Q940" s="485"/>
      <c r="R940" s="486"/>
      <c r="S940" s="485"/>
      <c r="T940" s="486"/>
      <c r="U940" s="485"/>
      <c r="V940" s="486"/>
      <c r="W940" s="485"/>
      <c r="X940" s="486"/>
      <c r="Y940" s="487"/>
      <c r="Z940" s="69"/>
    </row>
    <row r="941" spans="1:28" s="76" customFormat="1" ht="18.399999999999999" customHeight="1" thickBot="1" x14ac:dyDescent="0.2">
      <c r="A941" s="70"/>
      <c r="B941" s="181" t="s">
        <v>161</v>
      </c>
      <c r="C941" s="182"/>
      <c r="D941" s="182"/>
      <c r="E941" s="182"/>
      <c r="F941" s="182"/>
      <c r="G941" s="182"/>
      <c r="H941" s="182"/>
      <c r="I941" s="183"/>
      <c r="J941" s="480"/>
      <c r="K941" s="481"/>
      <c r="L941" s="482"/>
      <c r="M941" s="481"/>
      <c r="N941" s="482"/>
      <c r="O941" s="481"/>
      <c r="P941" s="482"/>
      <c r="Q941" s="481"/>
      <c r="R941" s="482"/>
      <c r="S941" s="481"/>
      <c r="T941" s="482"/>
      <c r="U941" s="481"/>
      <c r="V941" s="482"/>
      <c r="W941" s="481"/>
      <c r="X941" s="482"/>
      <c r="Y941" s="483"/>
      <c r="Z941" s="69"/>
    </row>
    <row r="942" spans="1:28" s="76" customFormat="1" ht="18.399999999999999" customHeight="1" thickTop="1" x14ac:dyDescent="0.15">
      <c r="A942" s="69"/>
      <c r="B942" s="73"/>
      <c r="C942" s="73"/>
      <c r="D942" s="507" t="str">
        <f>IF(AB943=0,"",VLOOKUP(AB943,E$2256:F$2355,2))</f>
        <v/>
      </c>
      <c r="E942" s="507"/>
      <c r="F942" s="507"/>
      <c r="G942" s="507"/>
      <c r="H942" s="73"/>
      <c r="I942" s="73"/>
      <c r="J942" s="73"/>
      <c r="K942" s="73"/>
      <c r="L942" s="73"/>
      <c r="M942" s="503"/>
      <c r="N942" s="503"/>
      <c r="O942" s="503"/>
      <c r="P942" s="503"/>
      <c r="Q942" s="503"/>
      <c r="R942" s="73"/>
      <c r="S942" s="73"/>
      <c r="T942" s="73"/>
      <c r="U942" s="505" t="str">
        <f>U$20</f>
        <v/>
      </c>
      <c r="V942" s="505"/>
      <c r="W942" s="505"/>
      <c r="X942" s="505"/>
      <c r="Y942" s="505"/>
      <c r="Z942" s="69"/>
    </row>
    <row r="943" spans="1:28" s="76" customFormat="1" ht="18.399999999999999" customHeight="1" x14ac:dyDescent="0.15">
      <c r="A943" s="69"/>
      <c r="B943" s="74" t="s">
        <v>162</v>
      </c>
      <c r="C943" s="74"/>
      <c r="D943" s="508"/>
      <c r="E943" s="508"/>
      <c r="F943" s="508"/>
      <c r="G943" s="508"/>
      <c r="H943" s="69"/>
      <c r="I943" s="74" t="s">
        <v>163</v>
      </c>
      <c r="J943" s="74"/>
      <c r="K943" s="74"/>
      <c r="L943" s="74"/>
      <c r="M943" s="504"/>
      <c r="N943" s="504"/>
      <c r="O943" s="504"/>
      <c r="P943" s="504"/>
      <c r="Q943" s="504"/>
      <c r="R943" s="69"/>
      <c r="S943" s="74" t="s">
        <v>174</v>
      </c>
      <c r="T943" s="74"/>
      <c r="U943" s="506"/>
      <c r="V943" s="506"/>
      <c r="W943" s="506"/>
      <c r="X943" s="506"/>
      <c r="Y943" s="506"/>
      <c r="Z943" s="69"/>
      <c r="AB943" s="85">
        <f>IF(OR(SUM(AE$9:AE$10)=0,SUM(AE$9:AE$10)&lt;MAX(AB$1:AB942)+1),0,MAX(AB$1:AB942)+1)</f>
        <v>0</v>
      </c>
    </row>
    <row r="944" spans="1:28" s="76" customFormat="1" ht="18.399999999999999" customHeight="1" x14ac:dyDescent="0.15">
      <c r="A944" s="69"/>
      <c r="B944" s="240" t="s">
        <v>389</v>
      </c>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35" s="76" customFormat="1" ht="18.399999999999999" customHeight="1" x14ac:dyDescent="0.15">
      <c r="A945" s="69" t="s">
        <v>149</v>
      </c>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35" s="75" customFormat="1" ht="18.399999999999999" customHeight="1" x14ac:dyDescent="0.15">
      <c r="A946" s="69" t="s">
        <v>149</v>
      </c>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row>
    <row r="947" spans="1:35" s="76" customFormat="1" ht="18.399999999999999" customHeight="1" x14ac:dyDescent="0.15">
      <c r="A947" s="70"/>
      <c r="B947" s="70"/>
      <c r="C947" s="70"/>
      <c r="D947" s="498" t="str">
        <f>団体!C$4&amp;"   体調チェックシート"</f>
        <v>令和 ４年度 第２４回 「谷口睦生」記念陸上記録会   体調チェックシート</v>
      </c>
      <c r="E947" s="498"/>
      <c r="F947" s="498"/>
      <c r="G947" s="498"/>
      <c r="H947" s="498"/>
      <c r="I947" s="498"/>
      <c r="J947" s="498"/>
      <c r="K947" s="498"/>
      <c r="L947" s="498"/>
      <c r="M947" s="498"/>
      <c r="N947" s="498"/>
      <c r="O947" s="498"/>
      <c r="P947" s="498"/>
      <c r="Q947" s="498"/>
      <c r="R947" s="498"/>
      <c r="S947" s="498"/>
      <c r="T947" s="498"/>
      <c r="U947" s="498"/>
      <c r="V947" s="498"/>
      <c r="W947" s="498"/>
      <c r="X947" s="498"/>
      <c r="Y947" s="70"/>
      <c r="Z947" s="70"/>
      <c r="AA947" s="75"/>
      <c r="AB947" s="75"/>
      <c r="AC947" s="75"/>
      <c r="AD947" s="75"/>
    </row>
    <row r="948" spans="1:35" s="76" customFormat="1" ht="18.399999999999999" customHeight="1" x14ac:dyDescent="0.15">
      <c r="A948" s="69"/>
      <c r="B948" s="69"/>
      <c r="C948" s="69"/>
      <c r="D948" s="498"/>
      <c r="E948" s="498"/>
      <c r="F948" s="498"/>
      <c r="G948" s="498"/>
      <c r="H948" s="498"/>
      <c r="I948" s="498"/>
      <c r="J948" s="498"/>
      <c r="K948" s="498"/>
      <c r="L948" s="498"/>
      <c r="M948" s="498"/>
      <c r="N948" s="498"/>
      <c r="O948" s="498"/>
      <c r="P948" s="498"/>
      <c r="Q948" s="498"/>
      <c r="R948" s="498"/>
      <c r="S948" s="498"/>
      <c r="T948" s="498"/>
      <c r="U948" s="498"/>
      <c r="V948" s="498"/>
      <c r="W948" s="498"/>
      <c r="X948" s="498"/>
      <c r="Y948" s="69"/>
      <c r="Z948" s="69"/>
    </row>
    <row r="949" spans="1:35" s="75" customFormat="1" ht="18.399999999999999" customHeight="1" x14ac:dyDescent="0.15">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E949" s="76"/>
      <c r="AF949" s="76"/>
      <c r="AG949" s="76"/>
      <c r="AH949" s="76"/>
      <c r="AI949" s="76"/>
    </row>
    <row r="950" spans="1:35" s="76" customFormat="1" ht="18.399999999999999" customHeight="1" x14ac:dyDescent="0.15">
      <c r="A950" s="69"/>
      <c r="B950" s="71" t="s">
        <v>150</v>
      </c>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35" s="76" customFormat="1" ht="18.399999999999999" customHeight="1" x14ac:dyDescent="0.15">
      <c r="A951" s="69"/>
      <c r="B951" s="71" t="s">
        <v>151</v>
      </c>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35" s="76" customFormat="1" ht="18.399999999999999" customHeight="1" x14ac:dyDescent="0.15">
      <c r="A952" s="69"/>
      <c r="B952" s="71" t="s">
        <v>152</v>
      </c>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35" s="76" customFormat="1" ht="18.399999999999999" customHeight="1" x14ac:dyDescent="0.15">
      <c r="A953" s="69"/>
      <c r="B953" s="71" t="s">
        <v>153</v>
      </c>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35" s="76" customFormat="1" ht="18.399999999999999" customHeight="1" x14ac:dyDescent="0.15">
      <c r="A954" s="69"/>
      <c r="B954" s="71" t="s">
        <v>164</v>
      </c>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35" s="76" customFormat="1" ht="18.399999999999999" customHeight="1" x14ac:dyDescent="0.15">
      <c r="A955" s="69"/>
      <c r="B955" s="71" t="s">
        <v>165</v>
      </c>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35" s="76" customFormat="1" ht="18.399999999999999" customHeight="1" x14ac:dyDescent="0.15">
      <c r="A956" s="69"/>
      <c r="B956" s="241" t="s">
        <v>154</v>
      </c>
      <c r="C956" s="69"/>
      <c r="D956" s="69"/>
      <c r="E956" s="69"/>
      <c r="F956" s="69"/>
      <c r="G956" s="69"/>
      <c r="H956" s="242"/>
      <c r="I956" s="69"/>
      <c r="J956" s="69"/>
      <c r="K956" s="69"/>
      <c r="L956" s="69"/>
      <c r="M956" s="242"/>
      <c r="N956" s="242"/>
      <c r="O956" s="242"/>
      <c r="P956" s="242"/>
      <c r="Q956" s="242"/>
      <c r="R956" s="242"/>
      <c r="S956" s="242"/>
      <c r="T956" s="242"/>
      <c r="U956" s="242"/>
      <c r="V956" s="242"/>
      <c r="W956" s="242"/>
      <c r="X956" s="242"/>
      <c r="Y956" s="242"/>
      <c r="Z956" s="69"/>
    </row>
    <row r="957" spans="1:35" s="76" customFormat="1" ht="18.399999999999999" customHeight="1" thickBot="1" x14ac:dyDescent="0.2">
      <c r="A957" s="69"/>
      <c r="B957" s="72" t="s">
        <v>390</v>
      </c>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35" s="76" customFormat="1" ht="18.399999999999999" customHeight="1" thickTop="1" thickBot="1" x14ac:dyDescent="0.2">
      <c r="A958" s="69"/>
      <c r="B958" s="499" t="s">
        <v>155</v>
      </c>
      <c r="C958" s="500"/>
      <c r="D958" s="500"/>
      <c r="E958" s="500"/>
      <c r="F958" s="500"/>
      <c r="G958" s="500"/>
      <c r="H958" s="500"/>
      <c r="I958" s="501"/>
      <c r="J958" s="496">
        <f>J$13</f>
        <v>44871</v>
      </c>
      <c r="K958" s="497"/>
      <c r="L958" s="496">
        <f t="shared" ref="L958" si="287">L$13</f>
        <v>44872</v>
      </c>
      <c r="M958" s="497"/>
      <c r="N958" s="496">
        <f t="shared" ref="N958" si="288">N$13</f>
        <v>44873</v>
      </c>
      <c r="O958" s="497"/>
      <c r="P958" s="496">
        <f t="shared" ref="P958" si="289">P$13</f>
        <v>44874</v>
      </c>
      <c r="Q958" s="497"/>
      <c r="R958" s="496">
        <f t="shared" ref="R958" si="290">R$13</f>
        <v>44875</v>
      </c>
      <c r="S958" s="497"/>
      <c r="T958" s="496">
        <f t="shared" ref="T958" si="291">T$13</f>
        <v>44876</v>
      </c>
      <c r="U958" s="497"/>
      <c r="V958" s="496">
        <f t="shared" ref="V958" si="292">V$13</f>
        <v>44877</v>
      </c>
      <c r="W958" s="497"/>
      <c r="X958" s="496">
        <f t="shared" ref="X958" si="293">X$13</f>
        <v>44878</v>
      </c>
      <c r="Y958" s="502"/>
      <c r="Z958" s="69"/>
    </row>
    <row r="959" spans="1:35" s="76" customFormat="1" ht="18.399999999999999" customHeight="1" thickTop="1" x14ac:dyDescent="0.15">
      <c r="A959" s="69"/>
      <c r="B959" s="170" t="s">
        <v>156</v>
      </c>
      <c r="C959" s="171"/>
      <c r="D959" s="171"/>
      <c r="E959" s="171"/>
      <c r="F959" s="171"/>
      <c r="G959" s="171"/>
      <c r="H959" s="171"/>
      <c r="I959" s="172"/>
      <c r="J959" s="488"/>
      <c r="K959" s="489"/>
      <c r="L959" s="490"/>
      <c r="M959" s="489"/>
      <c r="N959" s="490"/>
      <c r="O959" s="489"/>
      <c r="P959" s="490"/>
      <c r="Q959" s="489"/>
      <c r="R959" s="490"/>
      <c r="S959" s="489"/>
      <c r="T959" s="490"/>
      <c r="U959" s="489"/>
      <c r="V959" s="490"/>
      <c r="W959" s="489"/>
      <c r="X959" s="490"/>
      <c r="Y959" s="491"/>
      <c r="Z959" s="69"/>
    </row>
    <row r="960" spans="1:35" s="76" customFormat="1" ht="18.399999999999999" customHeight="1" x14ac:dyDescent="0.15">
      <c r="A960" s="69"/>
      <c r="B960" s="173"/>
      <c r="C960" s="174"/>
      <c r="D960" s="174"/>
      <c r="E960" s="174"/>
      <c r="F960" s="174"/>
      <c r="G960" s="175" t="s">
        <v>157</v>
      </c>
      <c r="H960" s="176"/>
      <c r="I960" s="177"/>
      <c r="J960" s="492" t="s">
        <v>286</v>
      </c>
      <c r="K960" s="493"/>
      <c r="L960" s="494" t="s">
        <v>286</v>
      </c>
      <c r="M960" s="493"/>
      <c r="N960" s="494" t="s">
        <v>286</v>
      </c>
      <c r="O960" s="493"/>
      <c r="P960" s="494" t="s">
        <v>286</v>
      </c>
      <c r="Q960" s="493"/>
      <c r="R960" s="494" t="s">
        <v>286</v>
      </c>
      <c r="S960" s="493"/>
      <c r="T960" s="494" t="s">
        <v>286</v>
      </c>
      <c r="U960" s="493"/>
      <c r="V960" s="494" t="s">
        <v>286</v>
      </c>
      <c r="W960" s="493"/>
      <c r="X960" s="494" t="s">
        <v>286</v>
      </c>
      <c r="Y960" s="495"/>
      <c r="Z960" s="69"/>
    </row>
    <row r="961" spans="1:28" s="76" customFormat="1" ht="18.399999999999999" customHeight="1" x14ac:dyDescent="0.15">
      <c r="A961" s="69"/>
      <c r="B961" s="178" t="s">
        <v>158</v>
      </c>
      <c r="C961" s="179"/>
      <c r="D961" s="179"/>
      <c r="E961" s="179"/>
      <c r="F961" s="179"/>
      <c r="G961" s="179"/>
      <c r="H961" s="179"/>
      <c r="I961" s="180"/>
      <c r="J961" s="484"/>
      <c r="K961" s="485"/>
      <c r="L961" s="486"/>
      <c r="M961" s="485"/>
      <c r="N961" s="486"/>
      <c r="O961" s="485"/>
      <c r="P961" s="486"/>
      <c r="Q961" s="485"/>
      <c r="R961" s="486"/>
      <c r="S961" s="485"/>
      <c r="T961" s="486"/>
      <c r="U961" s="485"/>
      <c r="V961" s="486"/>
      <c r="W961" s="485"/>
      <c r="X961" s="486"/>
      <c r="Y961" s="487"/>
      <c r="Z961" s="69"/>
    </row>
    <row r="962" spans="1:28" s="76" customFormat="1" ht="18.399999999999999" customHeight="1" x14ac:dyDescent="0.15">
      <c r="A962" s="70"/>
      <c r="B962" s="178" t="s">
        <v>159</v>
      </c>
      <c r="C962" s="179"/>
      <c r="D962" s="179"/>
      <c r="E962" s="179"/>
      <c r="F962" s="179"/>
      <c r="G962" s="179"/>
      <c r="H962" s="179"/>
      <c r="I962" s="180"/>
      <c r="J962" s="484"/>
      <c r="K962" s="485"/>
      <c r="L962" s="486"/>
      <c r="M962" s="485"/>
      <c r="N962" s="486"/>
      <c r="O962" s="485"/>
      <c r="P962" s="486"/>
      <c r="Q962" s="485"/>
      <c r="R962" s="486"/>
      <c r="S962" s="485"/>
      <c r="T962" s="486"/>
      <c r="U962" s="485"/>
      <c r="V962" s="486"/>
      <c r="W962" s="485"/>
      <c r="X962" s="486"/>
      <c r="Y962" s="487"/>
      <c r="Z962" s="69"/>
    </row>
    <row r="963" spans="1:28" s="76" customFormat="1" ht="18.399999999999999" customHeight="1" x14ac:dyDescent="0.15">
      <c r="A963" s="69"/>
      <c r="B963" s="178" t="s">
        <v>160</v>
      </c>
      <c r="C963" s="179"/>
      <c r="D963" s="179"/>
      <c r="E963" s="179"/>
      <c r="F963" s="179"/>
      <c r="G963" s="179"/>
      <c r="H963" s="179"/>
      <c r="I963" s="180"/>
      <c r="J963" s="484"/>
      <c r="K963" s="485"/>
      <c r="L963" s="486"/>
      <c r="M963" s="485"/>
      <c r="N963" s="486"/>
      <c r="O963" s="485"/>
      <c r="P963" s="486"/>
      <c r="Q963" s="485"/>
      <c r="R963" s="486"/>
      <c r="S963" s="485"/>
      <c r="T963" s="486"/>
      <c r="U963" s="485"/>
      <c r="V963" s="486"/>
      <c r="W963" s="485"/>
      <c r="X963" s="486"/>
      <c r="Y963" s="487"/>
      <c r="Z963" s="69"/>
    </row>
    <row r="964" spans="1:28" s="76" customFormat="1" ht="18.399999999999999" customHeight="1" thickBot="1" x14ac:dyDescent="0.2">
      <c r="A964" s="70"/>
      <c r="B964" s="181" t="s">
        <v>161</v>
      </c>
      <c r="C964" s="182"/>
      <c r="D964" s="182"/>
      <c r="E964" s="182"/>
      <c r="F964" s="182"/>
      <c r="G964" s="182"/>
      <c r="H964" s="182"/>
      <c r="I964" s="183"/>
      <c r="J964" s="480"/>
      <c r="K964" s="481"/>
      <c r="L964" s="482"/>
      <c r="M964" s="481"/>
      <c r="N964" s="482"/>
      <c r="O964" s="481"/>
      <c r="P964" s="482"/>
      <c r="Q964" s="481"/>
      <c r="R964" s="482"/>
      <c r="S964" s="481"/>
      <c r="T964" s="482"/>
      <c r="U964" s="481"/>
      <c r="V964" s="482"/>
      <c r="W964" s="481"/>
      <c r="X964" s="482"/>
      <c r="Y964" s="483"/>
      <c r="Z964" s="69"/>
    </row>
    <row r="965" spans="1:28" s="76" customFormat="1" ht="18.399999999999999" customHeight="1" thickTop="1" x14ac:dyDescent="0.15">
      <c r="A965" s="69"/>
      <c r="B965" s="73"/>
      <c r="C965" s="73"/>
      <c r="D965" s="507" t="str">
        <f>IF(AB966=0,"",VLOOKUP(AB966,E$2256:F$2355,2))</f>
        <v/>
      </c>
      <c r="E965" s="507"/>
      <c r="F965" s="507"/>
      <c r="G965" s="507"/>
      <c r="H965" s="73"/>
      <c r="I965" s="73"/>
      <c r="J965" s="73"/>
      <c r="K965" s="73"/>
      <c r="L965" s="73"/>
      <c r="M965" s="503"/>
      <c r="N965" s="503"/>
      <c r="O965" s="503"/>
      <c r="P965" s="503"/>
      <c r="Q965" s="503"/>
      <c r="R965" s="73"/>
      <c r="S965" s="73"/>
      <c r="T965" s="73"/>
      <c r="U965" s="505" t="str">
        <f>U$20</f>
        <v/>
      </c>
      <c r="V965" s="505"/>
      <c r="W965" s="505"/>
      <c r="X965" s="505"/>
      <c r="Y965" s="505"/>
      <c r="Z965" s="69"/>
    </row>
    <row r="966" spans="1:28" s="76" customFormat="1" ht="18.399999999999999" customHeight="1" x14ac:dyDescent="0.15">
      <c r="A966" s="69"/>
      <c r="B966" s="74" t="s">
        <v>162</v>
      </c>
      <c r="C966" s="74"/>
      <c r="D966" s="508"/>
      <c r="E966" s="508"/>
      <c r="F966" s="508"/>
      <c r="G966" s="508"/>
      <c r="H966" s="69"/>
      <c r="I966" s="74" t="s">
        <v>163</v>
      </c>
      <c r="J966" s="74"/>
      <c r="K966" s="74"/>
      <c r="L966" s="74"/>
      <c r="M966" s="504"/>
      <c r="N966" s="504"/>
      <c r="O966" s="504"/>
      <c r="P966" s="504"/>
      <c r="Q966" s="504"/>
      <c r="R966" s="69"/>
      <c r="S966" s="74" t="s">
        <v>174</v>
      </c>
      <c r="T966" s="74"/>
      <c r="U966" s="506"/>
      <c r="V966" s="506"/>
      <c r="W966" s="506"/>
      <c r="X966" s="506"/>
      <c r="Y966" s="506"/>
      <c r="Z966" s="69"/>
      <c r="AB966" s="85">
        <f>IF(OR(SUM(AE$9:AE$10)=0,SUM(AE$9:AE$10)&lt;MAX(AB$1:AB965)+1),0,MAX(AB$1:AB965)+1)</f>
        <v>0</v>
      </c>
    </row>
    <row r="967" spans="1:28" s="76" customFormat="1" ht="18.399999999999999" customHeight="1" x14ac:dyDescent="0.15">
      <c r="A967" s="69"/>
      <c r="B967" s="240" t="s">
        <v>389</v>
      </c>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8" s="76" customFormat="1" ht="18.399999999999999" customHeight="1" x14ac:dyDescent="0.15">
      <c r="A968" s="69" t="s">
        <v>149</v>
      </c>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5"/>
    </row>
    <row r="969" spans="1:28" s="76" customFormat="1" ht="18.399999999999999" customHeight="1" x14ac:dyDescent="0.15">
      <c r="A969" s="70"/>
      <c r="B969" s="70"/>
      <c r="C969" s="70"/>
      <c r="D969" s="498" t="str">
        <f>団体!C$4&amp;"   体調チェックシート"</f>
        <v>令和 ４年度 第２４回 「谷口睦生」記念陸上記録会   体調チェックシート</v>
      </c>
      <c r="E969" s="498"/>
      <c r="F969" s="498"/>
      <c r="G969" s="498"/>
      <c r="H969" s="498"/>
      <c r="I969" s="498"/>
      <c r="J969" s="498"/>
      <c r="K969" s="498"/>
      <c r="L969" s="498"/>
      <c r="M969" s="498"/>
      <c r="N969" s="498"/>
      <c r="O969" s="498"/>
      <c r="P969" s="498"/>
      <c r="Q969" s="498"/>
      <c r="R969" s="498"/>
      <c r="S969" s="498"/>
      <c r="T969" s="498"/>
      <c r="U969" s="498"/>
      <c r="V969" s="498"/>
      <c r="W969" s="498"/>
      <c r="X969" s="498"/>
      <c r="Y969" s="70"/>
      <c r="Z969" s="70"/>
      <c r="AA969" s="75"/>
    </row>
    <row r="970" spans="1:28" s="76" customFormat="1" ht="18.399999999999999" customHeight="1" x14ac:dyDescent="0.15">
      <c r="A970" s="69"/>
      <c r="B970" s="69"/>
      <c r="C970" s="69"/>
      <c r="D970" s="498"/>
      <c r="E970" s="498"/>
      <c r="F970" s="498"/>
      <c r="G970" s="498"/>
      <c r="H970" s="498"/>
      <c r="I970" s="498"/>
      <c r="J970" s="498"/>
      <c r="K970" s="498"/>
      <c r="L970" s="498"/>
      <c r="M970" s="498"/>
      <c r="N970" s="498"/>
      <c r="O970" s="498"/>
      <c r="P970" s="498"/>
      <c r="Q970" s="498"/>
      <c r="R970" s="498"/>
      <c r="S970" s="498"/>
      <c r="T970" s="498"/>
      <c r="U970" s="498"/>
      <c r="V970" s="498"/>
      <c r="W970" s="498"/>
      <c r="X970" s="498"/>
      <c r="Y970" s="69"/>
      <c r="Z970" s="69"/>
    </row>
    <row r="971" spans="1:28" s="76" customFormat="1" ht="18.399999999999999" customHeight="1" x14ac:dyDescent="0.15">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8" s="76" customFormat="1" ht="18.399999999999999" customHeight="1" x14ac:dyDescent="0.15">
      <c r="A972" s="69"/>
      <c r="B972" s="71" t="s">
        <v>150</v>
      </c>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8" s="76" customFormat="1" ht="18.399999999999999" customHeight="1" x14ac:dyDescent="0.15">
      <c r="A973" s="69"/>
      <c r="B973" s="71" t="s">
        <v>151</v>
      </c>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8" s="76" customFormat="1" ht="18.399999999999999" customHeight="1" x14ac:dyDescent="0.15">
      <c r="A974" s="69"/>
      <c r="B974" s="71" t="s">
        <v>152</v>
      </c>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8" s="76" customFormat="1" ht="18.399999999999999" customHeight="1" x14ac:dyDescent="0.15">
      <c r="A975" s="69"/>
      <c r="B975" s="71" t="s">
        <v>153</v>
      </c>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8" s="76" customFormat="1" ht="18.399999999999999" customHeight="1" x14ac:dyDescent="0.15">
      <c r="A976" s="69"/>
      <c r="B976" s="71" t="s">
        <v>164</v>
      </c>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30" s="76" customFormat="1" ht="18.399999999999999" customHeight="1" x14ac:dyDescent="0.15">
      <c r="A977" s="69"/>
      <c r="B977" s="71" t="s">
        <v>165</v>
      </c>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30" s="76" customFormat="1" ht="18.399999999999999" customHeight="1" x14ac:dyDescent="0.15">
      <c r="A978" s="69"/>
      <c r="B978" s="241" t="s">
        <v>154</v>
      </c>
      <c r="C978" s="69"/>
      <c r="D978" s="69"/>
      <c r="E978" s="69"/>
      <c r="F978" s="69"/>
      <c r="G978" s="69"/>
      <c r="H978" s="242"/>
      <c r="I978" s="69"/>
      <c r="J978" s="69"/>
      <c r="K978" s="69"/>
      <c r="L978" s="69"/>
      <c r="M978" s="242"/>
      <c r="N978" s="242"/>
      <c r="O978" s="242"/>
      <c r="P978" s="242"/>
      <c r="Q978" s="242"/>
      <c r="R978" s="242"/>
      <c r="S978" s="242"/>
      <c r="T978" s="242"/>
      <c r="U978" s="242"/>
      <c r="V978" s="242"/>
      <c r="W978" s="242"/>
      <c r="X978" s="242"/>
      <c r="Y978" s="242"/>
      <c r="Z978" s="69"/>
    </row>
    <row r="979" spans="1:30" s="76" customFormat="1" ht="18.399999999999999" customHeight="1" thickBot="1" x14ac:dyDescent="0.2">
      <c r="A979" s="69"/>
      <c r="B979" s="72" t="s">
        <v>390</v>
      </c>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30" s="76" customFormat="1" ht="18.399999999999999" customHeight="1" thickTop="1" thickBot="1" x14ac:dyDescent="0.2">
      <c r="A980" s="69"/>
      <c r="B980" s="499" t="s">
        <v>155</v>
      </c>
      <c r="C980" s="500"/>
      <c r="D980" s="500"/>
      <c r="E980" s="500"/>
      <c r="F980" s="500"/>
      <c r="G980" s="500"/>
      <c r="H980" s="500"/>
      <c r="I980" s="501"/>
      <c r="J980" s="496">
        <f>J$13</f>
        <v>44871</v>
      </c>
      <c r="K980" s="497"/>
      <c r="L980" s="496">
        <f t="shared" ref="L980" si="294">L$13</f>
        <v>44872</v>
      </c>
      <c r="M980" s="497"/>
      <c r="N980" s="496">
        <f t="shared" ref="N980" si="295">N$13</f>
        <v>44873</v>
      </c>
      <c r="O980" s="497"/>
      <c r="P980" s="496">
        <f t="shared" ref="P980" si="296">P$13</f>
        <v>44874</v>
      </c>
      <c r="Q980" s="497"/>
      <c r="R980" s="496">
        <f t="shared" ref="R980" si="297">R$13</f>
        <v>44875</v>
      </c>
      <c r="S980" s="497"/>
      <c r="T980" s="496">
        <f t="shared" ref="T980" si="298">T$13</f>
        <v>44876</v>
      </c>
      <c r="U980" s="497"/>
      <c r="V980" s="496">
        <f t="shared" ref="V980" si="299">V$13</f>
        <v>44877</v>
      </c>
      <c r="W980" s="497"/>
      <c r="X980" s="496">
        <f t="shared" ref="X980" si="300">X$13</f>
        <v>44878</v>
      </c>
      <c r="Y980" s="502"/>
      <c r="Z980" s="69"/>
    </row>
    <row r="981" spans="1:30" s="76" customFormat="1" ht="18.399999999999999" customHeight="1" thickTop="1" x14ac:dyDescent="0.15">
      <c r="A981" s="69"/>
      <c r="B981" s="170" t="s">
        <v>156</v>
      </c>
      <c r="C981" s="171"/>
      <c r="D981" s="171"/>
      <c r="E981" s="171"/>
      <c r="F981" s="171"/>
      <c r="G981" s="171"/>
      <c r="H981" s="171"/>
      <c r="I981" s="172"/>
      <c r="J981" s="488"/>
      <c r="K981" s="489"/>
      <c r="L981" s="490"/>
      <c r="M981" s="489"/>
      <c r="N981" s="490"/>
      <c r="O981" s="489"/>
      <c r="P981" s="490"/>
      <c r="Q981" s="489"/>
      <c r="R981" s="490"/>
      <c r="S981" s="489"/>
      <c r="T981" s="490"/>
      <c r="U981" s="489"/>
      <c r="V981" s="490"/>
      <c r="W981" s="489"/>
      <c r="X981" s="490"/>
      <c r="Y981" s="491"/>
      <c r="Z981" s="69"/>
    </row>
    <row r="982" spans="1:30" s="76" customFormat="1" ht="18.399999999999999" customHeight="1" x14ac:dyDescent="0.15">
      <c r="A982" s="69"/>
      <c r="B982" s="173"/>
      <c r="C982" s="174"/>
      <c r="D982" s="174"/>
      <c r="E982" s="174"/>
      <c r="F982" s="174"/>
      <c r="G982" s="175" t="s">
        <v>157</v>
      </c>
      <c r="H982" s="176"/>
      <c r="I982" s="177"/>
      <c r="J982" s="492" t="s">
        <v>286</v>
      </c>
      <c r="K982" s="493"/>
      <c r="L982" s="494" t="s">
        <v>286</v>
      </c>
      <c r="M982" s="493"/>
      <c r="N982" s="494" t="s">
        <v>286</v>
      </c>
      <c r="O982" s="493"/>
      <c r="P982" s="494" t="s">
        <v>286</v>
      </c>
      <c r="Q982" s="493"/>
      <c r="R982" s="494" t="s">
        <v>286</v>
      </c>
      <c r="S982" s="493"/>
      <c r="T982" s="494" t="s">
        <v>286</v>
      </c>
      <c r="U982" s="493"/>
      <c r="V982" s="494" t="s">
        <v>286</v>
      </c>
      <c r="W982" s="493"/>
      <c r="X982" s="494" t="s">
        <v>286</v>
      </c>
      <c r="Y982" s="495"/>
      <c r="Z982" s="69"/>
    </row>
    <row r="983" spans="1:30" s="76" customFormat="1" ht="18.399999999999999" customHeight="1" x14ac:dyDescent="0.15">
      <c r="A983" s="69"/>
      <c r="B983" s="178" t="s">
        <v>158</v>
      </c>
      <c r="C983" s="179"/>
      <c r="D983" s="179"/>
      <c r="E983" s="179"/>
      <c r="F983" s="179"/>
      <c r="G983" s="179"/>
      <c r="H983" s="179"/>
      <c r="I983" s="180"/>
      <c r="J983" s="484"/>
      <c r="K983" s="485"/>
      <c r="L983" s="486"/>
      <c r="M983" s="485"/>
      <c r="N983" s="486"/>
      <c r="O983" s="485"/>
      <c r="P983" s="486"/>
      <c r="Q983" s="485"/>
      <c r="R983" s="486"/>
      <c r="S983" s="485"/>
      <c r="T983" s="486"/>
      <c r="U983" s="485"/>
      <c r="V983" s="486"/>
      <c r="W983" s="485"/>
      <c r="X983" s="486"/>
      <c r="Y983" s="487"/>
      <c r="Z983" s="69"/>
    </row>
    <row r="984" spans="1:30" s="76" customFormat="1" ht="18.399999999999999" customHeight="1" x14ac:dyDescent="0.15">
      <c r="A984" s="70"/>
      <c r="B984" s="178" t="s">
        <v>159</v>
      </c>
      <c r="C984" s="179"/>
      <c r="D984" s="179"/>
      <c r="E984" s="179"/>
      <c r="F984" s="179"/>
      <c r="G984" s="179"/>
      <c r="H984" s="179"/>
      <c r="I984" s="180"/>
      <c r="J984" s="484"/>
      <c r="K984" s="485"/>
      <c r="L984" s="486"/>
      <c r="M984" s="485"/>
      <c r="N984" s="486"/>
      <c r="O984" s="485"/>
      <c r="P984" s="486"/>
      <c r="Q984" s="485"/>
      <c r="R984" s="486"/>
      <c r="S984" s="485"/>
      <c r="T984" s="486"/>
      <c r="U984" s="485"/>
      <c r="V984" s="486"/>
      <c r="W984" s="485"/>
      <c r="X984" s="486"/>
      <c r="Y984" s="487"/>
      <c r="Z984" s="69"/>
    </row>
    <row r="985" spans="1:30" s="76" customFormat="1" ht="18.399999999999999" customHeight="1" x14ac:dyDescent="0.15">
      <c r="A985" s="69"/>
      <c r="B985" s="178" t="s">
        <v>160</v>
      </c>
      <c r="C985" s="179"/>
      <c r="D985" s="179"/>
      <c r="E985" s="179"/>
      <c r="F985" s="179"/>
      <c r="G985" s="179"/>
      <c r="H985" s="179"/>
      <c r="I985" s="180"/>
      <c r="J985" s="484"/>
      <c r="K985" s="485"/>
      <c r="L985" s="486"/>
      <c r="M985" s="485"/>
      <c r="N985" s="486"/>
      <c r="O985" s="485"/>
      <c r="P985" s="486"/>
      <c r="Q985" s="485"/>
      <c r="R985" s="486"/>
      <c r="S985" s="485"/>
      <c r="T985" s="486"/>
      <c r="U985" s="485"/>
      <c r="V985" s="486"/>
      <c r="W985" s="485"/>
      <c r="X985" s="486"/>
      <c r="Y985" s="487"/>
      <c r="Z985" s="69"/>
    </row>
    <row r="986" spans="1:30" s="76" customFormat="1" ht="18.399999999999999" customHeight="1" thickBot="1" x14ac:dyDescent="0.2">
      <c r="A986" s="70"/>
      <c r="B986" s="181" t="s">
        <v>161</v>
      </c>
      <c r="C986" s="182"/>
      <c r="D986" s="182"/>
      <c r="E986" s="182"/>
      <c r="F986" s="182"/>
      <c r="G986" s="182"/>
      <c r="H986" s="182"/>
      <c r="I986" s="183"/>
      <c r="J986" s="480"/>
      <c r="K986" s="481"/>
      <c r="L986" s="482"/>
      <c r="M986" s="481"/>
      <c r="N986" s="482"/>
      <c r="O986" s="481"/>
      <c r="P986" s="482"/>
      <c r="Q986" s="481"/>
      <c r="R986" s="482"/>
      <c r="S986" s="481"/>
      <c r="T986" s="482"/>
      <c r="U986" s="481"/>
      <c r="V986" s="482"/>
      <c r="W986" s="481"/>
      <c r="X986" s="482"/>
      <c r="Y986" s="483"/>
      <c r="Z986" s="69"/>
    </row>
    <row r="987" spans="1:30" s="76" customFormat="1" ht="18.399999999999999" customHeight="1" thickTop="1" x14ac:dyDescent="0.15">
      <c r="A987" s="69"/>
      <c r="B987" s="73"/>
      <c r="C987" s="73"/>
      <c r="D987" s="507" t="str">
        <f>IF(AB988=0,"",VLOOKUP(AB988,E$2256:F$2355,2))</f>
        <v/>
      </c>
      <c r="E987" s="507"/>
      <c r="F987" s="507"/>
      <c r="G987" s="507"/>
      <c r="H987" s="73"/>
      <c r="I987" s="73"/>
      <c r="J987" s="73"/>
      <c r="K987" s="73"/>
      <c r="L987" s="73"/>
      <c r="M987" s="503"/>
      <c r="N987" s="503"/>
      <c r="O987" s="503"/>
      <c r="P987" s="503"/>
      <c r="Q987" s="503"/>
      <c r="R987" s="73"/>
      <c r="S987" s="73"/>
      <c r="T987" s="73"/>
      <c r="U987" s="505" t="str">
        <f>U$20</f>
        <v/>
      </c>
      <c r="V987" s="505"/>
      <c r="W987" s="505"/>
      <c r="X987" s="505"/>
      <c r="Y987" s="505"/>
      <c r="Z987" s="69"/>
    </row>
    <row r="988" spans="1:30" s="76" customFormat="1" ht="18.399999999999999" customHeight="1" x14ac:dyDescent="0.15">
      <c r="A988" s="69"/>
      <c r="B988" s="74" t="s">
        <v>162</v>
      </c>
      <c r="C988" s="74"/>
      <c r="D988" s="508"/>
      <c r="E988" s="508"/>
      <c r="F988" s="508"/>
      <c r="G988" s="508"/>
      <c r="H988" s="69"/>
      <c r="I988" s="74" t="s">
        <v>163</v>
      </c>
      <c r="J988" s="74"/>
      <c r="K988" s="74"/>
      <c r="L988" s="74"/>
      <c r="M988" s="504"/>
      <c r="N988" s="504"/>
      <c r="O988" s="504"/>
      <c r="P988" s="504"/>
      <c r="Q988" s="504"/>
      <c r="R988" s="69"/>
      <c r="S988" s="74" t="s">
        <v>174</v>
      </c>
      <c r="T988" s="74"/>
      <c r="U988" s="506"/>
      <c r="V988" s="506"/>
      <c r="W988" s="506"/>
      <c r="X988" s="506"/>
      <c r="Y988" s="506"/>
      <c r="Z988" s="69"/>
      <c r="AB988" s="85">
        <f>IF(OR(SUM(AE$9:AE$10)=0,SUM(AE$9:AE$10)&lt;MAX(AB$1:AB987)+1),0,MAX(AB$1:AB987)+1)</f>
        <v>0</v>
      </c>
    </row>
    <row r="989" spans="1:30" s="76" customFormat="1" ht="18.399999999999999" customHeight="1" x14ac:dyDescent="0.15">
      <c r="A989" s="69"/>
      <c r="B989" s="240" t="s">
        <v>389</v>
      </c>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30" s="76" customFormat="1" ht="18.399999999999999" customHeight="1" x14ac:dyDescent="0.15">
      <c r="A990" s="69" t="s">
        <v>149</v>
      </c>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30" s="75" customFormat="1" ht="18.399999999999999" customHeight="1" x14ac:dyDescent="0.15">
      <c r="A991" s="69" t="s">
        <v>149</v>
      </c>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row>
    <row r="992" spans="1:30" s="76" customFormat="1" ht="18.399999999999999" customHeight="1" x14ac:dyDescent="0.15">
      <c r="A992" s="70"/>
      <c r="B992" s="70"/>
      <c r="C992" s="70"/>
      <c r="D992" s="498" t="str">
        <f>団体!C$4&amp;"   体調チェックシート"</f>
        <v>令和 ４年度 第２４回 「谷口睦生」記念陸上記録会   体調チェックシート</v>
      </c>
      <c r="E992" s="498"/>
      <c r="F992" s="498"/>
      <c r="G992" s="498"/>
      <c r="H992" s="498"/>
      <c r="I992" s="498"/>
      <c r="J992" s="498"/>
      <c r="K992" s="498"/>
      <c r="L992" s="498"/>
      <c r="M992" s="498"/>
      <c r="N992" s="498"/>
      <c r="O992" s="498"/>
      <c r="P992" s="498"/>
      <c r="Q992" s="498"/>
      <c r="R992" s="498"/>
      <c r="S992" s="498"/>
      <c r="T992" s="498"/>
      <c r="U992" s="498"/>
      <c r="V992" s="498"/>
      <c r="W992" s="498"/>
      <c r="X992" s="498"/>
      <c r="Y992" s="70"/>
      <c r="Z992" s="70"/>
      <c r="AA992" s="75"/>
      <c r="AB992" s="75"/>
      <c r="AC992" s="75"/>
      <c r="AD992" s="75"/>
    </row>
    <row r="993" spans="1:35" s="76" customFormat="1" ht="18.399999999999999" customHeight="1" x14ac:dyDescent="0.15">
      <c r="A993" s="69"/>
      <c r="B993" s="69"/>
      <c r="C993" s="69"/>
      <c r="D993" s="498"/>
      <c r="E993" s="498"/>
      <c r="F993" s="498"/>
      <c r="G993" s="498"/>
      <c r="H993" s="498"/>
      <c r="I993" s="498"/>
      <c r="J993" s="498"/>
      <c r="K993" s="498"/>
      <c r="L993" s="498"/>
      <c r="M993" s="498"/>
      <c r="N993" s="498"/>
      <c r="O993" s="498"/>
      <c r="P993" s="498"/>
      <c r="Q993" s="498"/>
      <c r="R993" s="498"/>
      <c r="S993" s="498"/>
      <c r="T993" s="498"/>
      <c r="U993" s="498"/>
      <c r="V993" s="498"/>
      <c r="W993" s="498"/>
      <c r="X993" s="498"/>
      <c r="Y993" s="69"/>
      <c r="Z993" s="69"/>
    </row>
    <row r="994" spans="1:35" s="75" customFormat="1" ht="18.399999999999999" customHeight="1" x14ac:dyDescent="0.15">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E994" s="76"/>
      <c r="AF994" s="76"/>
      <c r="AG994" s="76"/>
      <c r="AH994" s="76"/>
      <c r="AI994" s="76"/>
    </row>
    <row r="995" spans="1:35" s="76" customFormat="1" ht="18.399999999999999" customHeight="1" x14ac:dyDescent="0.15">
      <c r="A995" s="69"/>
      <c r="B995" s="71" t="s">
        <v>150</v>
      </c>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35" s="76" customFormat="1" ht="18.399999999999999" customHeight="1" x14ac:dyDescent="0.15">
      <c r="A996" s="69"/>
      <c r="B996" s="71" t="s">
        <v>151</v>
      </c>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35" s="76" customFormat="1" ht="18.399999999999999" customHeight="1" x14ac:dyDescent="0.15">
      <c r="A997" s="69"/>
      <c r="B997" s="71" t="s">
        <v>152</v>
      </c>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35" s="76" customFormat="1" ht="18.399999999999999" customHeight="1" x14ac:dyDescent="0.15">
      <c r="A998" s="69"/>
      <c r="B998" s="71" t="s">
        <v>153</v>
      </c>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35" s="76" customFormat="1" ht="18.399999999999999" customHeight="1" x14ac:dyDescent="0.15">
      <c r="A999" s="69"/>
      <c r="B999" s="71" t="s">
        <v>164</v>
      </c>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35" s="76" customFormat="1" ht="18.399999999999999" customHeight="1" x14ac:dyDescent="0.15">
      <c r="A1000" s="69"/>
      <c r="B1000" s="71" t="s">
        <v>165</v>
      </c>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row r="1001" spans="1:35" s="76" customFormat="1" ht="18.399999999999999" customHeight="1" x14ac:dyDescent="0.15">
      <c r="A1001" s="69"/>
      <c r="B1001" s="241" t="s">
        <v>154</v>
      </c>
      <c r="C1001" s="69"/>
      <c r="D1001" s="69"/>
      <c r="E1001" s="69"/>
      <c r="F1001" s="69"/>
      <c r="G1001" s="69"/>
      <c r="H1001" s="242"/>
      <c r="I1001" s="69"/>
      <c r="J1001" s="69"/>
      <c r="K1001" s="69"/>
      <c r="L1001" s="69"/>
      <c r="M1001" s="242"/>
      <c r="N1001" s="242"/>
      <c r="O1001" s="242"/>
      <c r="P1001" s="242"/>
      <c r="Q1001" s="242"/>
      <c r="R1001" s="242"/>
      <c r="S1001" s="242"/>
      <c r="T1001" s="242"/>
      <c r="U1001" s="242"/>
      <c r="V1001" s="242"/>
      <c r="W1001" s="242"/>
      <c r="X1001" s="242"/>
      <c r="Y1001" s="242"/>
      <c r="Z1001" s="69"/>
    </row>
    <row r="1002" spans="1:35" s="76" customFormat="1" ht="18.399999999999999" customHeight="1" thickBot="1" x14ac:dyDescent="0.2">
      <c r="A1002" s="69"/>
      <c r="B1002" s="72" t="s">
        <v>390</v>
      </c>
      <c r="C1002" s="69"/>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row>
    <row r="1003" spans="1:35" s="76" customFormat="1" ht="18.399999999999999" customHeight="1" thickTop="1" thickBot="1" x14ac:dyDescent="0.2">
      <c r="A1003" s="69"/>
      <c r="B1003" s="499" t="s">
        <v>155</v>
      </c>
      <c r="C1003" s="500"/>
      <c r="D1003" s="500"/>
      <c r="E1003" s="500"/>
      <c r="F1003" s="500"/>
      <c r="G1003" s="500"/>
      <c r="H1003" s="500"/>
      <c r="I1003" s="501"/>
      <c r="J1003" s="496">
        <f>J$13</f>
        <v>44871</v>
      </c>
      <c r="K1003" s="497"/>
      <c r="L1003" s="496">
        <f t="shared" ref="L1003" si="301">L$13</f>
        <v>44872</v>
      </c>
      <c r="M1003" s="497"/>
      <c r="N1003" s="496">
        <f t="shared" ref="N1003" si="302">N$13</f>
        <v>44873</v>
      </c>
      <c r="O1003" s="497"/>
      <c r="P1003" s="496">
        <f t="shared" ref="P1003" si="303">P$13</f>
        <v>44874</v>
      </c>
      <c r="Q1003" s="497"/>
      <c r="R1003" s="496">
        <f t="shared" ref="R1003" si="304">R$13</f>
        <v>44875</v>
      </c>
      <c r="S1003" s="497"/>
      <c r="T1003" s="496">
        <f t="shared" ref="T1003" si="305">T$13</f>
        <v>44876</v>
      </c>
      <c r="U1003" s="497"/>
      <c r="V1003" s="496">
        <f t="shared" ref="V1003" si="306">V$13</f>
        <v>44877</v>
      </c>
      <c r="W1003" s="497"/>
      <c r="X1003" s="496">
        <f t="shared" ref="X1003" si="307">X$13</f>
        <v>44878</v>
      </c>
      <c r="Y1003" s="502"/>
      <c r="Z1003" s="69"/>
    </row>
    <row r="1004" spans="1:35" s="76" customFormat="1" ht="18.399999999999999" customHeight="1" thickTop="1" x14ac:dyDescent="0.15">
      <c r="A1004" s="69"/>
      <c r="B1004" s="170" t="s">
        <v>156</v>
      </c>
      <c r="C1004" s="171"/>
      <c r="D1004" s="171"/>
      <c r="E1004" s="171"/>
      <c r="F1004" s="171"/>
      <c r="G1004" s="171"/>
      <c r="H1004" s="171"/>
      <c r="I1004" s="172"/>
      <c r="J1004" s="488"/>
      <c r="K1004" s="489"/>
      <c r="L1004" s="490"/>
      <c r="M1004" s="489"/>
      <c r="N1004" s="490"/>
      <c r="O1004" s="489"/>
      <c r="P1004" s="490"/>
      <c r="Q1004" s="489"/>
      <c r="R1004" s="490"/>
      <c r="S1004" s="489"/>
      <c r="T1004" s="490"/>
      <c r="U1004" s="489"/>
      <c r="V1004" s="490"/>
      <c r="W1004" s="489"/>
      <c r="X1004" s="490"/>
      <c r="Y1004" s="491"/>
      <c r="Z1004" s="69"/>
    </row>
    <row r="1005" spans="1:35" s="76" customFormat="1" ht="18.399999999999999" customHeight="1" x14ac:dyDescent="0.15">
      <c r="A1005" s="69"/>
      <c r="B1005" s="173"/>
      <c r="C1005" s="174"/>
      <c r="D1005" s="174"/>
      <c r="E1005" s="174"/>
      <c r="F1005" s="174"/>
      <c r="G1005" s="175" t="s">
        <v>157</v>
      </c>
      <c r="H1005" s="176"/>
      <c r="I1005" s="177"/>
      <c r="J1005" s="492" t="s">
        <v>286</v>
      </c>
      <c r="K1005" s="493"/>
      <c r="L1005" s="494" t="s">
        <v>286</v>
      </c>
      <c r="M1005" s="493"/>
      <c r="N1005" s="494" t="s">
        <v>286</v>
      </c>
      <c r="O1005" s="493"/>
      <c r="P1005" s="494" t="s">
        <v>286</v>
      </c>
      <c r="Q1005" s="493"/>
      <c r="R1005" s="494" t="s">
        <v>286</v>
      </c>
      <c r="S1005" s="493"/>
      <c r="T1005" s="494" t="s">
        <v>286</v>
      </c>
      <c r="U1005" s="493"/>
      <c r="V1005" s="494" t="s">
        <v>286</v>
      </c>
      <c r="W1005" s="493"/>
      <c r="X1005" s="494" t="s">
        <v>286</v>
      </c>
      <c r="Y1005" s="495"/>
      <c r="Z1005" s="69"/>
    </row>
    <row r="1006" spans="1:35" s="76" customFormat="1" ht="18.399999999999999" customHeight="1" x14ac:dyDescent="0.15">
      <c r="A1006" s="69"/>
      <c r="B1006" s="178" t="s">
        <v>158</v>
      </c>
      <c r="C1006" s="179"/>
      <c r="D1006" s="179"/>
      <c r="E1006" s="179"/>
      <c r="F1006" s="179"/>
      <c r="G1006" s="179"/>
      <c r="H1006" s="179"/>
      <c r="I1006" s="180"/>
      <c r="J1006" s="484"/>
      <c r="K1006" s="485"/>
      <c r="L1006" s="486"/>
      <c r="M1006" s="485"/>
      <c r="N1006" s="486"/>
      <c r="O1006" s="485"/>
      <c r="P1006" s="486"/>
      <c r="Q1006" s="485"/>
      <c r="R1006" s="486"/>
      <c r="S1006" s="485"/>
      <c r="T1006" s="486"/>
      <c r="U1006" s="485"/>
      <c r="V1006" s="486"/>
      <c r="W1006" s="485"/>
      <c r="X1006" s="486"/>
      <c r="Y1006" s="487"/>
      <c r="Z1006" s="69"/>
    </row>
    <row r="1007" spans="1:35" s="76" customFormat="1" ht="18.399999999999999" customHeight="1" x14ac:dyDescent="0.15">
      <c r="A1007" s="70"/>
      <c r="B1007" s="178" t="s">
        <v>159</v>
      </c>
      <c r="C1007" s="179"/>
      <c r="D1007" s="179"/>
      <c r="E1007" s="179"/>
      <c r="F1007" s="179"/>
      <c r="G1007" s="179"/>
      <c r="H1007" s="179"/>
      <c r="I1007" s="180"/>
      <c r="J1007" s="484"/>
      <c r="K1007" s="485"/>
      <c r="L1007" s="486"/>
      <c r="M1007" s="485"/>
      <c r="N1007" s="486"/>
      <c r="O1007" s="485"/>
      <c r="P1007" s="486"/>
      <c r="Q1007" s="485"/>
      <c r="R1007" s="486"/>
      <c r="S1007" s="485"/>
      <c r="T1007" s="486"/>
      <c r="U1007" s="485"/>
      <c r="V1007" s="486"/>
      <c r="W1007" s="485"/>
      <c r="X1007" s="486"/>
      <c r="Y1007" s="487"/>
      <c r="Z1007" s="69"/>
    </row>
    <row r="1008" spans="1:35" s="76" customFormat="1" ht="18.399999999999999" customHeight="1" x14ac:dyDescent="0.15">
      <c r="A1008" s="69"/>
      <c r="B1008" s="178" t="s">
        <v>160</v>
      </c>
      <c r="C1008" s="179"/>
      <c r="D1008" s="179"/>
      <c r="E1008" s="179"/>
      <c r="F1008" s="179"/>
      <c r="G1008" s="179"/>
      <c r="H1008" s="179"/>
      <c r="I1008" s="180"/>
      <c r="J1008" s="484"/>
      <c r="K1008" s="485"/>
      <c r="L1008" s="486"/>
      <c r="M1008" s="485"/>
      <c r="N1008" s="486"/>
      <c r="O1008" s="485"/>
      <c r="P1008" s="486"/>
      <c r="Q1008" s="485"/>
      <c r="R1008" s="486"/>
      <c r="S1008" s="485"/>
      <c r="T1008" s="486"/>
      <c r="U1008" s="485"/>
      <c r="V1008" s="486"/>
      <c r="W1008" s="485"/>
      <c r="X1008" s="486"/>
      <c r="Y1008" s="487"/>
      <c r="Z1008" s="69"/>
    </row>
    <row r="1009" spans="1:28" s="76" customFormat="1" ht="18.399999999999999" customHeight="1" thickBot="1" x14ac:dyDescent="0.2">
      <c r="A1009" s="70"/>
      <c r="B1009" s="181" t="s">
        <v>161</v>
      </c>
      <c r="C1009" s="182"/>
      <c r="D1009" s="182"/>
      <c r="E1009" s="182"/>
      <c r="F1009" s="182"/>
      <c r="G1009" s="182"/>
      <c r="H1009" s="182"/>
      <c r="I1009" s="183"/>
      <c r="J1009" s="480"/>
      <c r="K1009" s="481"/>
      <c r="L1009" s="482"/>
      <c r="M1009" s="481"/>
      <c r="N1009" s="482"/>
      <c r="O1009" s="481"/>
      <c r="P1009" s="482"/>
      <c r="Q1009" s="481"/>
      <c r="R1009" s="482"/>
      <c r="S1009" s="481"/>
      <c r="T1009" s="482"/>
      <c r="U1009" s="481"/>
      <c r="V1009" s="482"/>
      <c r="W1009" s="481"/>
      <c r="X1009" s="482"/>
      <c r="Y1009" s="483"/>
      <c r="Z1009" s="69"/>
    </row>
    <row r="1010" spans="1:28" s="76" customFormat="1" ht="18.399999999999999" customHeight="1" thickTop="1" x14ac:dyDescent="0.15">
      <c r="A1010" s="69"/>
      <c r="B1010" s="73"/>
      <c r="C1010" s="73"/>
      <c r="D1010" s="507" t="str">
        <f>IF(AB1011=0,"",VLOOKUP(AB1011,E$2256:F$2355,2))</f>
        <v/>
      </c>
      <c r="E1010" s="507"/>
      <c r="F1010" s="507"/>
      <c r="G1010" s="507"/>
      <c r="H1010" s="73"/>
      <c r="I1010" s="73"/>
      <c r="J1010" s="73"/>
      <c r="K1010" s="73"/>
      <c r="L1010" s="73"/>
      <c r="M1010" s="503"/>
      <c r="N1010" s="503"/>
      <c r="O1010" s="503"/>
      <c r="P1010" s="503"/>
      <c r="Q1010" s="503"/>
      <c r="R1010" s="73"/>
      <c r="S1010" s="73"/>
      <c r="T1010" s="73"/>
      <c r="U1010" s="505" t="str">
        <f>U$20</f>
        <v/>
      </c>
      <c r="V1010" s="505"/>
      <c r="W1010" s="505"/>
      <c r="X1010" s="505"/>
      <c r="Y1010" s="505"/>
      <c r="Z1010" s="69"/>
    </row>
    <row r="1011" spans="1:28" s="76" customFormat="1" ht="18.399999999999999" customHeight="1" x14ac:dyDescent="0.15">
      <c r="A1011" s="69"/>
      <c r="B1011" s="74" t="s">
        <v>162</v>
      </c>
      <c r="C1011" s="74"/>
      <c r="D1011" s="508"/>
      <c r="E1011" s="508"/>
      <c r="F1011" s="508"/>
      <c r="G1011" s="508"/>
      <c r="H1011" s="69"/>
      <c r="I1011" s="74" t="s">
        <v>163</v>
      </c>
      <c r="J1011" s="74"/>
      <c r="K1011" s="74"/>
      <c r="L1011" s="74"/>
      <c r="M1011" s="504"/>
      <c r="N1011" s="504"/>
      <c r="O1011" s="504"/>
      <c r="P1011" s="504"/>
      <c r="Q1011" s="504"/>
      <c r="R1011" s="69"/>
      <c r="S1011" s="74" t="s">
        <v>174</v>
      </c>
      <c r="T1011" s="74"/>
      <c r="U1011" s="506"/>
      <c r="V1011" s="506"/>
      <c r="W1011" s="506"/>
      <c r="X1011" s="506"/>
      <c r="Y1011" s="506"/>
      <c r="Z1011" s="69"/>
      <c r="AB1011" s="85">
        <f>IF(OR(SUM(AE$9:AE$10)=0,SUM(AE$9:AE$10)&lt;MAX(AB$1:AB1010)+1),0,MAX(AB$1:AB1010)+1)</f>
        <v>0</v>
      </c>
    </row>
    <row r="1012" spans="1:28" s="76" customFormat="1" ht="18.399999999999999" customHeight="1" x14ac:dyDescent="0.15">
      <c r="A1012" s="69"/>
      <c r="B1012" s="240" t="s">
        <v>389</v>
      </c>
      <c r="C1012" s="69"/>
      <c r="D1012" s="69"/>
      <c r="E1012" s="69"/>
      <c r="F1012" s="69"/>
      <c r="G1012" s="69"/>
      <c r="H1012" s="69"/>
      <c r="I1012" s="69"/>
      <c r="J1012" s="69"/>
      <c r="K1012" s="69"/>
      <c r="L1012" s="69"/>
      <c r="M1012" s="69"/>
      <c r="N1012" s="69"/>
      <c r="O1012" s="69"/>
      <c r="P1012" s="69"/>
      <c r="Q1012" s="69"/>
      <c r="R1012" s="69"/>
      <c r="S1012" s="69"/>
      <c r="T1012" s="69"/>
      <c r="U1012" s="69"/>
      <c r="V1012" s="69"/>
      <c r="W1012" s="69"/>
      <c r="X1012" s="69"/>
      <c r="Y1012" s="69"/>
      <c r="Z1012" s="69"/>
    </row>
    <row r="1013" spans="1:28" s="76" customFormat="1" ht="18.399999999999999" customHeight="1" x14ac:dyDescent="0.15">
      <c r="A1013" s="69" t="s">
        <v>149</v>
      </c>
      <c r="B1013" s="70"/>
      <c r="C1013" s="70"/>
      <c r="D1013" s="70"/>
      <c r="E1013" s="70"/>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5"/>
    </row>
    <row r="1014" spans="1:28" s="76" customFormat="1" ht="18.399999999999999" customHeight="1" x14ac:dyDescent="0.15">
      <c r="A1014" s="70"/>
      <c r="B1014" s="70"/>
      <c r="C1014" s="70"/>
      <c r="D1014" s="498" t="str">
        <f>団体!C$4&amp;"   体調チェックシート"</f>
        <v>令和 ４年度 第２４回 「谷口睦生」記念陸上記録会   体調チェックシート</v>
      </c>
      <c r="E1014" s="498"/>
      <c r="F1014" s="498"/>
      <c r="G1014" s="498"/>
      <c r="H1014" s="498"/>
      <c r="I1014" s="498"/>
      <c r="J1014" s="498"/>
      <c r="K1014" s="498"/>
      <c r="L1014" s="498"/>
      <c r="M1014" s="498"/>
      <c r="N1014" s="498"/>
      <c r="O1014" s="498"/>
      <c r="P1014" s="498"/>
      <c r="Q1014" s="498"/>
      <c r="R1014" s="498"/>
      <c r="S1014" s="498"/>
      <c r="T1014" s="498"/>
      <c r="U1014" s="498"/>
      <c r="V1014" s="498"/>
      <c r="W1014" s="498"/>
      <c r="X1014" s="498"/>
      <c r="Y1014" s="70"/>
      <c r="Z1014" s="70"/>
      <c r="AA1014" s="75"/>
    </row>
    <row r="1015" spans="1:28" s="76" customFormat="1" ht="18.399999999999999" customHeight="1" x14ac:dyDescent="0.15">
      <c r="A1015" s="69"/>
      <c r="B1015" s="69"/>
      <c r="C1015" s="69"/>
      <c r="D1015" s="498"/>
      <c r="E1015" s="498"/>
      <c r="F1015" s="498"/>
      <c r="G1015" s="498"/>
      <c r="H1015" s="498"/>
      <c r="I1015" s="498"/>
      <c r="J1015" s="498"/>
      <c r="K1015" s="498"/>
      <c r="L1015" s="498"/>
      <c r="M1015" s="498"/>
      <c r="N1015" s="498"/>
      <c r="O1015" s="498"/>
      <c r="P1015" s="498"/>
      <c r="Q1015" s="498"/>
      <c r="R1015" s="498"/>
      <c r="S1015" s="498"/>
      <c r="T1015" s="498"/>
      <c r="U1015" s="498"/>
      <c r="V1015" s="498"/>
      <c r="W1015" s="498"/>
      <c r="X1015" s="498"/>
      <c r="Y1015" s="69"/>
      <c r="Z1015" s="69"/>
    </row>
    <row r="1016" spans="1:28" s="76" customFormat="1" ht="18.399999999999999" customHeight="1" x14ac:dyDescent="0.15">
      <c r="A1016" s="69"/>
      <c r="B1016" s="69"/>
      <c r="C1016" s="69"/>
      <c r="D1016" s="69"/>
      <c r="E1016" s="69"/>
      <c r="F1016" s="69"/>
      <c r="G1016" s="69"/>
      <c r="H1016" s="69"/>
      <c r="I1016" s="69"/>
      <c r="J1016" s="69"/>
      <c r="K1016" s="69"/>
      <c r="L1016" s="69"/>
      <c r="M1016" s="69"/>
      <c r="N1016" s="69"/>
      <c r="O1016" s="69"/>
      <c r="P1016" s="69"/>
      <c r="Q1016" s="69"/>
      <c r="R1016" s="69"/>
      <c r="S1016" s="69"/>
      <c r="T1016" s="69"/>
      <c r="U1016" s="69"/>
      <c r="V1016" s="69"/>
      <c r="W1016" s="69"/>
      <c r="X1016" s="69"/>
      <c r="Y1016" s="69"/>
      <c r="Z1016" s="69"/>
    </row>
    <row r="1017" spans="1:28" s="76" customFormat="1" ht="18.399999999999999" customHeight="1" x14ac:dyDescent="0.15">
      <c r="A1017" s="69"/>
      <c r="B1017" s="71" t="s">
        <v>150</v>
      </c>
      <c r="C1017" s="69"/>
      <c r="D1017" s="69"/>
      <c r="E1017" s="69"/>
      <c r="F1017" s="69"/>
      <c r="G1017" s="69"/>
      <c r="H1017" s="69"/>
      <c r="I1017" s="69"/>
      <c r="J1017" s="69"/>
      <c r="K1017" s="69"/>
      <c r="L1017" s="69"/>
      <c r="M1017" s="69"/>
      <c r="N1017" s="69"/>
      <c r="O1017" s="69"/>
      <c r="P1017" s="69"/>
      <c r="Q1017" s="69"/>
      <c r="R1017" s="69"/>
      <c r="S1017" s="69"/>
      <c r="T1017" s="69"/>
      <c r="U1017" s="69"/>
      <c r="V1017" s="69"/>
      <c r="W1017" s="69"/>
      <c r="X1017" s="69"/>
      <c r="Y1017" s="69"/>
      <c r="Z1017" s="69"/>
    </row>
    <row r="1018" spans="1:28" s="76" customFormat="1" ht="18.399999999999999" customHeight="1" x14ac:dyDescent="0.15">
      <c r="A1018" s="69"/>
      <c r="B1018" s="71" t="s">
        <v>151</v>
      </c>
      <c r="C1018" s="69"/>
      <c r="D1018" s="69"/>
      <c r="E1018" s="69"/>
      <c r="F1018" s="69"/>
      <c r="G1018" s="69"/>
      <c r="H1018" s="69"/>
      <c r="I1018" s="69"/>
      <c r="J1018" s="69"/>
      <c r="K1018" s="69"/>
      <c r="L1018" s="69"/>
      <c r="M1018" s="69"/>
      <c r="N1018" s="69"/>
      <c r="O1018" s="69"/>
      <c r="P1018" s="69"/>
      <c r="Q1018" s="69"/>
      <c r="R1018" s="69"/>
      <c r="S1018" s="69"/>
      <c r="T1018" s="69"/>
      <c r="U1018" s="69"/>
      <c r="V1018" s="69"/>
      <c r="W1018" s="69"/>
      <c r="X1018" s="69"/>
      <c r="Y1018" s="69"/>
      <c r="Z1018" s="69"/>
    </row>
    <row r="1019" spans="1:28" s="76" customFormat="1" ht="18.399999999999999" customHeight="1" x14ac:dyDescent="0.15">
      <c r="A1019" s="69"/>
      <c r="B1019" s="71" t="s">
        <v>152</v>
      </c>
      <c r="C1019" s="69"/>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row>
    <row r="1020" spans="1:28" s="76" customFormat="1" ht="18.399999999999999" customHeight="1" x14ac:dyDescent="0.15">
      <c r="A1020" s="69"/>
      <c r="B1020" s="71" t="s">
        <v>153</v>
      </c>
      <c r="C1020" s="69"/>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row>
    <row r="1021" spans="1:28" s="76" customFormat="1" ht="18.399999999999999" customHeight="1" x14ac:dyDescent="0.15">
      <c r="A1021" s="69"/>
      <c r="B1021" s="71" t="s">
        <v>164</v>
      </c>
      <c r="C1021" s="69"/>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row>
    <row r="1022" spans="1:28" s="76" customFormat="1" ht="18.399999999999999" customHeight="1" x14ac:dyDescent="0.15">
      <c r="A1022" s="69"/>
      <c r="B1022" s="71" t="s">
        <v>165</v>
      </c>
      <c r="C1022" s="69"/>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row>
    <row r="1023" spans="1:28" s="76" customFormat="1" ht="18.399999999999999" customHeight="1" x14ac:dyDescent="0.15">
      <c r="A1023" s="69"/>
      <c r="B1023" s="241" t="s">
        <v>154</v>
      </c>
      <c r="C1023" s="69"/>
      <c r="D1023" s="69"/>
      <c r="E1023" s="69"/>
      <c r="F1023" s="69"/>
      <c r="G1023" s="69"/>
      <c r="H1023" s="242"/>
      <c r="I1023" s="69"/>
      <c r="J1023" s="69"/>
      <c r="K1023" s="69"/>
      <c r="L1023" s="69"/>
      <c r="M1023" s="242"/>
      <c r="N1023" s="242"/>
      <c r="O1023" s="242"/>
      <c r="P1023" s="242"/>
      <c r="Q1023" s="242"/>
      <c r="R1023" s="242"/>
      <c r="S1023" s="242"/>
      <c r="T1023" s="242"/>
      <c r="U1023" s="242"/>
      <c r="V1023" s="242"/>
      <c r="W1023" s="242"/>
      <c r="X1023" s="242"/>
      <c r="Y1023" s="242"/>
      <c r="Z1023" s="69"/>
    </row>
    <row r="1024" spans="1:28" s="76" customFormat="1" ht="18.399999999999999" customHeight="1" thickBot="1" x14ac:dyDescent="0.2">
      <c r="A1024" s="69"/>
      <c r="B1024" s="72" t="s">
        <v>390</v>
      </c>
      <c r="C1024" s="69"/>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row>
    <row r="1025" spans="1:35" s="76" customFormat="1" ht="18.399999999999999" customHeight="1" thickTop="1" thickBot="1" x14ac:dyDescent="0.2">
      <c r="A1025" s="69"/>
      <c r="B1025" s="499" t="s">
        <v>155</v>
      </c>
      <c r="C1025" s="500"/>
      <c r="D1025" s="500"/>
      <c r="E1025" s="500"/>
      <c r="F1025" s="500"/>
      <c r="G1025" s="500"/>
      <c r="H1025" s="500"/>
      <c r="I1025" s="501"/>
      <c r="J1025" s="496">
        <f>J$13</f>
        <v>44871</v>
      </c>
      <c r="K1025" s="497"/>
      <c r="L1025" s="496">
        <f t="shared" ref="L1025" si="308">L$13</f>
        <v>44872</v>
      </c>
      <c r="M1025" s="497"/>
      <c r="N1025" s="496">
        <f t="shared" ref="N1025" si="309">N$13</f>
        <v>44873</v>
      </c>
      <c r="O1025" s="497"/>
      <c r="P1025" s="496">
        <f t="shared" ref="P1025" si="310">P$13</f>
        <v>44874</v>
      </c>
      <c r="Q1025" s="497"/>
      <c r="R1025" s="496">
        <f t="shared" ref="R1025" si="311">R$13</f>
        <v>44875</v>
      </c>
      <c r="S1025" s="497"/>
      <c r="T1025" s="496">
        <f t="shared" ref="T1025" si="312">T$13</f>
        <v>44876</v>
      </c>
      <c r="U1025" s="497"/>
      <c r="V1025" s="496">
        <f t="shared" ref="V1025" si="313">V$13</f>
        <v>44877</v>
      </c>
      <c r="W1025" s="497"/>
      <c r="X1025" s="496">
        <f t="shared" ref="X1025" si="314">X$13</f>
        <v>44878</v>
      </c>
      <c r="Y1025" s="502"/>
      <c r="Z1025" s="69"/>
    </row>
    <row r="1026" spans="1:35" s="76" customFormat="1" ht="18.399999999999999" customHeight="1" thickTop="1" x14ac:dyDescent="0.15">
      <c r="A1026" s="69"/>
      <c r="B1026" s="170" t="s">
        <v>156</v>
      </c>
      <c r="C1026" s="171"/>
      <c r="D1026" s="171"/>
      <c r="E1026" s="171"/>
      <c r="F1026" s="171"/>
      <c r="G1026" s="171"/>
      <c r="H1026" s="171"/>
      <c r="I1026" s="172"/>
      <c r="J1026" s="488"/>
      <c r="K1026" s="489"/>
      <c r="L1026" s="490"/>
      <c r="M1026" s="489"/>
      <c r="N1026" s="490"/>
      <c r="O1026" s="489"/>
      <c r="P1026" s="490"/>
      <c r="Q1026" s="489"/>
      <c r="R1026" s="490"/>
      <c r="S1026" s="489"/>
      <c r="T1026" s="490"/>
      <c r="U1026" s="489"/>
      <c r="V1026" s="490"/>
      <c r="W1026" s="489"/>
      <c r="X1026" s="490"/>
      <c r="Y1026" s="491"/>
      <c r="Z1026" s="69"/>
    </row>
    <row r="1027" spans="1:35" s="76" customFormat="1" ht="18.399999999999999" customHeight="1" x14ac:dyDescent="0.15">
      <c r="A1027" s="69"/>
      <c r="B1027" s="173"/>
      <c r="C1027" s="174"/>
      <c r="D1027" s="174"/>
      <c r="E1027" s="174"/>
      <c r="F1027" s="174"/>
      <c r="G1027" s="175" t="s">
        <v>157</v>
      </c>
      <c r="H1027" s="176"/>
      <c r="I1027" s="177"/>
      <c r="J1027" s="492" t="s">
        <v>286</v>
      </c>
      <c r="K1027" s="493"/>
      <c r="L1027" s="494" t="s">
        <v>286</v>
      </c>
      <c r="M1027" s="493"/>
      <c r="N1027" s="494" t="s">
        <v>286</v>
      </c>
      <c r="O1027" s="493"/>
      <c r="P1027" s="494" t="s">
        <v>286</v>
      </c>
      <c r="Q1027" s="493"/>
      <c r="R1027" s="494" t="s">
        <v>286</v>
      </c>
      <c r="S1027" s="493"/>
      <c r="T1027" s="494" t="s">
        <v>286</v>
      </c>
      <c r="U1027" s="493"/>
      <c r="V1027" s="494" t="s">
        <v>286</v>
      </c>
      <c r="W1027" s="493"/>
      <c r="X1027" s="494" t="s">
        <v>286</v>
      </c>
      <c r="Y1027" s="495"/>
      <c r="Z1027" s="69"/>
    </row>
    <row r="1028" spans="1:35" s="76" customFormat="1" ht="18.399999999999999" customHeight="1" x14ac:dyDescent="0.15">
      <c r="A1028" s="69"/>
      <c r="B1028" s="178" t="s">
        <v>158</v>
      </c>
      <c r="C1028" s="179"/>
      <c r="D1028" s="179"/>
      <c r="E1028" s="179"/>
      <c r="F1028" s="179"/>
      <c r="G1028" s="179"/>
      <c r="H1028" s="179"/>
      <c r="I1028" s="180"/>
      <c r="J1028" s="484"/>
      <c r="K1028" s="485"/>
      <c r="L1028" s="486"/>
      <c r="M1028" s="485"/>
      <c r="N1028" s="486"/>
      <c r="O1028" s="485"/>
      <c r="P1028" s="486"/>
      <c r="Q1028" s="485"/>
      <c r="R1028" s="486"/>
      <c r="S1028" s="485"/>
      <c r="T1028" s="486"/>
      <c r="U1028" s="485"/>
      <c r="V1028" s="486"/>
      <c r="W1028" s="485"/>
      <c r="X1028" s="486"/>
      <c r="Y1028" s="487"/>
      <c r="Z1028" s="69"/>
    </row>
    <row r="1029" spans="1:35" s="76" customFormat="1" ht="18.399999999999999" customHeight="1" x14ac:dyDescent="0.15">
      <c r="A1029" s="70"/>
      <c r="B1029" s="178" t="s">
        <v>159</v>
      </c>
      <c r="C1029" s="179"/>
      <c r="D1029" s="179"/>
      <c r="E1029" s="179"/>
      <c r="F1029" s="179"/>
      <c r="G1029" s="179"/>
      <c r="H1029" s="179"/>
      <c r="I1029" s="180"/>
      <c r="J1029" s="484"/>
      <c r="K1029" s="485"/>
      <c r="L1029" s="486"/>
      <c r="M1029" s="485"/>
      <c r="N1029" s="486"/>
      <c r="O1029" s="485"/>
      <c r="P1029" s="486"/>
      <c r="Q1029" s="485"/>
      <c r="R1029" s="486"/>
      <c r="S1029" s="485"/>
      <c r="T1029" s="486"/>
      <c r="U1029" s="485"/>
      <c r="V1029" s="486"/>
      <c r="W1029" s="485"/>
      <c r="X1029" s="486"/>
      <c r="Y1029" s="487"/>
      <c r="Z1029" s="69"/>
    </row>
    <row r="1030" spans="1:35" s="76" customFormat="1" ht="18.399999999999999" customHeight="1" x14ac:dyDescent="0.15">
      <c r="A1030" s="69"/>
      <c r="B1030" s="178" t="s">
        <v>160</v>
      </c>
      <c r="C1030" s="179"/>
      <c r="D1030" s="179"/>
      <c r="E1030" s="179"/>
      <c r="F1030" s="179"/>
      <c r="G1030" s="179"/>
      <c r="H1030" s="179"/>
      <c r="I1030" s="180"/>
      <c r="J1030" s="484"/>
      <c r="K1030" s="485"/>
      <c r="L1030" s="486"/>
      <c r="M1030" s="485"/>
      <c r="N1030" s="486"/>
      <c r="O1030" s="485"/>
      <c r="P1030" s="486"/>
      <c r="Q1030" s="485"/>
      <c r="R1030" s="486"/>
      <c r="S1030" s="485"/>
      <c r="T1030" s="486"/>
      <c r="U1030" s="485"/>
      <c r="V1030" s="486"/>
      <c r="W1030" s="485"/>
      <c r="X1030" s="486"/>
      <c r="Y1030" s="487"/>
      <c r="Z1030" s="69"/>
    </row>
    <row r="1031" spans="1:35" s="76" customFormat="1" ht="18.399999999999999" customHeight="1" thickBot="1" x14ac:dyDescent="0.2">
      <c r="A1031" s="70"/>
      <c r="B1031" s="181" t="s">
        <v>161</v>
      </c>
      <c r="C1031" s="182"/>
      <c r="D1031" s="182"/>
      <c r="E1031" s="182"/>
      <c r="F1031" s="182"/>
      <c r="G1031" s="182"/>
      <c r="H1031" s="182"/>
      <c r="I1031" s="183"/>
      <c r="J1031" s="480"/>
      <c r="K1031" s="481"/>
      <c r="L1031" s="482"/>
      <c r="M1031" s="481"/>
      <c r="N1031" s="482"/>
      <c r="O1031" s="481"/>
      <c r="P1031" s="482"/>
      <c r="Q1031" s="481"/>
      <c r="R1031" s="482"/>
      <c r="S1031" s="481"/>
      <c r="T1031" s="482"/>
      <c r="U1031" s="481"/>
      <c r="V1031" s="482"/>
      <c r="W1031" s="481"/>
      <c r="X1031" s="482"/>
      <c r="Y1031" s="483"/>
      <c r="Z1031" s="69"/>
    </row>
    <row r="1032" spans="1:35" s="76" customFormat="1" ht="18.399999999999999" customHeight="1" thickTop="1" x14ac:dyDescent="0.15">
      <c r="A1032" s="69"/>
      <c r="B1032" s="73"/>
      <c r="C1032" s="73"/>
      <c r="D1032" s="507" t="str">
        <f>IF(AB1033=0,"",VLOOKUP(AB1033,E$2256:F$2355,2))</f>
        <v/>
      </c>
      <c r="E1032" s="507"/>
      <c r="F1032" s="507"/>
      <c r="G1032" s="507"/>
      <c r="H1032" s="73"/>
      <c r="I1032" s="73"/>
      <c r="J1032" s="73"/>
      <c r="K1032" s="73"/>
      <c r="L1032" s="73"/>
      <c r="M1032" s="503"/>
      <c r="N1032" s="503"/>
      <c r="O1032" s="503"/>
      <c r="P1032" s="503"/>
      <c r="Q1032" s="503"/>
      <c r="R1032" s="73"/>
      <c r="S1032" s="73"/>
      <c r="T1032" s="73"/>
      <c r="U1032" s="505" t="str">
        <f>U$20</f>
        <v/>
      </c>
      <c r="V1032" s="505"/>
      <c r="W1032" s="505"/>
      <c r="X1032" s="505"/>
      <c r="Y1032" s="505"/>
      <c r="Z1032" s="69"/>
    </row>
    <row r="1033" spans="1:35" s="76" customFormat="1" ht="18.399999999999999" customHeight="1" x14ac:dyDescent="0.15">
      <c r="A1033" s="69"/>
      <c r="B1033" s="74" t="s">
        <v>162</v>
      </c>
      <c r="C1033" s="74"/>
      <c r="D1033" s="508"/>
      <c r="E1033" s="508"/>
      <c r="F1033" s="508"/>
      <c r="G1033" s="508"/>
      <c r="H1033" s="69"/>
      <c r="I1033" s="74" t="s">
        <v>163</v>
      </c>
      <c r="J1033" s="74"/>
      <c r="K1033" s="74"/>
      <c r="L1033" s="74"/>
      <c r="M1033" s="504"/>
      <c r="N1033" s="504"/>
      <c r="O1033" s="504"/>
      <c r="P1033" s="504"/>
      <c r="Q1033" s="504"/>
      <c r="R1033" s="69"/>
      <c r="S1033" s="74" t="s">
        <v>174</v>
      </c>
      <c r="T1033" s="74"/>
      <c r="U1033" s="506"/>
      <c r="V1033" s="506"/>
      <c r="W1033" s="506"/>
      <c r="X1033" s="506"/>
      <c r="Y1033" s="506"/>
      <c r="Z1033" s="69"/>
      <c r="AB1033" s="85">
        <f>IF(OR(SUM(AE$9:AE$10)=0,SUM(AE$9:AE$10)&lt;MAX(AB$1:AB1032)+1),0,MAX(AB$1:AB1032)+1)</f>
        <v>0</v>
      </c>
    </row>
    <row r="1034" spans="1:35" s="76" customFormat="1" ht="18.399999999999999" customHeight="1" x14ac:dyDescent="0.15">
      <c r="A1034" s="69"/>
      <c r="B1034" s="240" t="s">
        <v>389</v>
      </c>
      <c r="C1034" s="69"/>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row>
    <row r="1035" spans="1:35" s="76" customFormat="1" ht="18.399999999999999" customHeight="1" x14ac:dyDescent="0.15">
      <c r="A1035" s="69" t="s">
        <v>149</v>
      </c>
      <c r="B1035" s="69"/>
      <c r="C1035" s="69"/>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row>
    <row r="1036" spans="1:35" s="75" customFormat="1" ht="18.399999999999999" customHeight="1" x14ac:dyDescent="0.15">
      <c r="A1036" s="69" t="s">
        <v>149</v>
      </c>
      <c r="B1036" s="70"/>
      <c r="C1036" s="70"/>
      <c r="D1036" s="70"/>
      <c r="E1036" s="70"/>
      <c r="F1036" s="70"/>
      <c r="G1036" s="70"/>
      <c r="H1036" s="70"/>
      <c r="I1036" s="70"/>
      <c r="J1036" s="70"/>
      <c r="K1036" s="70"/>
      <c r="L1036" s="70"/>
      <c r="M1036" s="70"/>
      <c r="N1036" s="70"/>
      <c r="O1036" s="70"/>
      <c r="P1036" s="70"/>
      <c r="Q1036" s="70"/>
      <c r="R1036" s="70"/>
      <c r="S1036" s="70"/>
      <c r="T1036" s="70"/>
      <c r="U1036" s="70"/>
      <c r="V1036" s="70"/>
      <c r="W1036" s="70"/>
      <c r="X1036" s="70"/>
      <c r="Y1036" s="70"/>
      <c r="Z1036" s="70"/>
    </row>
    <row r="1037" spans="1:35" s="76" customFormat="1" ht="18.399999999999999" customHeight="1" x14ac:dyDescent="0.15">
      <c r="A1037" s="70"/>
      <c r="B1037" s="70"/>
      <c r="C1037" s="70"/>
      <c r="D1037" s="498" t="str">
        <f>団体!C$4&amp;"   体調チェックシート"</f>
        <v>令和 ４年度 第２４回 「谷口睦生」記念陸上記録会   体調チェックシート</v>
      </c>
      <c r="E1037" s="498"/>
      <c r="F1037" s="498"/>
      <c r="G1037" s="498"/>
      <c r="H1037" s="498"/>
      <c r="I1037" s="498"/>
      <c r="J1037" s="498"/>
      <c r="K1037" s="498"/>
      <c r="L1037" s="498"/>
      <c r="M1037" s="498"/>
      <c r="N1037" s="498"/>
      <c r="O1037" s="498"/>
      <c r="P1037" s="498"/>
      <c r="Q1037" s="498"/>
      <c r="R1037" s="498"/>
      <c r="S1037" s="498"/>
      <c r="T1037" s="498"/>
      <c r="U1037" s="498"/>
      <c r="V1037" s="498"/>
      <c r="W1037" s="498"/>
      <c r="X1037" s="498"/>
      <c r="Y1037" s="70"/>
      <c r="Z1037" s="70"/>
      <c r="AA1037" s="75"/>
      <c r="AB1037" s="75"/>
      <c r="AC1037" s="75"/>
      <c r="AD1037" s="75"/>
    </row>
    <row r="1038" spans="1:35" s="76" customFormat="1" ht="18.399999999999999" customHeight="1" x14ac:dyDescent="0.15">
      <c r="A1038" s="69"/>
      <c r="B1038" s="69"/>
      <c r="C1038" s="69"/>
      <c r="D1038" s="498"/>
      <c r="E1038" s="498"/>
      <c r="F1038" s="498"/>
      <c r="G1038" s="498"/>
      <c r="H1038" s="498"/>
      <c r="I1038" s="498"/>
      <c r="J1038" s="498"/>
      <c r="K1038" s="498"/>
      <c r="L1038" s="498"/>
      <c r="M1038" s="498"/>
      <c r="N1038" s="498"/>
      <c r="O1038" s="498"/>
      <c r="P1038" s="498"/>
      <c r="Q1038" s="498"/>
      <c r="R1038" s="498"/>
      <c r="S1038" s="498"/>
      <c r="T1038" s="498"/>
      <c r="U1038" s="498"/>
      <c r="V1038" s="498"/>
      <c r="W1038" s="498"/>
      <c r="X1038" s="498"/>
      <c r="Y1038" s="69"/>
      <c r="Z1038" s="69"/>
    </row>
    <row r="1039" spans="1:35" s="75" customFormat="1" ht="18.399999999999999" customHeight="1" x14ac:dyDescent="0.15">
      <c r="A1039" s="70"/>
      <c r="B1039" s="70"/>
      <c r="C1039" s="70"/>
      <c r="D1039" s="70"/>
      <c r="E1039" s="70"/>
      <c r="F1039" s="70"/>
      <c r="G1039" s="70"/>
      <c r="H1039" s="70"/>
      <c r="I1039" s="70"/>
      <c r="J1039" s="70"/>
      <c r="K1039" s="70"/>
      <c r="L1039" s="70"/>
      <c r="M1039" s="70"/>
      <c r="N1039" s="70"/>
      <c r="O1039" s="70"/>
      <c r="P1039" s="70"/>
      <c r="Q1039" s="70"/>
      <c r="R1039" s="70"/>
      <c r="S1039" s="70"/>
      <c r="T1039" s="70"/>
      <c r="U1039" s="70"/>
      <c r="V1039" s="70"/>
      <c r="W1039" s="70"/>
      <c r="X1039" s="70"/>
      <c r="Y1039" s="70"/>
      <c r="Z1039" s="70"/>
      <c r="AE1039" s="76"/>
      <c r="AF1039" s="76"/>
      <c r="AG1039" s="76"/>
      <c r="AH1039" s="76"/>
      <c r="AI1039" s="76"/>
    </row>
    <row r="1040" spans="1:35" s="76" customFormat="1" ht="18.399999999999999" customHeight="1" x14ac:dyDescent="0.15">
      <c r="A1040" s="69"/>
      <c r="B1040" s="71" t="s">
        <v>150</v>
      </c>
      <c r="C1040" s="69"/>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row>
    <row r="1041" spans="1:28" s="76" customFormat="1" ht="18.399999999999999" customHeight="1" x14ac:dyDescent="0.15">
      <c r="A1041" s="69"/>
      <c r="B1041" s="71" t="s">
        <v>151</v>
      </c>
      <c r="C1041" s="69"/>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row>
    <row r="1042" spans="1:28" s="76" customFormat="1" ht="18.399999999999999" customHeight="1" x14ac:dyDescent="0.15">
      <c r="A1042" s="69"/>
      <c r="B1042" s="71" t="s">
        <v>152</v>
      </c>
      <c r="C1042" s="69"/>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row>
    <row r="1043" spans="1:28" s="76" customFormat="1" ht="18.399999999999999" customHeight="1" x14ac:dyDescent="0.15">
      <c r="A1043" s="69"/>
      <c r="B1043" s="71" t="s">
        <v>153</v>
      </c>
      <c r="C1043" s="69"/>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row>
    <row r="1044" spans="1:28" s="76" customFormat="1" ht="18.399999999999999" customHeight="1" x14ac:dyDescent="0.15">
      <c r="A1044" s="69"/>
      <c r="B1044" s="71" t="s">
        <v>164</v>
      </c>
      <c r="C1044" s="69"/>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row>
    <row r="1045" spans="1:28" s="76" customFormat="1" ht="18.399999999999999" customHeight="1" x14ac:dyDescent="0.15">
      <c r="A1045" s="69"/>
      <c r="B1045" s="71" t="s">
        <v>165</v>
      </c>
      <c r="C1045" s="69"/>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row>
    <row r="1046" spans="1:28" s="76" customFormat="1" ht="18.399999999999999" customHeight="1" x14ac:dyDescent="0.15">
      <c r="A1046" s="69"/>
      <c r="B1046" s="241" t="s">
        <v>154</v>
      </c>
      <c r="C1046" s="69"/>
      <c r="D1046" s="69"/>
      <c r="E1046" s="69"/>
      <c r="F1046" s="69"/>
      <c r="G1046" s="69"/>
      <c r="H1046" s="242"/>
      <c r="I1046" s="69"/>
      <c r="J1046" s="69"/>
      <c r="K1046" s="69"/>
      <c r="L1046" s="69"/>
      <c r="M1046" s="242"/>
      <c r="N1046" s="242"/>
      <c r="O1046" s="242"/>
      <c r="P1046" s="242"/>
      <c r="Q1046" s="242"/>
      <c r="R1046" s="242"/>
      <c r="S1046" s="242"/>
      <c r="T1046" s="242"/>
      <c r="U1046" s="242"/>
      <c r="V1046" s="242"/>
      <c r="W1046" s="242"/>
      <c r="X1046" s="242"/>
      <c r="Y1046" s="242"/>
      <c r="Z1046" s="69"/>
    </row>
    <row r="1047" spans="1:28" s="76" customFormat="1" ht="18.399999999999999" customHeight="1" thickBot="1" x14ac:dyDescent="0.2">
      <c r="A1047" s="69"/>
      <c r="B1047" s="72" t="s">
        <v>390</v>
      </c>
      <c r="C1047" s="69"/>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row>
    <row r="1048" spans="1:28" s="76" customFormat="1" ht="18.399999999999999" customHeight="1" thickTop="1" thickBot="1" x14ac:dyDescent="0.2">
      <c r="A1048" s="69"/>
      <c r="B1048" s="499" t="s">
        <v>155</v>
      </c>
      <c r="C1048" s="500"/>
      <c r="D1048" s="500"/>
      <c r="E1048" s="500"/>
      <c r="F1048" s="500"/>
      <c r="G1048" s="500"/>
      <c r="H1048" s="500"/>
      <c r="I1048" s="501"/>
      <c r="J1048" s="496">
        <f>J$13</f>
        <v>44871</v>
      </c>
      <c r="K1048" s="497"/>
      <c r="L1048" s="496">
        <f t="shared" ref="L1048" si="315">L$13</f>
        <v>44872</v>
      </c>
      <c r="M1048" s="497"/>
      <c r="N1048" s="496">
        <f t="shared" ref="N1048" si="316">N$13</f>
        <v>44873</v>
      </c>
      <c r="O1048" s="497"/>
      <c r="P1048" s="496">
        <f t="shared" ref="P1048" si="317">P$13</f>
        <v>44874</v>
      </c>
      <c r="Q1048" s="497"/>
      <c r="R1048" s="496">
        <f t="shared" ref="R1048" si="318">R$13</f>
        <v>44875</v>
      </c>
      <c r="S1048" s="497"/>
      <c r="T1048" s="496">
        <f t="shared" ref="T1048" si="319">T$13</f>
        <v>44876</v>
      </c>
      <c r="U1048" s="497"/>
      <c r="V1048" s="496">
        <f t="shared" ref="V1048" si="320">V$13</f>
        <v>44877</v>
      </c>
      <c r="W1048" s="497"/>
      <c r="X1048" s="496">
        <f t="shared" ref="X1048" si="321">X$13</f>
        <v>44878</v>
      </c>
      <c r="Y1048" s="502"/>
      <c r="Z1048" s="69"/>
    </row>
    <row r="1049" spans="1:28" s="76" customFormat="1" ht="18.399999999999999" customHeight="1" thickTop="1" x14ac:dyDescent="0.15">
      <c r="A1049" s="69"/>
      <c r="B1049" s="170" t="s">
        <v>156</v>
      </c>
      <c r="C1049" s="171"/>
      <c r="D1049" s="171"/>
      <c r="E1049" s="171"/>
      <c r="F1049" s="171"/>
      <c r="G1049" s="171"/>
      <c r="H1049" s="171"/>
      <c r="I1049" s="172"/>
      <c r="J1049" s="488"/>
      <c r="K1049" s="489"/>
      <c r="L1049" s="490"/>
      <c r="M1049" s="489"/>
      <c r="N1049" s="490"/>
      <c r="O1049" s="489"/>
      <c r="P1049" s="490"/>
      <c r="Q1049" s="489"/>
      <c r="R1049" s="490"/>
      <c r="S1049" s="489"/>
      <c r="T1049" s="490"/>
      <c r="U1049" s="489"/>
      <c r="V1049" s="490"/>
      <c r="W1049" s="489"/>
      <c r="X1049" s="490"/>
      <c r="Y1049" s="491"/>
      <c r="Z1049" s="69"/>
    </row>
    <row r="1050" spans="1:28" s="76" customFormat="1" ht="18.399999999999999" customHeight="1" x14ac:dyDescent="0.15">
      <c r="A1050" s="69"/>
      <c r="B1050" s="173"/>
      <c r="C1050" s="174"/>
      <c r="D1050" s="174"/>
      <c r="E1050" s="174"/>
      <c r="F1050" s="174"/>
      <c r="G1050" s="175" t="s">
        <v>157</v>
      </c>
      <c r="H1050" s="176"/>
      <c r="I1050" s="177"/>
      <c r="J1050" s="492" t="s">
        <v>286</v>
      </c>
      <c r="K1050" s="493"/>
      <c r="L1050" s="494" t="s">
        <v>286</v>
      </c>
      <c r="M1050" s="493"/>
      <c r="N1050" s="494" t="s">
        <v>286</v>
      </c>
      <c r="O1050" s="493"/>
      <c r="P1050" s="494" t="s">
        <v>286</v>
      </c>
      <c r="Q1050" s="493"/>
      <c r="R1050" s="494" t="s">
        <v>286</v>
      </c>
      <c r="S1050" s="493"/>
      <c r="T1050" s="494" t="s">
        <v>286</v>
      </c>
      <c r="U1050" s="493"/>
      <c r="V1050" s="494" t="s">
        <v>286</v>
      </c>
      <c r="W1050" s="493"/>
      <c r="X1050" s="494" t="s">
        <v>286</v>
      </c>
      <c r="Y1050" s="495"/>
      <c r="Z1050" s="69"/>
    </row>
    <row r="1051" spans="1:28" s="76" customFormat="1" ht="18.399999999999999" customHeight="1" x14ac:dyDescent="0.15">
      <c r="A1051" s="69"/>
      <c r="B1051" s="178" t="s">
        <v>158</v>
      </c>
      <c r="C1051" s="179"/>
      <c r="D1051" s="179"/>
      <c r="E1051" s="179"/>
      <c r="F1051" s="179"/>
      <c r="G1051" s="179"/>
      <c r="H1051" s="179"/>
      <c r="I1051" s="180"/>
      <c r="J1051" s="484"/>
      <c r="K1051" s="485"/>
      <c r="L1051" s="486"/>
      <c r="M1051" s="485"/>
      <c r="N1051" s="486"/>
      <c r="O1051" s="485"/>
      <c r="P1051" s="486"/>
      <c r="Q1051" s="485"/>
      <c r="R1051" s="486"/>
      <c r="S1051" s="485"/>
      <c r="T1051" s="486"/>
      <c r="U1051" s="485"/>
      <c r="V1051" s="486"/>
      <c r="W1051" s="485"/>
      <c r="X1051" s="486"/>
      <c r="Y1051" s="487"/>
      <c r="Z1051" s="69"/>
    </row>
    <row r="1052" spans="1:28" s="76" customFormat="1" ht="18.399999999999999" customHeight="1" x14ac:dyDescent="0.15">
      <c r="A1052" s="70"/>
      <c r="B1052" s="178" t="s">
        <v>159</v>
      </c>
      <c r="C1052" s="179"/>
      <c r="D1052" s="179"/>
      <c r="E1052" s="179"/>
      <c r="F1052" s="179"/>
      <c r="G1052" s="179"/>
      <c r="H1052" s="179"/>
      <c r="I1052" s="180"/>
      <c r="J1052" s="484"/>
      <c r="K1052" s="485"/>
      <c r="L1052" s="486"/>
      <c r="M1052" s="485"/>
      <c r="N1052" s="486"/>
      <c r="O1052" s="485"/>
      <c r="P1052" s="486"/>
      <c r="Q1052" s="485"/>
      <c r="R1052" s="486"/>
      <c r="S1052" s="485"/>
      <c r="T1052" s="486"/>
      <c r="U1052" s="485"/>
      <c r="V1052" s="486"/>
      <c r="W1052" s="485"/>
      <c r="X1052" s="486"/>
      <c r="Y1052" s="487"/>
      <c r="Z1052" s="69"/>
    </row>
    <row r="1053" spans="1:28" s="76" customFormat="1" ht="18.399999999999999" customHeight="1" x14ac:dyDescent="0.15">
      <c r="A1053" s="69"/>
      <c r="B1053" s="178" t="s">
        <v>160</v>
      </c>
      <c r="C1053" s="179"/>
      <c r="D1053" s="179"/>
      <c r="E1053" s="179"/>
      <c r="F1053" s="179"/>
      <c r="G1053" s="179"/>
      <c r="H1053" s="179"/>
      <c r="I1053" s="180"/>
      <c r="J1053" s="484"/>
      <c r="K1053" s="485"/>
      <c r="L1053" s="486"/>
      <c r="M1053" s="485"/>
      <c r="N1053" s="486"/>
      <c r="O1053" s="485"/>
      <c r="P1053" s="486"/>
      <c r="Q1053" s="485"/>
      <c r="R1053" s="486"/>
      <c r="S1053" s="485"/>
      <c r="T1053" s="486"/>
      <c r="U1053" s="485"/>
      <c r="V1053" s="486"/>
      <c r="W1053" s="485"/>
      <c r="X1053" s="486"/>
      <c r="Y1053" s="487"/>
      <c r="Z1053" s="69"/>
    </row>
    <row r="1054" spans="1:28" s="76" customFormat="1" ht="18.399999999999999" customHeight="1" thickBot="1" x14ac:dyDescent="0.2">
      <c r="A1054" s="70"/>
      <c r="B1054" s="181" t="s">
        <v>161</v>
      </c>
      <c r="C1054" s="182"/>
      <c r="D1054" s="182"/>
      <c r="E1054" s="182"/>
      <c r="F1054" s="182"/>
      <c r="G1054" s="182"/>
      <c r="H1054" s="182"/>
      <c r="I1054" s="183"/>
      <c r="J1054" s="480"/>
      <c r="K1054" s="481"/>
      <c r="L1054" s="482"/>
      <c r="M1054" s="481"/>
      <c r="N1054" s="482"/>
      <c r="O1054" s="481"/>
      <c r="P1054" s="482"/>
      <c r="Q1054" s="481"/>
      <c r="R1054" s="482"/>
      <c r="S1054" s="481"/>
      <c r="T1054" s="482"/>
      <c r="U1054" s="481"/>
      <c r="V1054" s="482"/>
      <c r="W1054" s="481"/>
      <c r="X1054" s="482"/>
      <c r="Y1054" s="483"/>
      <c r="Z1054" s="69"/>
    </row>
    <row r="1055" spans="1:28" s="76" customFormat="1" ht="18.399999999999999" customHeight="1" thickTop="1" x14ac:dyDescent="0.15">
      <c r="A1055" s="69"/>
      <c r="B1055" s="73"/>
      <c r="C1055" s="73"/>
      <c r="D1055" s="507" t="str">
        <f>IF(AB1056=0,"",VLOOKUP(AB1056,E$2256:F$2355,2))</f>
        <v/>
      </c>
      <c r="E1055" s="507"/>
      <c r="F1055" s="507"/>
      <c r="G1055" s="507"/>
      <c r="H1055" s="73"/>
      <c r="I1055" s="73"/>
      <c r="J1055" s="73"/>
      <c r="K1055" s="73"/>
      <c r="L1055" s="73"/>
      <c r="M1055" s="503"/>
      <c r="N1055" s="503"/>
      <c r="O1055" s="503"/>
      <c r="P1055" s="503"/>
      <c r="Q1055" s="503"/>
      <c r="R1055" s="73"/>
      <c r="S1055" s="73"/>
      <c r="T1055" s="73"/>
      <c r="U1055" s="505" t="str">
        <f>U$20</f>
        <v/>
      </c>
      <c r="V1055" s="505"/>
      <c r="W1055" s="505"/>
      <c r="X1055" s="505"/>
      <c r="Y1055" s="505"/>
      <c r="Z1055" s="69"/>
    </row>
    <row r="1056" spans="1:28" s="76" customFormat="1" ht="18.399999999999999" customHeight="1" x14ac:dyDescent="0.15">
      <c r="A1056" s="69"/>
      <c r="B1056" s="74" t="s">
        <v>162</v>
      </c>
      <c r="C1056" s="74"/>
      <c r="D1056" s="508"/>
      <c r="E1056" s="508"/>
      <c r="F1056" s="508"/>
      <c r="G1056" s="508"/>
      <c r="H1056" s="69"/>
      <c r="I1056" s="74" t="s">
        <v>163</v>
      </c>
      <c r="J1056" s="74"/>
      <c r="K1056" s="74"/>
      <c r="L1056" s="74"/>
      <c r="M1056" s="504"/>
      <c r="N1056" s="504"/>
      <c r="O1056" s="504"/>
      <c r="P1056" s="504"/>
      <c r="Q1056" s="504"/>
      <c r="R1056" s="69"/>
      <c r="S1056" s="74" t="s">
        <v>174</v>
      </c>
      <c r="T1056" s="74"/>
      <c r="U1056" s="506"/>
      <c r="V1056" s="506"/>
      <c r="W1056" s="506"/>
      <c r="X1056" s="506"/>
      <c r="Y1056" s="506"/>
      <c r="Z1056" s="69"/>
      <c r="AB1056" s="85">
        <f>IF(OR(SUM(AE$9:AE$10)=0,SUM(AE$9:AE$10)&lt;MAX(AB$1:AB1055)+1),0,MAX(AB$1:AB1055)+1)</f>
        <v>0</v>
      </c>
    </row>
    <row r="1057" spans="1:27" s="76" customFormat="1" ht="18.399999999999999" customHeight="1" x14ac:dyDescent="0.15">
      <c r="A1057" s="69"/>
      <c r="B1057" s="240" t="s">
        <v>389</v>
      </c>
      <c r="C1057" s="69"/>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row>
    <row r="1058" spans="1:27" s="76" customFormat="1" ht="18.399999999999999" customHeight="1" x14ac:dyDescent="0.15">
      <c r="A1058" s="69" t="s">
        <v>149</v>
      </c>
      <c r="B1058" s="70"/>
      <c r="C1058" s="70"/>
      <c r="D1058" s="70"/>
      <c r="E1058" s="70"/>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5"/>
    </row>
    <row r="1059" spans="1:27" s="76" customFormat="1" ht="18.399999999999999" customHeight="1" x14ac:dyDescent="0.15">
      <c r="A1059" s="70"/>
      <c r="B1059" s="70"/>
      <c r="C1059" s="70"/>
      <c r="D1059" s="498" t="str">
        <f>団体!C$4&amp;"   体調チェックシート"</f>
        <v>令和 ４年度 第２４回 「谷口睦生」記念陸上記録会   体調チェックシート</v>
      </c>
      <c r="E1059" s="498"/>
      <c r="F1059" s="498"/>
      <c r="G1059" s="498"/>
      <c r="H1059" s="498"/>
      <c r="I1059" s="498"/>
      <c r="J1059" s="498"/>
      <c r="K1059" s="498"/>
      <c r="L1059" s="498"/>
      <c r="M1059" s="498"/>
      <c r="N1059" s="498"/>
      <c r="O1059" s="498"/>
      <c r="P1059" s="498"/>
      <c r="Q1059" s="498"/>
      <c r="R1059" s="498"/>
      <c r="S1059" s="498"/>
      <c r="T1059" s="498"/>
      <c r="U1059" s="498"/>
      <c r="V1059" s="498"/>
      <c r="W1059" s="498"/>
      <c r="X1059" s="498"/>
      <c r="Y1059" s="70"/>
      <c r="Z1059" s="70"/>
      <c r="AA1059" s="75"/>
    </row>
    <row r="1060" spans="1:27" s="76" customFormat="1" ht="18.399999999999999" customHeight="1" x14ac:dyDescent="0.15">
      <c r="A1060" s="69"/>
      <c r="B1060" s="69"/>
      <c r="C1060" s="69"/>
      <c r="D1060" s="498"/>
      <c r="E1060" s="498"/>
      <c r="F1060" s="498"/>
      <c r="G1060" s="498"/>
      <c r="H1060" s="498"/>
      <c r="I1060" s="498"/>
      <c r="J1060" s="498"/>
      <c r="K1060" s="498"/>
      <c r="L1060" s="498"/>
      <c r="M1060" s="498"/>
      <c r="N1060" s="498"/>
      <c r="O1060" s="498"/>
      <c r="P1060" s="498"/>
      <c r="Q1060" s="498"/>
      <c r="R1060" s="498"/>
      <c r="S1060" s="498"/>
      <c r="T1060" s="498"/>
      <c r="U1060" s="498"/>
      <c r="V1060" s="498"/>
      <c r="W1060" s="498"/>
      <c r="X1060" s="498"/>
      <c r="Y1060" s="69"/>
      <c r="Z1060" s="69"/>
    </row>
    <row r="1061" spans="1:27" s="76" customFormat="1" ht="18.399999999999999" customHeight="1" x14ac:dyDescent="0.15">
      <c r="A1061" s="69"/>
      <c r="B1061" s="69"/>
      <c r="C1061" s="69"/>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row>
    <row r="1062" spans="1:27" s="76" customFormat="1" ht="18.399999999999999" customHeight="1" x14ac:dyDescent="0.15">
      <c r="A1062" s="69"/>
      <c r="B1062" s="71" t="s">
        <v>150</v>
      </c>
      <c r="C1062" s="69"/>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row>
    <row r="1063" spans="1:27" s="76" customFormat="1" ht="18.399999999999999" customHeight="1" x14ac:dyDescent="0.15">
      <c r="A1063" s="69"/>
      <c r="B1063" s="71" t="s">
        <v>151</v>
      </c>
      <c r="C1063" s="69"/>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row>
    <row r="1064" spans="1:27" s="76" customFormat="1" ht="18.399999999999999" customHeight="1" x14ac:dyDescent="0.15">
      <c r="A1064" s="69"/>
      <c r="B1064" s="71" t="s">
        <v>152</v>
      </c>
      <c r="C1064" s="69"/>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row>
    <row r="1065" spans="1:27" s="76" customFormat="1" ht="18.399999999999999" customHeight="1" x14ac:dyDescent="0.15">
      <c r="A1065" s="69"/>
      <c r="B1065" s="71" t="s">
        <v>153</v>
      </c>
      <c r="C1065" s="69"/>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row>
    <row r="1066" spans="1:27" s="76" customFormat="1" ht="18.399999999999999" customHeight="1" x14ac:dyDescent="0.15">
      <c r="A1066" s="69"/>
      <c r="B1066" s="71" t="s">
        <v>164</v>
      </c>
      <c r="C1066" s="69"/>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row>
    <row r="1067" spans="1:27" s="76" customFormat="1" ht="18.399999999999999" customHeight="1" x14ac:dyDescent="0.15">
      <c r="A1067" s="69"/>
      <c r="B1067" s="71" t="s">
        <v>165</v>
      </c>
      <c r="C1067" s="69"/>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row>
    <row r="1068" spans="1:27" s="76" customFormat="1" ht="18.399999999999999" customHeight="1" x14ac:dyDescent="0.15">
      <c r="A1068" s="69"/>
      <c r="B1068" s="241" t="s">
        <v>154</v>
      </c>
      <c r="C1068" s="69"/>
      <c r="D1068" s="69"/>
      <c r="E1068" s="69"/>
      <c r="F1068" s="69"/>
      <c r="G1068" s="69"/>
      <c r="H1068" s="242"/>
      <c r="I1068" s="69"/>
      <c r="J1068" s="69"/>
      <c r="K1068" s="69"/>
      <c r="L1068" s="69"/>
      <c r="M1068" s="242"/>
      <c r="N1068" s="242"/>
      <c r="O1068" s="242"/>
      <c r="P1068" s="242"/>
      <c r="Q1068" s="242"/>
      <c r="R1068" s="242"/>
      <c r="S1068" s="242"/>
      <c r="T1068" s="242"/>
      <c r="U1068" s="242"/>
      <c r="V1068" s="242"/>
      <c r="W1068" s="242"/>
      <c r="X1068" s="242"/>
      <c r="Y1068" s="242"/>
      <c r="Z1068" s="69"/>
    </row>
    <row r="1069" spans="1:27" s="76" customFormat="1" ht="18.399999999999999" customHeight="1" thickBot="1" x14ac:dyDescent="0.2">
      <c r="A1069" s="69"/>
      <c r="B1069" s="72" t="s">
        <v>390</v>
      </c>
      <c r="C1069" s="69"/>
      <c r="D1069" s="69"/>
      <c r="E1069" s="69"/>
      <c r="F1069" s="69"/>
      <c r="G1069" s="69"/>
      <c r="H1069" s="69"/>
      <c r="I1069" s="69"/>
      <c r="J1069" s="69"/>
      <c r="K1069" s="69"/>
      <c r="L1069" s="69"/>
      <c r="M1069" s="69"/>
      <c r="N1069" s="69"/>
      <c r="O1069" s="69"/>
      <c r="P1069" s="69"/>
      <c r="Q1069" s="69"/>
      <c r="R1069" s="69"/>
      <c r="S1069" s="69"/>
      <c r="T1069" s="69"/>
      <c r="U1069" s="69"/>
      <c r="V1069" s="69"/>
      <c r="W1069" s="69"/>
      <c r="X1069" s="69"/>
      <c r="Y1069" s="69"/>
      <c r="Z1069" s="69"/>
    </row>
    <row r="1070" spans="1:27" s="76" customFormat="1" ht="18.399999999999999" customHeight="1" thickTop="1" thickBot="1" x14ac:dyDescent="0.2">
      <c r="A1070" s="69"/>
      <c r="B1070" s="499" t="s">
        <v>155</v>
      </c>
      <c r="C1070" s="500"/>
      <c r="D1070" s="500"/>
      <c r="E1070" s="500"/>
      <c r="F1070" s="500"/>
      <c r="G1070" s="500"/>
      <c r="H1070" s="500"/>
      <c r="I1070" s="501"/>
      <c r="J1070" s="496">
        <f>J$13</f>
        <v>44871</v>
      </c>
      <c r="K1070" s="497"/>
      <c r="L1070" s="496">
        <f t="shared" ref="L1070" si="322">L$13</f>
        <v>44872</v>
      </c>
      <c r="M1070" s="497"/>
      <c r="N1070" s="496">
        <f t="shared" ref="N1070" si="323">N$13</f>
        <v>44873</v>
      </c>
      <c r="O1070" s="497"/>
      <c r="P1070" s="496">
        <f t="shared" ref="P1070" si="324">P$13</f>
        <v>44874</v>
      </c>
      <c r="Q1070" s="497"/>
      <c r="R1070" s="496">
        <f t="shared" ref="R1070" si="325">R$13</f>
        <v>44875</v>
      </c>
      <c r="S1070" s="497"/>
      <c r="T1070" s="496">
        <f t="shared" ref="T1070" si="326">T$13</f>
        <v>44876</v>
      </c>
      <c r="U1070" s="497"/>
      <c r="V1070" s="496">
        <f t="shared" ref="V1070" si="327">V$13</f>
        <v>44877</v>
      </c>
      <c r="W1070" s="497"/>
      <c r="X1070" s="496">
        <f t="shared" ref="X1070" si="328">X$13</f>
        <v>44878</v>
      </c>
      <c r="Y1070" s="502"/>
      <c r="Z1070" s="69"/>
    </row>
    <row r="1071" spans="1:27" s="76" customFormat="1" ht="18.399999999999999" customHeight="1" thickTop="1" x14ac:dyDescent="0.15">
      <c r="A1071" s="69"/>
      <c r="B1071" s="170" t="s">
        <v>156</v>
      </c>
      <c r="C1071" s="171"/>
      <c r="D1071" s="171"/>
      <c r="E1071" s="171"/>
      <c r="F1071" s="171"/>
      <c r="G1071" s="171"/>
      <c r="H1071" s="171"/>
      <c r="I1071" s="172"/>
      <c r="J1071" s="488"/>
      <c r="K1071" s="489"/>
      <c r="L1071" s="490"/>
      <c r="M1071" s="489"/>
      <c r="N1071" s="490"/>
      <c r="O1071" s="489"/>
      <c r="P1071" s="490"/>
      <c r="Q1071" s="489"/>
      <c r="R1071" s="490"/>
      <c r="S1071" s="489"/>
      <c r="T1071" s="490"/>
      <c r="U1071" s="489"/>
      <c r="V1071" s="490"/>
      <c r="W1071" s="489"/>
      <c r="X1071" s="490"/>
      <c r="Y1071" s="491"/>
      <c r="Z1071" s="69"/>
    </row>
    <row r="1072" spans="1:27" s="76" customFormat="1" ht="18.399999999999999" customHeight="1" x14ac:dyDescent="0.15">
      <c r="A1072" s="69"/>
      <c r="B1072" s="173"/>
      <c r="C1072" s="174"/>
      <c r="D1072" s="174"/>
      <c r="E1072" s="174"/>
      <c r="F1072" s="174"/>
      <c r="G1072" s="175" t="s">
        <v>157</v>
      </c>
      <c r="H1072" s="176"/>
      <c r="I1072" s="177"/>
      <c r="J1072" s="492" t="s">
        <v>286</v>
      </c>
      <c r="K1072" s="493"/>
      <c r="L1072" s="494" t="s">
        <v>286</v>
      </c>
      <c r="M1072" s="493"/>
      <c r="N1072" s="494" t="s">
        <v>286</v>
      </c>
      <c r="O1072" s="493"/>
      <c r="P1072" s="494" t="s">
        <v>286</v>
      </c>
      <c r="Q1072" s="493"/>
      <c r="R1072" s="494" t="s">
        <v>286</v>
      </c>
      <c r="S1072" s="493"/>
      <c r="T1072" s="494" t="s">
        <v>286</v>
      </c>
      <c r="U1072" s="493"/>
      <c r="V1072" s="494" t="s">
        <v>286</v>
      </c>
      <c r="W1072" s="493"/>
      <c r="X1072" s="494" t="s">
        <v>286</v>
      </c>
      <c r="Y1072" s="495"/>
      <c r="Z1072" s="69"/>
    </row>
    <row r="1073" spans="1:35" s="76" customFormat="1" ht="18.399999999999999" customHeight="1" x14ac:dyDescent="0.15">
      <c r="A1073" s="69"/>
      <c r="B1073" s="178" t="s">
        <v>158</v>
      </c>
      <c r="C1073" s="179"/>
      <c r="D1073" s="179"/>
      <c r="E1073" s="179"/>
      <c r="F1073" s="179"/>
      <c r="G1073" s="179"/>
      <c r="H1073" s="179"/>
      <c r="I1073" s="180"/>
      <c r="J1073" s="484"/>
      <c r="K1073" s="485"/>
      <c r="L1073" s="486"/>
      <c r="M1073" s="485"/>
      <c r="N1073" s="486"/>
      <c r="O1073" s="485"/>
      <c r="P1073" s="486"/>
      <c r="Q1073" s="485"/>
      <c r="R1073" s="486"/>
      <c r="S1073" s="485"/>
      <c r="T1073" s="486"/>
      <c r="U1073" s="485"/>
      <c r="V1073" s="486"/>
      <c r="W1073" s="485"/>
      <c r="X1073" s="486"/>
      <c r="Y1073" s="487"/>
      <c r="Z1073" s="69"/>
    </row>
    <row r="1074" spans="1:35" s="76" customFormat="1" ht="18.399999999999999" customHeight="1" x14ac:dyDescent="0.15">
      <c r="A1074" s="70"/>
      <c r="B1074" s="178" t="s">
        <v>159</v>
      </c>
      <c r="C1074" s="179"/>
      <c r="D1074" s="179"/>
      <c r="E1074" s="179"/>
      <c r="F1074" s="179"/>
      <c r="G1074" s="179"/>
      <c r="H1074" s="179"/>
      <c r="I1074" s="180"/>
      <c r="J1074" s="484"/>
      <c r="K1074" s="485"/>
      <c r="L1074" s="486"/>
      <c r="M1074" s="485"/>
      <c r="N1074" s="486"/>
      <c r="O1074" s="485"/>
      <c r="P1074" s="486"/>
      <c r="Q1074" s="485"/>
      <c r="R1074" s="486"/>
      <c r="S1074" s="485"/>
      <c r="T1074" s="486"/>
      <c r="U1074" s="485"/>
      <c r="V1074" s="486"/>
      <c r="W1074" s="485"/>
      <c r="X1074" s="486"/>
      <c r="Y1074" s="487"/>
      <c r="Z1074" s="69"/>
    </row>
    <row r="1075" spans="1:35" s="76" customFormat="1" ht="18.399999999999999" customHeight="1" x14ac:dyDescent="0.15">
      <c r="A1075" s="69"/>
      <c r="B1075" s="178" t="s">
        <v>160</v>
      </c>
      <c r="C1075" s="179"/>
      <c r="D1075" s="179"/>
      <c r="E1075" s="179"/>
      <c r="F1075" s="179"/>
      <c r="G1075" s="179"/>
      <c r="H1075" s="179"/>
      <c r="I1075" s="180"/>
      <c r="J1075" s="484"/>
      <c r="K1075" s="485"/>
      <c r="L1075" s="486"/>
      <c r="M1075" s="485"/>
      <c r="N1075" s="486"/>
      <c r="O1075" s="485"/>
      <c r="P1075" s="486"/>
      <c r="Q1075" s="485"/>
      <c r="R1075" s="486"/>
      <c r="S1075" s="485"/>
      <c r="T1075" s="486"/>
      <c r="U1075" s="485"/>
      <c r="V1075" s="486"/>
      <c r="W1075" s="485"/>
      <c r="X1075" s="486"/>
      <c r="Y1075" s="487"/>
      <c r="Z1075" s="69"/>
    </row>
    <row r="1076" spans="1:35" s="76" customFormat="1" ht="18.399999999999999" customHeight="1" thickBot="1" x14ac:dyDescent="0.2">
      <c r="A1076" s="70"/>
      <c r="B1076" s="181" t="s">
        <v>161</v>
      </c>
      <c r="C1076" s="182"/>
      <c r="D1076" s="182"/>
      <c r="E1076" s="182"/>
      <c r="F1076" s="182"/>
      <c r="G1076" s="182"/>
      <c r="H1076" s="182"/>
      <c r="I1076" s="183"/>
      <c r="J1076" s="480"/>
      <c r="K1076" s="481"/>
      <c r="L1076" s="482"/>
      <c r="M1076" s="481"/>
      <c r="N1076" s="482"/>
      <c r="O1076" s="481"/>
      <c r="P1076" s="482"/>
      <c r="Q1076" s="481"/>
      <c r="R1076" s="482"/>
      <c r="S1076" s="481"/>
      <c r="T1076" s="482"/>
      <c r="U1076" s="481"/>
      <c r="V1076" s="482"/>
      <c r="W1076" s="481"/>
      <c r="X1076" s="482"/>
      <c r="Y1076" s="483"/>
      <c r="Z1076" s="69"/>
    </row>
    <row r="1077" spans="1:35" s="76" customFormat="1" ht="18.399999999999999" customHeight="1" thickTop="1" x14ac:dyDescent="0.15">
      <c r="A1077" s="69"/>
      <c r="B1077" s="73"/>
      <c r="C1077" s="73"/>
      <c r="D1077" s="507" t="str">
        <f>IF(AB1078=0,"",VLOOKUP(AB1078,E$2256:F$2355,2))</f>
        <v/>
      </c>
      <c r="E1077" s="507"/>
      <c r="F1077" s="507"/>
      <c r="G1077" s="507"/>
      <c r="H1077" s="73"/>
      <c r="I1077" s="73"/>
      <c r="J1077" s="73"/>
      <c r="K1077" s="73"/>
      <c r="L1077" s="73"/>
      <c r="M1077" s="503"/>
      <c r="N1077" s="503"/>
      <c r="O1077" s="503"/>
      <c r="P1077" s="503"/>
      <c r="Q1077" s="503"/>
      <c r="R1077" s="73"/>
      <c r="S1077" s="73"/>
      <c r="T1077" s="73"/>
      <c r="U1077" s="505" t="str">
        <f>U$20</f>
        <v/>
      </c>
      <c r="V1077" s="505"/>
      <c r="W1077" s="505"/>
      <c r="X1077" s="505"/>
      <c r="Y1077" s="505"/>
      <c r="Z1077" s="69"/>
    </row>
    <row r="1078" spans="1:35" s="76" customFormat="1" ht="18.399999999999999" customHeight="1" x14ac:dyDescent="0.15">
      <c r="A1078" s="69"/>
      <c r="B1078" s="74" t="s">
        <v>162</v>
      </c>
      <c r="C1078" s="74"/>
      <c r="D1078" s="508"/>
      <c r="E1078" s="508"/>
      <c r="F1078" s="508"/>
      <c r="G1078" s="508"/>
      <c r="H1078" s="69"/>
      <c r="I1078" s="74" t="s">
        <v>163</v>
      </c>
      <c r="J1078" s="74"/>
      <c r="K1078" s="74"/>
      <c r="L1078" s="74"/>
      <c r="M1078" s="504"/>
      <c r="N1078" s="504"/>
      <c r="O1078" s="504"/>
      <c r="P1078" s="504"/>
      <c r="Q1078" s="504"/>
      <c r="R1078" s="69"/>
      <c r="S1078" s="74" t="s">
        <v>174</v>
      </c>
      <c r="T1078" s="74"/>
      <c r="U1078" s="506"/>
      <c r="V1078" s="506"/>
      <c r="W1078" s="506"/>
      <c r="X1078" s="506"/>
      <c r="Y1078" s="506"/>
      <c r="Z1078" s="69"/>
      <c r="AB1078" s="85">
        <f>IF(OR(SUM(AE$9:AE$10)=0,SUM(AE$9:AE$10)&lt;MAX(AB$1:AB1077)+1),0,MAX(AB$1:AB1077)+1)</f>
        <v>0</v>
      </c>
    </row>
    <row r="1079" spans="1:35" s="76" customFormat="1" ht="18.399999999999999" customHeight="1" x14ac:dyDescent="0.15">
      <c r="A1079" s="69"/>
      <c r="B1079" s="240" t="s">
        <v>389</v>
      </c>
      <c r="C1079" s="69"/>
      <c r="D1079" s="69"/>
      <c r="E1079" s="69"/>
      <c r="F1079" s="69"/>
      <c r="G1079" s="69"/>
      <c r="H1079" s="69"/>
      <c r="I1079" s="69"/>
      <c r="J1079" s="69"/>
      <c r="K1079" s="69"/>
      <c r="L1079" s="69"/>
      <c r="M1079" s="69"/>
      <c r="N1079" s="69"/>
      <c r="O1079" s="69"/>
      <c r="P1079" s="69"/>
      <c r="Q1079" s="69"/>
      <c r="R1079" s="69"/>
      <c r="S1079" s="69"/>
      <c r="T1079" s="69"/>
      <c r="U1079" s="69"/>
      <c r="V1079" s="69"/>
      <c r="W1079" s="69"/>
      <c r="X1079" s="69"/>
      <c r="Y1079" s="69"/>
      <c r="Z1079" s="69"/>
    </row>
    <row r="1080" spans="1:35" s="76" customFormat="1" ht="18.399999999999999" customHeight="1" x14ac:dyDescent="0.15">
      <c r="A1080" s="69" t="s">
        <v>149</v>
      </c>
      <c r="B1080" s="69"/>
      <c r="C1080" s="69"/>
      <c r="D1080" s="69"/>
      <c r="E1080" s="69"/>
      <c r="F1080" s="69"/>
      <c r="G1080" s="69"/>
      <c r="H1080" s="69"/>
      <c r="I1080" s="69"/>
      <c r="J1080" s="69"/>
      <c r="K1080" s="69"/>
      <c r="L1080" s="69"/>
      <c r="M1080" s="69"/>
      <c r="N1080" s="69"/>
      <c r="O1080" s="69"/>
      <c r="P1080" s="69"/>
      <c r="Q1080" s="69"/>
      <c r="R1080" s="69"/>
      <c r="S1080" s="69"/>
      <c r="T1080" s="69"/>
      <c r="U1080" s="69"/>
      <c r="V1080" s="69"/>
      <c r="W1080" s="69"/>
      <c r="X1080" s="69"/>
      <c r="Y1080" s="69"/>
      <c r="Z1080" s="69"/>
    </row>
    <row r="1081" spans="1:35" s="75" customFormat="1" ht="18.399999999999999" customHeight="1" x14ac:dyDescent="0.15">
      <c r="A1081" s="69" t="s">
        <v>149</v>
      </c>
      <c r="B1081" s="70"/>
      <c r="C1081" s="70"/>
      <c r="D1081" s="70"/>
      <c r="E1081" s="70"/>
      <c r="F1081" s="70"/>
      <c r="G1081" s="70"/>
      <c r="H1081" s="70"/>
      <c r="I1081" s="70"/>
      <c r="J1081" s="70"/>
      <c r="K1081" s="70"/>
      <c r="L1081" s="70"/>
      <c r="M1081" s="70"/>
      <c r="N1081" s="70"/>
      <c r="O1081" s="70"/>
      <c r="P1081" s="70"/>
      <c r="Q1081" s="70"/>
      <c r="R1081" s="70"/>
      <c r="S1081" s="70"/>
      <c r="T1081" s="70"/>
      <c r="U1081" s="70"/>
      <c r="V1081" s="70"/>
      <c r="W1081" s="70"/>
      <c r="X1081" s="70"/>
      <c r="Y1081" s="70"/>
      <c r="Z1081" s="70"/>
    </row>
    <row r="1082" spans="1:35" s="76" customFormat="1" ht="18.399999999999999" customHeight="1" x14ac:dyDescent="0.15">
      <c r="A1082" s="70"/>
      <c r="B1082" s="70"/>
      <c r="C1082" s="70"/>
      <c r="D1082" s="498" t="str">
        <f>団体!C$4&amp;"   体調チェックシート"</f>
        <v>令和 ４年度 第２４回 「谷口睦生」記念陸上記録会   体調チェックシート</v>
      </c>
      <c r="E1082" s="498"/>
      <c r="F1082" s="498"/>
      <c r="G1082" s="498"/>
      <c r="H1082" s="498"/>
      <c r="I1082" s="498"/>
      <c r="J1082" s="498"/>
      <c r="K1082" s="498"/>
      <c r="L1082" s="498"/>
      <c r="M1082" s="498"/>
      <c r="N1082" s="498"/>
      <c r="O1082" s="498"/>
      <c r="P1082" s="498"/>
      <c r="Q1082" s="498"/>
      <c r="R1082" s="498"/>
      <c r="S1082" s="498"/>
      <c r="T1082" s="498"/>
      <c r="U1082" s="498"/>
      <c r="V1082" s="498"/>
      <c r="W1082" s="498"/>
      <c r="X1082" s="498"/>
      <c r="Y1082" s="70"/>
      <c r="Z1082" s="70"/>
      <c r="AA1082" s="75"/>
      <c r="AB1082" s="75"/>
      <c r="AC1082" s="75"/>
      <c r="AD1082" s="75"/>
    </row>
    <row r="1083" spans="1:35" s="76" customFormat="1" ht="18.399999999999999" customHeight="1" x14ac:dyDescent="0.15">
      <c r="A1083" s="69"/>
      <c r="B1083" s="69"/>
      <c r="C1083" s="69"/>
      <c r="D1083" s="498"/>
      <c r="E1083" s="498"/>
      <c r="F1083" s="498"/>
      <c r="G1083" s="498"/>
      <c r="H1083" s="498"/>
      <c r="I1083" s="498"/>
      <c r="J1083" s="498"/>
      <c r="K1083" s="498"/>
      <c r="L1083" s="498"/>
      <c r="M1083" s="498"/>
      <c r="N1083" s="498"/>
      <c r="O1083" s="498"/>
      <c r="P1083" s="498"/>
      <c r="Q1083" s="498"/>
      <c r="R1083" s="498"/>
      <c r="S1083" s="498"/>
      <c r="T1083" s="498"/>
      <c r="U1083" s="498"/>
      <c r="V1083" s="498"/>
      <c r="W1083" s="498"/>
      <c r="X1083" s="498"/>
      <c r="Y1083" s="69"/>
      <c r="Z1083" s="69"/>
    </row>
    <row r="1084" spans="1:35" s="75" customFormat="1" ht="18.399999999999999" customHeight="1" x14ac:dyDescent="0.15">
      <c r="A1084" s="70"/>
      <c r="B1084" s="70"/>
      <c r="C1084" s="70"/>
      <c r="D1084" s="70"/>
      <c r="E1084" s="70"/>
      <c r="F1084" s="70"/>
      <c r="G1084" s="70"/>
      <c r="H1084" s="70"/>
      <c r="I1084" s="70"/>
      <c r="J1084" s="70"/>
      <c r="K1084" s="70"/>
      <c r="L1084" s="70"/>
      <c r="M1084" s="70"/>
      <c r="N1084" s="70"/>
      <c r="O1084" s="70"/>
      <c r="P1084" s="70"/>
      <c r="Q1084" s="70"/>
      <c r="R1084" s="70"/>
      <c r="S1084" s="70"/>
      <c r="T1084" s="70"/>
      <c r="U1084" s="70"/>
      <c r="V1084" s="70"/>
      <c r="W1084" s="70"/>
      <c r="X1084" s="70"/>
      <c r="Y1084" s="70"/>
      <c r="Z1084" s="70"/>
      <c r="AE1084" s="76"/>
      <c r="AF1084" s="76"/>
      <c r="AG1084" s="76"/>
      <c r="AH1084" s="76"/>
      <c r="AI1084" s="76"/>
    </row>
    <row r="1085" spans="1:35" s="76" customFormat="1" ht="18.399999999999999" customHeight="1" x14ac:dyDescent="0.15">
      <c r="A1085" s="69"/>
      <c r="B1085" s="71" t="s">
        <v>150</v>
      </c>
      <c r="C1085" s="69"/>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row>
    <row r="1086" spans="1:35" s="76" customFormat="1" ht="18.399999999999999" customHeight="1" x14ac:dyDescent="0.15">
      <c r="A1086" s="69"/>
      <c r="B1086" s="71" t="s">
        <v>151</v>
      </c>
      <c r="C1086" s="69"/>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row>
    <row r="1087" spans="1:35" s="76" customFormat="1" ht="18.399999999999999" customHeight="1" x14ac:dyDescent="0.15">
      <c r="A1087" s="69"/>
      <c r="B1087" s="71" t="s">
        <v>152</v>
      </c>
      <c r="C1087" s="69"/>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row>
    <row r="1088" spans="1:35" s="76" customFormat="1" ht="18.399999999999999" customHeight="1" x14ac:dyDescent="0.15">
      <c r="A1088" s="69"/>
      <c r="B1088" s="71" t="s">
        <v>153</v>
      </c>
      <c r="C1088" s="69"/>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row>
    <row r="1089" spans="1:28" s="76" customFormat="1" ht="18.399999999999999" customHeight="1" x14ac:dyDescent="0.15">
      <c r="A1089" s="69"/>
      <c r="B1089" s="71" t="s">
        <v>164</v>
      </c>
      <c r="C1089" s="69"/>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row>
    <row r="1090" spans="1:28" s="76" customFormat="1" ht="18.399999999999999" customHeight="1" x14ac:dyDescent="0.15">
      <c r="A1090" s="69"/>
      <c r="B1090" s="71" t="s">
        <v>165</v>
      </c>
      <c r="C1090" s="69"/>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row>
    <row r="1091" spans="1:28" s="76" customFormat="1" ht="18.399999999999999" customHeight="1" x14ac:dyDescent="0.15">
      <c r="A1091" s="69"/>
      <c r="B1091" s="241" t="s">
        <v>154</v>
      </c>
      <c r="C1091" s="69"/>
      <c r="D1091" s="69"/>
      <c r="E1091" s="69"/>
      <c r="F1091" s="69"/>
      <c r="G1091" s="69"/>
      <c r="H1091" s="242"/>
      <c r="I1091" s="69"/>
      <c r="J1091" s="69"/>
      <c r="K1091" s="69"/>
      <c r="L1091" s="69"/>
      <c r="M1091" s="242"/>
      <c r="N1091" s="242"/>
      <c r="O1091" s="242"/>
      <c r="P1091" s="242"/>
      <c r="Q1091" s="242"/>
      <c r="R1091" s="242"/>
      <c r="S1091" s="242"/>
      <c r="T1091" s="242"/>
      <c r="U1091" s="242"/>
      <c r="V1091" s="242"/>
      <c r="W1091" s="242"/>
      <c r="X1091" s="242"/>
      <c r="Y1091" s="242"/>
      <c r="Z1091" s="69"/>
    </row>
    <row r="1092" spans="1:28" s="76" customFormat="1" ht="18.399999999999999" customHeight="1" thickBot="1" x14ac:dyDescent="0.2">
      <c r="A1092" s="69"/>
      <c r="B1092" s="72" t="s">
        <v>390</v>
      </c>
      <c r="C1092" s="69"/>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row>
    <row r="1093" spans="1:28" s="76" customFormat="1" ht="18.399999999999999" customHeight="1" thickTop="1" thickBot="1" x14ac:dyDescent="0.2">
      <c r="A1093" s="69"/>
      <c r="B1093" s="499" t="s">
        <v>155</v>
      </c>
      <c r="C1093" s="500"/>
      <c r="D1093" s="500"/>
      <c r="E1093" s="500"/>
      <c r="F1093" s="500"/>
      <c r="G1093" s="500"/>
      <c r="H1093" s="500"/>
      <c r="I1093" s="501"/>
      <c r="J1093" s="496">
        <f>J$13</f>
        <v>44871</v>
      </c>
      <c r="K1093" s="497"/>
      <c r="L1093" s="496">
        <f t="shared" ref="L1093" si="329">L$13</f>
        <v>44872</v>
      </c>
      <c r="M1093" s="497"/>
      <c r="N1093" s="496">
        <f t="shared" ref="N1093" si="330">N$13</f>
        <v>44873</v>
      </c>
      <c r="O1093" s="497"/>
      <c r="P1093" s="496">
        <f t="shared" ref="P1093" si="331">P$13</f>
        <v>44874</v>
      </c>
      <c r="Q1093" s="497"/>
      <c r="R1093" s="496">
        <f t="shared" ref="R1093" si="332">R$13</f>
        <v>44875</v>
      </c>
      <c r="S1093" s="497"/>
      <c r="T1093" s="496">
        <f t="shared" ref="T1093" si="333">T$13</f>
        <v>44876</v>
      </c>
      <c r="U1093" s="497"/>
      <c r="V1093" s="496">
        <f t="shared" ref="V1093" si="334">V$13</f>
        <v>44877</v>
      </c>
      <c r="W1093" s="497"/>
      <c r="X1093" s="496">
        <f t="shared" ref="X1093" si="335">X$13</f>
        <v>44878</v>
      </c>
      <c r="Y1093" s="502"/>
      <c r="Z1093" s="69"/>
    </row>
    <row r="1094" spans="1:28" s="76" customFormat="1" ht="18.399999999999999" customHeight="1" thickTop="1" x14ac:dyDescent="0.15">
      <c r="A1094" s="69"/>
      <c r="B1094" s="170" t="s">
        <v>156</v>
      </c>
      <c r="C1094" s="171"/>
      <c r="D1094" s="171"/>
      <c r="E1094" s="171"/>
      <c r="F1094" s="171"/>
      <c r="G1094" s="171"/>
      <c r="H1094" s="171"/>
      <c r="I1094" s="172"/>
      <c r="J1094" s="488"/>
      <c r="K1094" s="489"/>
      <c r="L1094" s="490"/>
      <c r="M1094" s="489"/>
      <c r="N1094" s="490"/>
      <c r="O1094" s="489"/>
      <c r="P1094" s="490"/>
      <c r="Q1094" s="489"/>
      <c r="R1094" s="490"/>
      <c r="S1094" s="489"/>
      <c r="T1094" s="490"/>
      <c r="U1094" s="489"/>
      <c r="V1094" s="490"/>
      <c r="W1094" s="489"/>
      <c r="X1094" s="490"/>
      <c r="Y1094" s="491"/>
      <c r="Z1094" s="69"/>
    </row>
    <row r="1095" spans="1:28" s="76" customFormat="1" ht="18.399999999999999" customHeight="1" x14ac:dyDescent="0.15">
      <c r="A1095" s="69"/>
      <c r="B1095" s="173"/>
      <c r="C1095" s="174"/>
      <c r="D1095" s="174"/>
      <c r="E1095" s="174"/>
      <c r="F1095" s="174"/>
      <c r="G1095" s="175" t="s">
        <v>157</v>
      </c>
      <c r="H1095" s="176"/>
      <c r="I1095" s="177"/>
      <c r="J1095" s="492" t="s">
        <v>286</v>
      </c>
      <c r="K1095" s="493"/>
      <c r="L1095" s="494" t="s">
        <v>286</v>
      </c>
      <c r="M1095" s="493"/>
      <c r="N1095" s="494" t="s">
        <v>286</v>
      </c>
      <c r="O1095" s="493"/>
      <c r="P1095" s="494" t="s">
        <v>286</v>
      </c>
      <c r="Q1095" s="493"/>
      <c r="R1095" s="494" t="s">
        <v>286</v>
      </c>
      <c r="S1095" s="493"/>
      <c r="T1095" s="494" t="s">
        <v>286</v>
      </c>
      <c r="U1095" s="493"/>
      <c r="V1095" s="494" t="s">
        <v>286</v>
      </c>
      <c r="W1095" s="493"/>
      <c r="X1095" s="494" t="s">
        <v>286</v>
      </c>
      <c r="Y1095" s="495"/>
      <c r="Z1095" s="69"/>
    </row>
    <row r="1096" spans="1:28" s="76" customFormat="1" ht="18.399999999999999" customHeight="1" x14ac:dyDescent="0.15">
      <c r="A1096" s="69"/>
      <c r="B1096" s="178" t="s">
        <v>158</v>
      </c>
      <c r="C1096" s="179"/>
      <c r="D1096" s="179"/>
      <c r="E1096" s="179"/>
      <c r="F1096" s="179"/>
      <c r="G1096" s="179"/>
      <c r="H1096" s="179"/>
      <c r="I1096" s="180"/>
      <c r="J1096" s="484"/>
      <c r="K1096" s="485"/>
      <c r="L1096" s="486"/>
      <c r="M1096" s="485"/>
      <c r="N1096" s="486"/>
      <c r="O1096" s="485"/>
      <c r="P1096" s="486"/>
      <c r="Q1096" s="485"/>
      <c r="R1096" s="486"/>
      <c r="S1096" s="485"/>
      <c r="T1096" s="486"/>
      <c r="U1096" s="485"/>
      <c r="V1096" s="486"/>
      <c r="W1096" s="485"/>
      <c r="X1096" s="486"/>
      <c r="Y1096" s="487"/>
      <c r="Z1096" s="69"/>
    </row>
    <row r="1097" spans="1:28" s="76" customFormat="1" ht="18.399999999999999" customHeight="1" x14ac:dyDescent="0.15">
      <c r="A1097" s="70"/>
      <c r="B1097" s="178" t="s">
        <v>159</v>
      </c>
      <c r="C1097" s="179"/>
      <c r="D1097" s="179"/>
      <c r="E1097" s="179"/>
      <c r="F1097" s="179"/>
      <c r="G1097" s="179"/>
      <c r="H1097" s="179"/>
      <c r="I1097" s="180"/>
      <c r="J1097" s="484"/>
      <c r="K1097" s="485"/>
      <c r="L1097" s="486"/>
      <c r="M1097" s="485"/>
      <c r="N1097" s="486"/>
      <c r="O1097" s="485"/>
      <c r="P1097" s="486"/>
      <c r="Q1097" s="485"/>
      <c r="R1097" s="486"/>
      <c r="S1097" s="485"/>
      <c r="T1097" s="486"/>
      <c r="U1097" s="485"/>
      <c r="V1097" s="486"/>
      <c r="W1097" s="485"/>
      <c r="X1097" s="486"/>
      <c r="Y1097" s="487"/>
      <c r="Z1097" s="69"/>
    </row>
    <row r="1098" spans="1:28" s="76" customFormat="1" ht="18.399999999999999" customHeight="1" x14ac:dyDescent="0.15">
      <c r="A1098" s="69"/>
      <c r="B1098" s="178" t="s">
        <v>160</v>
      </c>
      <c r="C1098" s="179"/>
      <c r="D1098" s="179"/>
      <c r="E1098" s="179"/>
      <c r="F1098" s="179"/>
      <c r="G1098" s="179"/>
      <c r="H1098" s="179"/>
      <c r="I1098" s="180"/>
      <c r="J1098" s="484"/>
      <c r="K1098" s="485"/>
      <c r="L1098" s="486"/>
      <c r="M1098" s="485"/>
      <c r="N1098" s="486"/>
      <c r="O1098" s="485"/>
      <c r="P1098" s="486"/>
      <c r="Q1098" s="485"/>
      <c r="R1098" s="486"/>
      <c r="S1098" s="485"/>
      <c r="T1098" s="486"/>
      <c r="U1098" s="485"/>
      <c r="V1098" s="486"/>
      <c r="W1098" s="485"/>
      <c r="X1098" s="486"/>
      <c r="Y1098" s="487"/>
      <c r="Z1098" s="69"/>
    </row>
    <row r="1099" spans="1:28" s="76" customFormat="1" ht="18.399999999999999" customHeight="1" thickBot="1" x14ac:dyDescent="0.2">
      <c r="A1099" s="70"/>
      <c r="B1099" s="181" t="s">
        <v>161</v>
      </c>
      <c r="C1099" s="182"/>
      <c r="D1099" s="182"/>
      <c r="E1099" s="182"/>
      <c r="F1099" s="182"/>
      <c r="G1099" s="182"/>
      <c r="H1099" s="182"/>
      <c r="I1099" s="183"/>
      <c r="J1099" s="480"/>
      <c r="K1099" s="481"/>
      <c r="L1099" s="482"/>
      <c r="M1099" s="481"/>
      <c r="N1099" s="482"/>
      <c r="O1099" s="481"/>
      <c r="P1099" s="482"/>
      <c r="Q1099" s="481"/>
      <c r="R1099" s="482"/>
      <c r="S1099" s="481"/>
      <c r="T1099" s="482"/>
      <c r="U1099" s="481"/>
      <c r="V1099" s="482"/>
      <c r="W1099" s="481"/>
      <c r="X1099" s="482"/>
      <c r="Y1099" s="483"/>
      <c r="Z1099" s="69"/>
    </row>
    <row r="1100" spans="1:28" s="76" customFormat="1" ht="18.399999999999999" customHeight="1" thickTop="1" x14ac:dyDescent="0.15">
      <c r="A1100" s="69"/>
      <c r="B1100" s="73"/>
      <c r="C1100" s="73"/>
      <c r="D1100" s="507" t="str">
        <f>IF(AB1101=0,"",VLOOKUP(AB1101,E$2256:F$2355,2))</f>
        <v/>
      </c>
      <c r="E1100" s="507"/>
      <c r="F1100" s="507"/>
      <c r="G1100" s="507"/>
      <c r="H1100" s="73"/>
      <c r="I1100" s="73"/>
      <c r="J1100" s="73"/>
      <c r="K1100" s="73"/>
      <c r="L1100" s="73"/>
      <c r="M1100" s="503"/>
      <c r="N1100" s="503"/>
      <c r="O1100" s="503"/>
      <c r="P1100" s="503"/>
      <c r="Q1100" s="503"/>
      <c r="R1100" s="73"/>
      <c r="S1100" s="73"/>
      <c r="T1100" s="73"/>
      <c r="U1100" s="505" t="str">
        <f>U$20</f>
        <v/>
      </c>
      <c r="V1100" s="505"/>
      <c r="W1100" s="505"/>
      <c r="X1100" s="505"/>
      <c r="Y1100" s="505"/>
      <c r="Z1100" s="69"/>
    </row>
    <row r="1101" spans="1:28" s="76" customFormat="1" ht="18.399999999999999" customHeight="1" x14ac:dyDescent="0.15">
      <c r="A1101" s="69"/>
      <c r="B1101" s="74" t="s">
        <v>162</v>
      </c>
      <c r="C1101" s="74"/>
      <c r="D1101" s="508"/>
      <c r="E1101" s="508"/>
      <c r="F1101" s="508"/>
      <c r="G1101" s="508"/>
      <c r="H1101" s="69"/>
      <c r="I1101" s="74" t="s">
        <v>163</v>
      </c>
      <c r="J1101" s="74"/>
      <c r="K1101" s="74"/>
      <c r="L1101" s="74"/>
      <c r="M1101" s="504"/>
      <c r="N1101" s="504"/>
      <c r="O1101" s="504"/>
      <c r="P1101" s="504"/>
      <c r="Q1101" s="504"/>
      <c r="R1101" s="69"/>
      <c r="S1101" s="74" t="s">
        <v>174</v>
      </c>
      <c r="T1101" s="74"/>
      <c r="U1101" s="506"/>
      <c r="V1101" s="506"/>
      <c r="W1101" s="506"/>
      <c r="X1101" s="506"/>
      <c r="Y1101" s="506"/>
      <c r="Z1101" s="69"/>
      <c r="AB1101" s="85">
        <f>IF(OR(SUM(AE$9:AE$10)=0,SUM(AE$9:AE$10)&lt;MAX(AB$1:AB1100)+1),0,MAX(AB$1:AB1100)+1)</f>
        <v>0</v>
      </c>
    </row>
    <row r="1102" spans="1:28" s="76" customFormat="1" ht="18.399999999999999" customHeight="1" x14ac:dyDescent="0.15">
      <c r="A1102" s="69"/>
      <c r="B1102" s="240" t="s">
        <v>389</v>
      </c>
      <c r="C1102" s="69"/>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row>
    <row r="1103" spans="1:28" s="76" customFormat="1" ht="18.399999999999999" customHeight="1" x14ac:dyDescent="0.15">
      <c r="A1103" s="69" t="s">
        <v>149</v>
      </c>
      <c r="B1103" s="70"/>
      <c r="C1103" s="70"/>
      <c r="D1103" s="70"/>
      <c r="E1103" s="70"/>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5"/>
    </row>
    <row r="1104" spans="1:28" s="76" customFormat="1" ht="18.399999999999999" customHeight="1" x14ac:dyDescent="0.15">
      <c r="A1104" s="70"/>
      <c r="B1104" s="70"/>
      <c r="C1104" s="70"/>
      <c r="D1104" s="498" t="str">
        <f>団体!C$4&amp;"   体調チェックシート"</f>
        <v>令和 ４年度 第２４回 「谷口睦生」記念陸上記録会   体調チェックシート</v>
      </c>
      <c r="E1104" s="498"/>
      <c r="F1104" s="498"/>
      <c r="G1104" s="498"/>
      <c r="H1104" s="498"/>
      <c r="I1104" s="498"/>
      <c r="J1104" s="498"/>
      <c r="K1104" s="498"/>
      <c r="L1104" s="498"/>
      <c r="M1104" s="498"/>
      <c r="N1104" s="498"/>
      <c r="O1104" s="498"/>
      <c r="P1104" s="498"/>
      <c r="Q1104" s="498"/>
      <c r="R1104" s="498"/>
      <c r="S1104" s="498"/>
      <c r="T1104" s="498"/>
      <c r="U1104" s="498"/>
      <c r="V1104" s="498"/>
      <c r="W1104" s="498"/>
      <c r="X1104" s="498"/>
      <c r="Y1104" s="70"/>
      <c r="Z1104" s="70"/>
      <c r="AA1104" s="75"/>
    </row>
    <row r="1105" spans="1:26" s="76" customFormat="1" ht="18.399999999999999" customHeight="1" x14ac:dyDescent="0.15">
      <c r="A1105" s="69"/>
      <c r="B1105" s="69"/>
      <c r="C1105" s="69"/>
      <c r="D1105" s="498"/>
      <c r="E1105" s="498"/>
      <c r="F1105" s="498"/>
      <c r="G1105" s="498"/>
      <c r="H1105" s="498"/>
      <c r="I1105" s="498"/>
      <c r="J1105" s="498"/>
      <c r="K1105" s="498"/>
      <c r="L1105" s="498"/>
      <c r="M1105" s="498"/>
      <c r="N1105" s="498"/>
      <c r="O1105" s="498"/>
      <c r="P1105" s="498"/>
      <c r="Q1105" s="498"/>
      <c r="R1105" s="498"/>
      <c r="S1105" s="498"/>
      <c r="T1105" s="498"/>
      <c r="U1105" s="498"/>
      <c r="V1105" s="498"/>
      <c r="W1105" s="498"/>
      <c r="X1105" s="498"/>
      <c r="Y1105" s="69"/>
      <c r="Z1105" s="69"/>
    </row>
    <row r="1106" spans="1:26" s="76" customFormat="1" ht="18.399999999999999" customHeight="1" x14ac:dyDescent="0.15">
      <c r="A1106" s="69"/>
      <c r="B1106" s="69"/>
      <c r="C1106" s="69"/>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row>
    <row r="1107" spans="1:26" s="76" customFormat="1" ht="18.399999999999999" customHeight="1" x14ac:dyDescent="0.15">
      <c r="A1107" s="69"/>
      <c r="B1107" s="71" t="s">
        <v>150</v>
      </c>
      <c r="C1107" s="69"/>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row>
    <row r="1108" spans="1:26" s="76" customFormat="1" ht="18.399999999999999" customHeight="1" x14ac:dyDescent="0.15">
      <c r="A1108" s="69"/>
      <c r="B1108" s="71" t="s">
        <v>151</v>
      </c>
      <c r="C1108" s="69"/>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row>
    <row r="1109" spans="1:26" s="76" customFormat="1" ht="18.399999999999999" customHeight="1" x14ac:dyDescent="0.15">
      <c r="A1109" s="69"/>
      <c r="B1109" s="71" t="s">
        <v>152</v>
      </c>
      <c r="C1109" s="69"/>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row>
    <row r="1110" spans="1:26" s="76" customFormat="1" ht="18.399999999999999" customHeight="1" x14ac:dyDescent="0.15">
      <c r="A1110" s="69"/>
      <c r="B1110" s="71" t="s">
        <v>153</v>
      </c>
      <c r="C1110" s="69"/>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row>
    <row r="1111" spans="1:26" s="76" customFormat="1" ht="18.399999999999999" customHeight="1" x14ac:dyDescent="0.15">
      <c r="A1111" s="69"/>
      <c r="B1111" s="71" t="s">
        <v>164</v>
      </c>
      <c r="C1111" s="69"/>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row>
    <row r="1112" spans="1:26" s="76" customFormat="1" ht="18.399999999999999" customHeight="1" x14ac:dyDescent="0.15">
      <c r="A1112" s="69"/>
      <c r="B1112" s="71" t="s">
        <v>165</v>
      </c>
      <c r="C1112" s="69"/>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row>
    <row r="1113" spans="1:26" s="76" customFormat="1" ht="18.399999999999999" customHeight="1" x14ac:dyDescent="0.15">
      <c r="A1113" s="69"/>
      <c r="B1113" s="241" t="s">
        <v>154</v>
      </c>
      <c r="C1113" s="69"/>
      <c r="D1113" s="69"/>
      <c r="E1113" s="69"/>
      <c r="F1113" s="69"/>
      <c r="G1113" s="69"/>
      <c r="H1113" s="242"/>
      <c r="I1113" s="69"/>
      <c r="J1113" s="69"/>
      <c r="K1113" s="69"/>
      <c r="L1113" s="69"/>
      <c r="M1113" s="242"/>
      <c r="N1113" s="242"/>
      <c r="O1113" s="242"/>
      <c r="P1113" s="242"/>
      <c r="Q1113" s="242"/>
      <c r="R1113" s="242"/>
      <c r="S1113" s="242"/>
      <c r="T1113" s="242"/>
      <c r="U1113" s="242"/>
      <c r="V1113" s="242"/>
      <c r="W1113" s="242"/>
      <c r="X1113" s="242"/>
      <c r="Y1113" s="242"/>
      <c r="Z1113" s="69"/>
    </row>
    <row r="1114" spans="1:26" s="76" customFormat="1" ht="18.399999999999999" customHeight="1" thickBot="1" x14ac:dyDescent="0.2">
      <c r="A1114" s="69"/>
      <c r="B1114" s="72" t="s">
        <v>390</v>
      </c>
      <c r="C1114" s="69"/>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row>
    <row r="1115" spans="1:26" s="76" customFormat="1" ht="18.399999999999999" customHeight="1" thickTop="1" thickBot="1" x14ac:dyDescent="0.2">
      <c r="A1115" s="69"/>
      <c r="B1115" s="499" t="s">
        <v>155</v>
      </c>
      <c r="C1115" s="500"/>
      <c r="D1115" s="500"/>
      <c r="E1115" s="500"/>
      <c r="F1115" s="500"/>
      <c r="G1115" s="500"/>
      <c r="H1115" s="500"/>
      <c r="I1115" s="501"/>
      <c r="J1115" s="496">
        <f>J$13</f>
        <v>44871</v>
      </c>
      <c r="K1115" s="497"/>
      <c r="L1115" s="496">
        <f t="shared" ref="L1115" si="336">L$13</f>
        <v>44872</v>
      </c>
      <c r="M1115" s="497"/>
      <c r="N1115" s="496">
        <f t="shared" ref="N1115" si="337">N$13</f>
        <v>44873</v>
      </c>
      <c r="O1115" s="497"/>
      <c r="P1115" s="496">
        <f t="shared" ref="P1115" si="338">P$13</f>
        <v>44874</v>
      </c>
      <c r="Q1115" s="497"/>
      <c r="R1115" s="496">
        <f t="shared" ref="R1115" si="339">R$13</f>
        <v>44875</v>
      </c>
      <c r="S1115" s="497"/>
      <c r="T1115" s="496">
        <f t="shared" ref="T1115" si="340">T$13</f>
        <v>44876</v>
      </c>
      <c r="U1115" s="497"/>
      <c r="V1115" s="496">
        <f t="shared" ref="V1115" si="341">V$13</f>
        <v>44877</v>
      </c>
      <c r="W1115" s="497"/>
      <c r="X1115" s="496">
        <f t="shared" ref="X1115" si="342">X$13</f>
        <v>44878</v>
      </c>
      <c r="Y1115" s="502"/>
      <c r="Z1115" s="69"/>
    </row>
    <row r="1116" spans="1:26" s="76" customFormat="1" ht="18.399999999999999" customHeight="1" thickTop="1" x14ac:dyDescent="0.15">
      <c r="A1116" s="69"/>
      <c r="B1116" s="170" t="s">
        <v>156</v>
      </c>
      <c r="C1116" s="171"/>
      <c r="D1116" s="171"/>
      <c r="E1116" s="171"/>
      <c r="F1116" s="171"/>
      <c r="G1116" s="171"/>
      <c r="H1116" s="171"/>
      <c r="I1116" s="172"/>
      <c r="J1116" s="488"/>
      <c r="K1116" s="489"/>
      <c r="L1116" s="490"/>
      <c r="M1116" s="489"/>
      <c r="N1116" s="490"/>
      <c r="O1116" s="489"/>
      <c r="P1116" s="490"/>
      <c r="Q1116" s="489"/>
      <c r="R1116" s="490"/>
      <c r="S1116" s="489"/>
      <c r="T1116" s="490"/>
      <c r="U1116" s="489"/>
      <c r="V1116" s="490"/>
      <c r="W1116" s="489"/>
      <c r="X1116" s="490"/>
      <c r="Y1116" s="491"/>
      <c r="Z1116" s="69"/>
    </row>
    <row r="1117" spans="1:26" s="76" customFormat="1" ht="18.399999999999999" customHeight="1" x14ac:dyDescent="0.15">
      <c r="A1117" s="69"/>
      <c r="B1117" s="173"/>
      <c r="C1117" s="174"/>
      <c r="D1117" s="174"/>
      <c r="E1117" s="174"/>
      <c r="F1117" s="174"/>
      <c r="G1117" s="175" t="s">
        <v>157</v>
      </c>
      <c r="H1117" s="176"/>
      <c r="I1117" s="177"/>
      <c r="J1117" s="492" t="s">
        <v>286</v>
      </c>
      <c r="K1117" s="493"/>
      <c r="L1117" s="494" t="s">
        <v>286</v>
      </c>
      <c r="M1117" s="493"/>
      <c r="N1117" s="494" t="s">
        <v>286</v>
      </c>
      <c r="O1117" s="493"/>
      <c r="P1117" s="494" t="s">
        <v>286</v>
      </c>
      <c r="Q1117" s="493"/>
      <c r="R1117" s="494" t="s">
        <v>286</v>
      </c>
      <c r="S1117" s="493"/>
      <c r="T1117" s="494" t="s">
        <v>286</v>
      </c>
      <c r="U1117" s="493"/>
      <c r="V1117" s="494" t="s">
        <v>286</v>
      </c>
      <c r="W1117" s="493"/>
      <c r="X1117" s="494" t="s">
        <v>286</v>
      </c>
      <c r="Y1117" s="495"/>
      <c r="Z1117" s="69"/>
    </row>
    <row r="1118" spans="1:26" s="76" customFormat="1" ht="18.399999999999999" customHeight="1" x14ac:dyDescent="0.15">
      <c r="A1118" s="69"/>
      <c r="B1118" s="178" t="s">
        <v>158</v>
      </c>
      <c r="C1118" s="179"/>
      <c r="D1118" s="179"/>
      <c r="E1118" s="179"/>
      <c r="F1118" s="179"/>
      <c r="G1118" s="179"/>
      <c r="H1118" s="179"/>
      <c r="I1118" s="180"/>
      <c r="J1118" s="484"/>
      <c r="K1118" s="485"/>
      <c r="L1118" s="486"/>
      <c r="M1118" s="485"/>
      <c r="N1118" s="486"/>
      <c r="O1118" s="485"/>
      <c r="P1118" s="486"/>
      <c r="Q1118" s="485"/>
      <c r="R1118" s="486"/>
      <c r="S1118" s="485"/>
      <c r="T1118" s="486"/>
      <c r="U1118" s="485"/>
      <c r="V1118" s="486"/>
      <c r="W1118" s="485"/>
      <c r="X1118" s="486"/>
      <c r="Y1118" s="487"/>
      <c r="Z1118" s="69"/>
    </row>
    <row r="1119" spans="1:26" s="76" customFormat="1" ht="18.399999999999999" customHeight="1" x14ac:dyDescent="0.15">
      <c r="A1119" s="70"/>
      <c r="B1119" s="178" t="s">
        <v>159</v>
      </c>
      <c r="C1119" s="179"/>
      <c r="D1119" s="179"/>
      <c r="E1119" s="179"/>
      <c r="F1119" s="179"/>
      <c r="G1119" s="179"/>
      <c r="H1119" s="179"/>
      <c r="I1119" s="180"/>
      <c r="J1119" s="484"/>
      <c r="K1119" s="485"/>
      <c r="L1119" s="486"/>
      <c r="M1119" s="485"/>
      <c r="N1119" s="486"/>
      <c r="O1119" s="485"/>
      <c r="P1119" s="486"/>
      <c r="Q1119" s="485"/>
      <c r="R1119" s="486"/>
      <c r="S1119" s="485"/>
      <c r="T1119" s="486"/>
      <c r="U1119" s="485"/>
      <c r="V1119" s="486"/>
      <c r="W1119" s="485"/>
      <c r="X1119" s="486"/>
      <c r="Y1119" s="487"/>
      <c r="Z1119" s="69"/>
    </row>
    <row r="1120" spans="1:26" s="76" customFormat="1" ht="18.399999999999999" customHeight="1" x14ac:dyDescent="0.15">
      <c r="A1120" s="69"/>
      <c r="B1120" s="178" t="s">
        <v>160</v>
      </c>
      <c r="C1120" s="179"/>
      <c r="D1120" s="179"/>
      <c r="E1120" s="179"/>
      <c r="F1120" s="179"/>
      <c r="G1120" s="179"/>
      <c r="H1120" s="179"/>
      <c r="I1120" s="180"/>
      <c r="J1120" s="484"/>
      <c r="K1120" s="485"/>
      <c r="L1120" s="486"/>
      <c r="M1120" s="485"/>
      <c r="N1120" s="486"/>
      <c r="O1120" s="485"/>
      <c r="P1120" s="486"/>
      <c r="Q1120" s="485"/>
      <c r="R1120" s="486"/>
      <c r="S1120" s="485"/>
      <c r="T1120" s="486"/>
      <c r="U1120" s="485"/>
      <c r="V1120" s="486"/>
      <c r="W1120" s="485"/>
      <c r="X1120" s="486"/>
      <c r="Y1120" s="487"/>
      <c r="Z1120" s="69"/>
    </row>
    <row r="1121" spans="1:35" s="76" customFormat="1" ht="18.399999999999999" customHeight="1" thickBot="1" x14ac:dyDescent="0.2">
      <c r="A1121" s="70"/>
      <c r="B1121" s="181" t="s">
        <v>161</v>
      </c>
      <c r="C1121" s="182"/>
      <c r="D1121" s="182"/>
      <c r="E1121" s="182"/>
      <c r="F1121" s="182"/>
      <c r="G1121" s="182"/>
      <c r="H1121" s="182"/>
      <c r="I1121" s="183"/>
      <c r="J1121" s="480"/>
      <c r="K1121" s="481"/>
      <c r="L1121" s="482"/>
      <c r="M1121" s="481"/>
      <c r="N1121" s="482"/>
      <c r="O1121" s="481"/>
      <c r="P1121" s="482"/>
      <c r="Q1121" s="481"/>
      <c r="R1121" s="482"/>
      <c r="S1121" s="481"/>
      <c r="T1121" s="482"/>
      <c r="U1121" s="481"/>
      <c r="V1121" s="482"/>
      <c r="W1121" s="481"/>
      <c r="X1121" s="482"/>
      <c r="Y1121" s="483"/>
      <c r="Z1121" s="69"/>
    </row>
    <row r="1122" spans="1:35" s="76" customFormat="1" ht="18.399999999999999" customHeight="1" thickTop="1" x14ac:dyDescent="0.15">
      <c r="A1122" s="69"/>
      <c r="B1122" s="73"/>
      <c r="C1122" s="73"/>
      <c r="D1122" s="507" t="str">
        <f>IF(AB1123=0,"",VLOOKUP(AB1123,E$2256:F$2355,2))</f>
        <v/>
      </c>
      <c r="E1122" s="507"/>
      <c r="F1122" s="507"/>
      <c r="G1122" s="507"/>
      <c r="H1122" s="73"/>
      <c r="I1122" s="73"/>
      <c r="J1122" s="73"/>
      <c r="K1122" s="73"/>
      <c r="L1122" s="73"/>
      <c r="M1122" s="503"/>
      <c r="N1122" s="503"/>
      <c r="O1122" s="503"/>
      <c r="P1122" s="503"/>
      <c r="Q1122" s="503"/>
      <c r="R1122" s="73"/>
      <c r="S1122" s="73"/>
      <c r="T1122" s="73"/>
      <c r="U1122" s="505" t="str">
        <f>U$20</f>
        <v/>
      </c>
      <c r="V1122" s="505"/>
      <c r="W1122" s="505"/>
      <c r="X1122" s="505"/>
      <c r="Y1122" s="505"/>
      <c r="Z1122" s="69"/>
    </row>
    <row r="1123" spans="1:35" s="76" customFormat="1" ht="18.399999999999999" customHeight="1" x14ac:dyDescent="0.15">
      <c r="A1123" s="69"/>
      <c r="B1123" s="74" t="s">
        <v>162</v>
      </c>
      <c r="C1123" s="74"/>
      <c r="D1123" s="508"/>
      <c r="E1123" s="508"/>
      <c r="F1123" s="508"/>
      <c r="G1123" s="508"/>
      <c r="H1123" s="69"/>
      <c r="I1123" s="74" t="s">
        <v>163</v>
      </c>
      <c r="J1123" s="74"/>
      <c r="K1123" s="74"/>
      <c r="L1123" s="74"/>
      <c r="M1123" s="504"/>
      <c r="N1123" s="504"/>
      <c r="O1123" s="504"/>
      <c r="P1123" s="504"/>
      <c r="Q1123" s="504"/>
      <c r="R1123" s="69"/>
      <c r="S1123" s="74" t="s">
        <v>174</v>
      </c>
      <c r="T1123" s="74"/>
      <c r="U1123" s="506"/>
      <c r="V1123" s="506"/>
      <c r="W1123" s="506"/>
      <c r="X1123" s="506"/>
      <c r="Y1123" s="506"/>
      <c r="Z1123" s="69"/>
      <c r="AB1123" s="85">
        <f>IF(OR(SUM(AE$9:AE$10)=0,SUM(AE$9:AE$10)&lt;MAX(AB$1:AB1122)+1),0,MAX(AB$1:AB1122)+1)</f>
        <v>0</v>
      </c>
    </row>
    <row r="1124" spans="1:35" s="76" customFormat="1" ht="18.399999999999999" customHeight="1" x14ac:dyDescent="0.15">
      <c r="A1124" s="69"/>
      <c r="B1124" s="240" t="s">
        <v>389</v>
      </c>
      <c r="C1124" s="69"/>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row>
    <row r="1125" spans="1:35" s="76" customFormat="1" ht="18.399999999999999" customHeight="1" x14ac:dyDescent="0.15">
      <c r="A1125" s="69" t="s">
        <v>149</v>
      </c>
      <c r="B1125" s="69"/>
      <c r="C1125" s="69"/>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row>
    <row r="1126" spans="1:35" s="75" customFormat="1" ht="18.399999999999999" customHeight="1" x14ac:dyDescent="0.15">
      <c r="A1126" s="69" t="s">
        <v>149</v>
      </c>
      <c r="B1126" s="70"/>
      <c r="C1126" s="70"/>
      <c r="D1126" s="70"/>
      <c r="E1126" s="70"/>
      <c r="F1126" s="70"/>
      <c r="G1126" s="70"/>
      <c r="H1126" s="70"/>
      <c r="I1126" s="70"/>
      <c r="J1126" s="70"/>
      <c r="K1126" s="70"/>
      <c r="L1126" s="70"/>
      <c r="M1126" s="70"/>
      <c r="N1126" s="70"/>
      <c r="O1126" s="70"/>
      <c r="P1126" s="70"/>
      <c r="Q1126" s="70"/>
      <c r="R1126" s="70"/>
      <c r="S1126" s="70"/>
      <c r="T1126" s="70"/>
      <c r="U1126" s="70"/>
      <c r="V1126" s="70"/>
      <c r="W1126" s="70"/>
      <c r="X1126" s="70"/>
      <c r="Y1126" s="70"/>
      <c r="Z1126" s="70"/>
    </row>
    <row r="1127" spans="1:35" s="76" customFormat="1" ht="18.399999999999999" customHeight="1" x14ac:dyDescent="0.15">
      <c r="A1127" s="70"/>
      <c r="B1127" s="70"/>
      <c r="C1127" s="70"/>
      <c r="D1127" s="498" t="str">
        <f>団体!C$4&amp;"   体調チェックシート"</f>
        <v>令和 ４年度 第２４回 「谷口睦生」記念陸上記録会   体調チェックシート</v>
      </c>
      <c r="E1127" s="498"/>
      <c r="F1127" s="498"/>
      <c r="G1127" s="498"/>
      <c r="H1127" s="498"/>
      <c r="I1127" s="498"/>
      <c r="J1127" s="498"/>
      <c r="K1127" s="498"/>
      <c r="L1127" s="498"/>
      <c r="M1127" s="498"/>
      <c r="N1127" s="498"/>
      <c r="O1127" s="498"/>
      <c r="P1127" s="498"/>
      <c r="Q1127" s="498"/>
      <c r="R1127" s="498"/>
      <c r="S1127" s="498"/>
      <c r="T1127" s="498"/>
      <c r="U1127" s="498"/>
      <c r="V1127" s="498"/>
      <c r="W1127" s="498"/>
      <c r="X1127" s="498"/>
      <c r="Y1127" s="70"/>
      <c r="Z1127" s="70"/>
      <c r="AA1127" s="75"/>
      <c r="AB1127" s="75"/>
      <c r="AC1127" s="75"/>
      <c r="AD1127" s="75"/>
    </row>
    <row r="1128" spans="1:35" s="76" customFormat="1" ht="18.399999999999999" customHeight="1" x14ac:dyDescent="0.15">
      <c r="A1128" s="69"/>
      <c r="B1128" s="69"/>
      <c r="C1128" s="69"/>
      <c r="D1128" s="498"/>
      <c r="E1128" s="498"/>
      <c r="F1128" s="498"/>
      <c r="G1128" s="498"/>
      <c r="H1128" s="498"/>
      <c r="I1128" s="498"/>
      <c r="J1128" s="498"/>
      <c r="K1128" s="498"/>
      <c r="L1128" s="498"/>
      <c r="M1128" s="498"/>
      <c r="N1128" s="498"/>
      <c r="O1128" s="498"/>
      <c r="P1128" s="498"/>
      <c r="Q1128" s="498"/>
      <c r="R1128" s="498"/>
      <c r="S1128" s="498"/>
      <c r="T1128" s="498"/>
      <c r="U1128" s="498"/>
      <c r="V1128" s="498"/>
      <c r="W1128" s="498"/>
      <c r="X1128" s="498"/>
      <c r="Y1128" s="69"/>
      <c r="Z1128" s="69"/>
    </row>
    <row r="1129" spans="1:35" s="75" customFormat="1" ht="18.399999999999999" customHeight="1" x14ac:dyDescent="0.15">
      <c r="A1129" s="70"/>
      <c r="B1129" s="70"/>
      <c r="C1129" s="70"/>
      <c r="D1129" s="70"/>
      <c r="E1129" s="70"/>
      <c r="F1129" s="70"/>
      <c r="G1129" s="70"/>
      <c r="H1129" s="70"/>
      <c r="I1129" s="70"/>
      <c r="J1129" s="70"/>
      <c r="K1129" s="70"/>
      <c r="L1129" s="70"/>
      <c r="M1129" s="70"/>
      <c r="N1129" s="70"/>
      <c r="O1129" s="70"/>
      <c r="P1129" s="70"/>
      <c r="Q1129" s="70"/>
      <c r="R1129" s="70"/>
      <c r="S1129" s="70"/>
      <c r="T1129" s="70"/>
      <c r="U1129" s="70"/>
      <c r="V1129" s="70"/>
      <c r="W1129" s="70"/>
      <c r="X1129" s="70"/>
      <c r="Y1129" s="70"/>
      <c r="Z1129" s="70"/>
      <c r="AE1129" s="76"/>
      <c r="AF1129" s="76"/>
      <c r="AG1129" s="76"/>
      <c r="AH1129" s="76"/>
      <c r="AI1129" s="76"/>
    </row>
    <row r="1130" spans="1:35" s="76" customFormat="1" ht="18.399999999999999" customHeight="1" x14ac:dyDescent="0.15">
      <c r="A1130" s="69"/>
      <c r="B1130" s="71" t="s">
        <v>150</v>
      </c>
      <c r="C1130" s="69"/>
      <c r="D1130" s="69"/>
      <c r="E1130" s="69"/>
      <c r="F1130" s="69"/>
      <c r="G1130" s="69"/>
      <c r="H1130" s="69"/>
      <c r="I1130" s="69"/>
      <c r="J1130" s="69"/>
      <c r="K1130" s="69"/>
      <c r="L1130" s="69"/>
      <c r="M1130" s="69"/>
      <c r="N1130" s="69"/>
      <c r="O1130" s="69"/>
      <c r="P1130" s="69"/>
      <c r="Q1130" s="69"/>
      <c r="R1130" s="69"/>
      <c r="S1130" s="69"/>
      <c r="T1130" s="69"/>
      <c r="U1130" s="69"/>
      <c r="V1130" s="69"/>
      <c r="W1130" s="69"/>
      <c r="X1130" s="69"/>
      <c r="Y1130" s="69"/>
      <c r="Z1130" s="69"/>
    </row>
    <row r="1131" spans="1:35" s="76" customFormat="1" ht="18.399999999999999" customHeight="1" x14ac:dyDescent="0.15">
      <c r="A1131" s="69"/>
      <c r="B1131" s="71" t="s">
        <v>151</v>
      </c>
      <c r="C1131" s="69"/>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row>
    <row r="1132" spans="1:35" s="76" customFormat="1" ht="18.399999999999999" customHeight="1" x14ac:dyDescent="0.15">
      <c r="A1132" s="69"/>
      <c r="B1132" s="71" t="s">
        <v>152</v>
      </c>
      <c r="C1132" s="69"/>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row>
    <row r="1133" spans="1:35" s="76" customFormat="1" ht="18.399999999999999" customHeight="1" x14ac:dyDescent="0.15">
      <c r="A1133" s="69"/>
      <c r="B1133" s="71" t="s">
        <v>153</v>
      </c>
      <c r="C1133" s="69"/>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row>
    <row r="1134" spans="1:35" s="76" customFormat="1" ht="18.399999999999999" customHeight="1" x14ac:dyDescent="0.15">
      <c r="A1134" s="69"/>
      <c r="B1134" s="71" t="s">
        <v>164</v>
      </c>
      <c r="C1134" s="69"/>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row>
    <row r="1135" spans="1:35" s="76" customFormat="1" ht="18.399999999999999" customHeight="1" x14ac:dyDescent="0.15">
      <c r="A1135" s="69"/>
      <c r="B1135" s="71" t="s">
        <v>165</v>
      </c>
      <c r="C1135" s="69"/>
      <c r="D1135" s="69"/>
      <c r="E1135" s="69"/>
      <c r="F1135" s="69"/>
      <c r="G1135" s="69"/>
      <c r="H1135" s="69"/>
      <c r="I1135" s="69"/>
      <c r="J1135" s="69"/>
      <c r="K1135" s="69"/>
      <c r="L1135" s="69"/>
      <c r="M1135" s="69"/>
      <c r="N1135" s="69"/>
      <c r="O1135" s="69"/>
      <c r="P1135" s="69"/>
      <c r="Q1135" s="69"/>
      <c r="R1135" s="69"/>
      <c r="S1135" s="69"/>
      <c r="T1135" s="69"/>
      <c r="U1135" s="69"/>
      <c r="V1135" s="69"/>
      <c r="W1135" s="69"/>
      <c r="X1135" s="69"/>
      <c r="Y1135" s="69"/>
      <c r="Z1135" s="69"/>
    </row>
    <row r="1136" spans="1:35" s="76" customFormat="1" ht="18.399999999999999" customHeight="1" x14ac:dyDescent="0.15">
      <c r="A1136" s="69"/>
      <c r="B1136" s="241" t="s">
        <v>154</v>
      </c>
      <c r="C1136" s="69"/>
      <c r="D1136" s="69"/>
      <c r="E1136" s="69"/>
      <c r="F1136" s="69"/>
      <c r="G1136" s="69"/>
      <c r="H1136" s="242"/>
      <c r="I1136" s="69"/>
      <c r="J1136" s="69"/>
      <c r="K1136" s="69"/>
      <c r="L1136" s="69"/>
      <c r="M1136" s="242"/>
      <c r="N1136" s="242"/>
      <c r="O1136" s="242"/>
      <c r="P1136" s="242"/>
      <c r="Q1136" s="242"/>
      <c r="R1136" s="242"/>
      <c r="S1136" s="242"/>
      <c r="T1136" s="242"/>
      <c r="U1136" s="242"/>
      <c r="V1136" s="242"/>
      <c r="W1136" s="242"/>
      <c r="X1136" s="242"/>
      <c r="Y1136" s="242"/>
      <c r="Z1136" s="69"/>
    </row>
    <row r="1137" spans="1:28" s="76" customFormat="1" ht="18.399999999999999" customHeight="1" thickBot="1" x14ac:dyDescent="0.2">
      <c r="A1137" s="69"/>
      <c r="B1137" s="72" t="s">
        <v>390</v>
      </c>
      <c r="C1137" s="69"/>
      <c r="D1137" s="69"/>
      <c r="E1137" s="69"/>
      <c r="F1137" s="69"/>
      <c r="G1137" s="69"/>
      <c r="H1137" s="69"/>
      <c r="I1137" s="69"/>
      <c r="J1137" s="69"/>
      <c r="K1137" s="69"/>
      <c r="L1137" s="69"/>
      <c r="M1137" s="69"/>
      <c r="N1137" s="69"/>
      <c r="O1137" s="69"/>
      <c r="P1137" s="69"/>
      <c r="Q1137" s="69"/>
      <c r="R1137" s="69"/>
      <c r="S1137" s="69"/>
      <c r="T1137" s="69"/>
      <c r="U1137" s="69"/>
      <c r="V1137" s="69"/>
      <c r="W1137" s="69"/>
      <c r="X1137" s="69"/>
      <c r="Y1137" s="69"/>
      <c r="Z1137" s="69"/>
    </row>
    <row r="1138" spans="1:28" s="76" customFormat="1" ht="18.399999999999999" customHeight="1" thickTop="1" thickBot="1" x14ac:dyDescent="0.2">
      <c r="A1138" s="69"/>
      <c r="B1138" s="499" t="s">
        <v>155</v>
      </c>
      <c r="C1138" s="500"/>
      <c r="D1138" s="500"/>
      <c r="E1138" s="500"/>
      <c r="F1138" s="500"/>
      <c r="G1138" s="500"/>
      <c r="H1138" s="500"/>
      <c r="I1138" s="501"/>
      <c r="J1138" s="496">
        <f>J$13</f>
        <v>44871</v>
      </c>
      <c r="K1138" s="497"/>
      <c r="L1138" s="496">
        <f t="shared" ref="L1138" si="343">L$13</f>
        <v>44872</v>
      </c>
      <c r="M1138" s="497"/>
      <c r="N1138" s="496">
        <f t="shared" ref="N1138" si="344">N$13</f>
        <v>44873</v>
      </c>
      <c r="O1138" s="497"/>
      <c r="P1138" s="496">
        <f t="shared" ref="P1138" si="345">P$13</f>
        <v>44874</v>
      </c>
      <c r="Q1138" s="497"/>
      <c r="R1138" s="496">
        <f t="shared" ref="R1138" si="346">R$13</f>
        <v>44875</v>
      </c>
      <c r="S1138" s="497"/>
      <c r="T1138" s="496">
        <f t="shared" ref="T1138" si="347">T$13</f>
        <v>44876</v>
      </c>
      <c r="U1138" s="497"/>
      <c r="V1138" s="496">
        <f t="shared" ref="V1138" si="348">V$13</f>
        <v>44877</v>
      </c>
      <c r="W1138" s="497"/>
      <c r="X1138" s="496">
        <f t="shared" ref="X1138" si="349">X$13</f>
        <v>44878</v>
      </c>
      <c r="Y1138" s="502"/>
      <c r="Z1138" s="69"/>
    </row>
    <row r="1139" spans="1:28" s="76" customFormat="1" ht="18.399999999999999" customHeight="1" thickTop="1" x14ac:dyDescent="0.15">
      <c r="A1139" s="69"/>
      <c r="B1139" s="170" t="s">
        <v>156</v>
      </c>
      <c r="C1139" s="171"/>
      <c r="D1139" s="171"/>
      <c r="E1139" s="171"/>
      <c r="F1139" s="171"/>
      <c r="G1139" s="171"/>
      <c r="H1139" s="171"/>
      <c r="I1139" s="172"/>
      <c r="J1139" s="488"/>
      <c r="K1139" s="489"/>
      <c r="L1139" s="490"/>
      <c r="M1139" s="489"/>
      <c r="N1139" s="490"/>
      <c r="O1139" s="489"/>
      <c r="P1139" s="490"/>
      <c r="Q1139" s="489"/>
      <c r="R1139" s="490"/>
      <c r="S1139" s="489"/>
      <c r="T1139" s="490"/>
      <c r="U1139" s="489"/>
      <c r="V1139" s="490"/>
      <c r="W1139" s="489"/>
      <c r="X1139" s="490"/>
      <c r="Y1139" s="491"/>
      <c r="Z1139" s="69"/>
    </row>
    <row r="1140" spans="1:28" s="76" customFormat="1" ht="18.399999999999999" customHeight="1" x14ac:dyDescent="0.15">
      <c r="A1140" s="69"/>
      <c r="B1140" s="173"/>
      <c r="C1140" s="174"/>
      <c r="D1140" s="174"/>
      <c r="E1140" s="174"/>
      <c r="F1140" s="174"/>
      <c r="G1140" s="175" t="s">
        <v>157</v>
      </c>
      <c r="H1140" s="176"/>
      <c r="I1140" s="177"/>
      <c r="J1140" s="492" t="s">
        <v>286</v>
      </c>
      <c r="K1140" s="493"/>
      <c r="L1140" s="494" t="s">
        <v>286</v>
      </c>
      <c r="M1140" s="493"/>
      <c r="N1140" s="494" t="s">
        <v>286</v>
      </c>
      <c r="O1140" s="493"/>
      <c r="P1140" s="494" t="s">
        <v>286</v>
      </c>
      <c r="Q1140" s="493"/>
      <c r="R1140" s="494" t="s">
        <v>286</v>
      </c>
      <c r="S1140" s="493"/>
      <c r="T1140" s="494" t="s">
        <v>286</v>
      </c>
      <c r="U1140" s="493"/>
      <c r="V1140" s="494" t="s">
        <v>286</v>
      </c>
      <c r="W1140" s="493"/>
      <c r="X1140" s="494" t="s">
        <v>286</v>
      </c>
      <c r="Y1140" s="495"/>
      <c r="Z1140" s="69"/>
    </row>
    <row r="1141" spans="1:28" s="76" customFormat="1" ht="18.399999999999999" customHeight="1" x14ac:dyDescent="0.15">
      <c r="A1141" s="69"/>
      <c r="B1141" s="178" t="s">
        <v>158</v>
      </c>
      <c r="C1141" s="179"/>
      <c r="D1141" s="179"/>
      <c r="E1141" s="179"/>
      <c r="F1141" s="179"/>
      <c r="G1141" s="179"/>
      <c r="H1141" s="179"/>
      <c r="I1141" s="180"/>
      <c r="J1141" s="484"/>
      <c r="K1141" s="485"/>
      <c r="L1141" s="486"/>
      <c r="M1141" s="485"/>
      <c r="N1141" s="486"/>
      <c r="O1141" s="485"/>
      <c r="P1141" s="486"/>
      <c r="Q1141" s="485"/>
      <c r="R1141" s="486"/>
      <c r="S1141" s="485"/>
      <c r="T1141" s="486"/>
      <c r="U1141" s="485"/>
      <c r="V1141" s="486"/>
      <c r="W1141" s="485"/>
      <c r="X1141" s="486"/>
      <c r="Y1141" s="487"/>
      <c r="Z1141" s="69"/>
    </row>
    <row r="1142" spans="1:28" s="76" customFormat="1" ht="18.399999999999999" customHeight="1" x14ac:dyDescent="0.15">
      <c r="A1142" s="70"/>
      <c r="B1142" s="178" t="s">
        <v>159</v>
      </c>
      <c r="C1142" s="179"/>
      <c r="D1142" s="179"/>
      <c r="E1142" s="179"/>
      <c r="F1142" s="179"/>
      <c r="G1142" s="179"/>
      <c r="H1142" s="179"/>
      <c r="I1142" s="180"/>
      <c r="J1142" s="484"/>
      <c r="K1142" s="485"/>
      <c r="L1142" s="486"/>
      <c r="M1142" s="485"/>
      <c r="N1142" s="486"/>
      <c r="O1142" s="485"/>
      <c r="P1142" s="486"/>
      <c r="Q1142" s="485"/>
      <c r="R1142" s="486"/>
      <c r="S1142" s="485"/>
      <c r="T1142" s="486"/>
      <c r="U1142" s="485"/>
      <c r="V1142" s="486"/>
      <c r="W1142" s="485"/>
      <c r="X1142" s="486"/>
      <c r="Y1142" s="487"/>
      <c r="Z1142" s="69"/>
    </row>
    <row r="1143" spans="1:28" s="76" customFormat="1" ht="18.399999999999999" customHeight="1" x14ac:dyDescent="0.15">
      <c r="A1143" s="69"/>
      <c r="B1143" s="178" t="s">
        <v>160</v>
      </c>
      <c r="C1143" s="179"/>
      <c r="D1143" s="179"/>
      <c r="E1143" s="179"/>
      <c r="F1143" s="179"/>
      <c r="G1143" s="179"/>
      <c r="H1143" s="179"/>
      <c r="I1143" s="180"/>
      <c r="J1143" s="484"/>
      <c r="K1143" s="485"/>
      <c r="L1143" s="486"/>
      <c r="M1143" s="485"/>
      <c r="N1143" s="486"/>
      <c r="O1143" s="485"/>
      <c r="P1143" s="486"/>
      <c r="Q1143" s="485"/>
      <c r="R1143" s="486"/>
      <c r="S1143" s="485"/>
      <c r="T1143" s="486"/>
      <c r="U1143" s="485"/>
      <c r="V1143" s="486"/>
      <c r="W1143" s="485"/>
      <c r="X1143" s="486"/>
      <c r="Y1143" s="487"/>
      <c r="Z1143" s="69"/>
    </row>
    <row r="1144" spans="1:28" s="76" customFormat="1" ht="18.399999999999999" customHeight="1" thickBot="1" x14ac:dyDescent="0.2">
      <c r="A1144" s="70"/>
      <c r="B1144" s="181" t="s">
        <v>161</v>
      </c>
      <c r="C1144" s="182"/>
      <c r="D1144" s="182"/>
      <c r="E1144" s="182"/>
      <c r="F1144" s="182"/>
      <c r="G1144" s="182"/>
      <c r="H1144" s="182"/>
      <c r="I1144" s="183"/>
      <c r="J1144" s="480"/>
      <c r="K1144" s="481"/>
      <c r="L1144" s="482"/>
      <c r="M1144" s="481"/>
      <c r="N1144" s="482"/>
      <c r="O1144" s="481"/>
      <c r="P1144" s="482"/>
      <c r="Q1144" s="481"/>
      <c r="R1144" s="482"/>
      <c r="S1144" s="481"/>
      <c r="T1144" s="482"/>
      <c r="U1144" s="481"/>
      <c r="V1144" s="482"/>
      <c r="W1144" s="481"/>
      <c r="X1144" s="482"/>
      <c r="Y1144" s="483"/>
      <c r="Z1144" s="69"/>
    </row>
    <row r="1145" spans="1:28" s="76" customFormat="1" ht="18.399999999999999" customHeight="1" thickTop="1" x14ac:dyDescent="0.15">
      <c r="A1145" s="69"/>
      <c r="B1145" s="73"/>
      <c r="C1145" s="73"/>
      <c r="D1145" s="507" t="str">
        <f>IF(AB1146=0,"",VLOOKUP(AB1146,E$2256:F$2355,2))</f>
        <v/>
      </c>
      <c r="E1145" s="507"/>
      <c r="F1145" s="507"/>
      <c r="G1145" s="507"/>
      <c r="H1145" s="73"/>
      <c r="I1145" s="73"/>
      <c r="J1145" s="73"/>
      <c r="K1145" s="73"/>
      <c r="L1145" s="73"/>
      <c r="M1145" s="503"/>
      <c r="N1145" s="503"/>
      <c r="O1145" s="503"/>
      <c r="P1145" s="503"/>
      <c r="Q1145" s="503"/>
      <c r="R1145" s="73"/>
      <c r="S1145" s="73"/>
      <c r="T1145" s="73"/>
      <c r="U1145" s="505" t="str">
        <f>U$20</f>
        <v/>
      </c>
      <c r="V1145" s="505"/>
      <c r="W1145" s="505"/>
      <c r="X1145" s="505"/>
      <c r="Y1145" s="505"/>
      <c r="Z1145" s="69"/>
    </row>
    <row r="1146" spans="1:28" s="76" customFormat="1" ht="18.399999999999999" customHeight="1" x14ac:dyDescent="0.15">
      <c r="A1146" s="69"/>
      <c r="B1146" s="74" t="s">
        <v>162</v>
      </c>
      <c r="C1146" s="74"/>
      <c r="D1146" s="508"/>
      <c r="E1146" s="508"/>
      <c r="F1146" s="508"/>
      <c r="G1146" s="508"/>
      <c r="H1146" s="69"/>
      <c r="I1146" s="74" t="s">
        <v>163</v>
      </c>
      <c r="J1146" s="74"/>
      <c r="K1146" s="74"/>
      <c r="L1146" s="74"/>
      <c r="M1146" s="504"/>
      <c r="N1146" s="504"/>
      <c r="O1146" s="504"/>
      <c r="P1146" s="504"/>
      <c r="Q1146" s="504"/>
      <c r="R1146" s="69"/>
      <c r="S1146" s="74" t="s">
        <v>174</v>
      </c>
      <c r="T1146" s="74"/>
      <c r="U1146" s="506"/>
      <c r="V1146" s="506"/>
      <c r="W1146" s="506"/>
      <c r="X1146" s="506"/>
      <c r="Y1146" s="506"/>
      <c r="Z1146" s="69"/>
      <c r="AB1146" s="85">
        <f>IF(OR(SUM(AE$9:AE$10)=0,SUM(AE$9:AE$10)&lt;MAX(AB$1:AB1145)+1),0,MAX(AB$1:AB1145)+1)</f>
        <v>0</v>
      </c>
    </row>
    <row r="1147" spans="1:28" s="76" customFormat="1" ht="18.399999999999999" customHeight="1" x14ac:dyDescent="0.15">
      <c r="A1147" s="69"/>
      <c r="B1147" s="240" t="s">
        <v>389</v>
      </c>
      <c r="C1147" s="69"/>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row>
    <row r="1148" spans="1:28" s="76" customFormat="1" ht="18.399999999999999" customHeight="1" x14ac:dyDescent="0.15">
      <c r="A1148" s="69" t="s">
        <v>149</v>
      </c>
      <c r="B1148" s="70"/>
      <c r="C1148" s="70"/>
      <c r="D1148" s="70"/>
      <c r="E1148" s="70"/>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5"/>
    </row>
    <row r="1149" spans="1:28" s="76" customFormat="1" ht="18.399999999999999" customHeight="1" x14ac:dyDescent="0.15">
      <c r="A1149" s="70"/>
      <c r="B1149" s="70"/>
      <c r="C1149" s="70"/>
      <c r="D1149" s="498" t="str">
        <f>団体!C$4&amp;"   体調チェックシート"</f>
        <v>令和 ４年度 第２４回 「谷口睦生」記念陸上記録会   体調チェックシート</v>
      </c>
      <c r="E1149" s="498"/>
      <c r="F1149" s="498"/>
      <c r="G1149" s="498"/>
      <c r="H1149" s="498"/>
      <c r="I1149" s="498"/>
      <c r="J1149" s="498"/>
      <c r="K1149" s="498"/>
      <c r="L1149" s="498"/>
      <c r="M1149" s="498"/>
      <c r="N1149" s="498"/>
      <c r="O1149" s="498"/>
      <c r="P1149" s="498"/>
      <c r="Q1149" s="498"/>
      <c r="R1149" s="498"/>
      <c r="S1149" s="498"/>
      <c r="T1149" s="498"/>
      <c r="U1149" s="498"/>
      <c r="V1149" s="498"/>
      <c r="W1149" s="498"/>
      <c r="X1149" s="498"/>
      <c r="Y1149" s="70"/>
      <c r="Z1149" s="70"/>
      <c r="AA1149" s="75"/>
    </row>
    <row r="1150" spans="1:28" s="76" customFormat="1" ht="18.399999999999999" customHeight="1" x14ac:dyDescent="0.15">
      <c r="A1150" s="69"/>
      <c r="B1150" s="69"/>
      <c r="C1150" s="69"/>
      <c r="D1150" s="498"/>
      <c r="E1150" s="498"/>
      <c r="F1150" s="498"/>
      <c r="G1150" s="498"/>
      <c r="H1150" s="498"/>
      <c r="I1150" s="498"/>
      <c r="J1150" s="498"/>
      <c r="K1150" s="498"/>
      <c r="L1150" s="498"/>
      <c r="M1150" s="498"/>
      <c r="N1150" s="498"/>
      <c r="O1150" s="498"/>
      <c r="P1150" s="498"/>
      <c r="Q1150" s="498"/>
      <c r="R1150" s="498"/>
      <c r="S1150" s="498"/>
      <c r="T1150" s="498"/>
      <c r="U1150" s="498"/>
      <c r="V1150" s="498"/>
      <c r="W1150" s="498"/>
      <c r="X1150" s="498"/>
      <c r="Y1150" s="69"/>
      <c r="Z1150" s="69"/>
    </row>
    <row r="1151" spans="1:28" s="76" customFormat="1" ht="18.399999999999999" customHeight="1" x14ac:dyDescent="0.15">
      <c r="A1151" s="69"/>
      <c r="B1151" s="69"/>
      <c r="C1151" s="69"/>
      <c r="D1151" s="69"/>
      <c r="E1151" s="69"/>
      <c r="F1151" s="69"/>
      <c r="G1151" s="69"/>
      <c r="H1151" s="69"/>
      <c r="I1151" s="69"/>
      <c r="J1151" s="69"/>
      <c r="K1151" s="69"/>
      <c r="L1151" s="69"/>
      <c r="M1151" s="69"/>
      <c r="N1151" s="69"/>
      <c r="O1151" s="69"/>
      <c r="P1151" s="69"/>
      <c r="Q1151" s="69"/>
      <c r="R1151" s="69"/>
      <c r="S1151" s="69"/>
      <c r="T1151" s="69"/>
      <c r="U1151" s="69"/>
      <c r="V1151" s="69"/>
      <c r="W1151" s="69"/>
      <c r="X1151" s="69"/>
      <c r="Y1151" s="69"/>
      <c r="Z1151" s="69"/>
    </row>
    <row r="1152" spans="1:28" s="76" customFormat="1" ht="18.399999999999999" customHeight="1" x14ac:dyDescent="0.15">
      <c r="A1152" s="69"/>
      <c r="B1152" s="71" t="s">
        <v>150</v>
      </c>
      <c r="C1152" s="69"/>
      <c r="D1152" s="69"/>
      <c r="E1152" s="69"/>
      <c r="F1152" s="69"/>
      <c r="G1152" s="69"/>
      <c r="H1152" s="69"/>
      <c r="I1152" s="69"/>
      <c r="J1152" s="69"/>
      <c r="K1152" s="69"/>
      <c r="L1152" s="69"/>
      <c r="M1152" s="69"/>
      <c r="N1152" s="69"/>
      <c r="O1152" s="69"/>
      <c r="P1152" s="69"/>
      <c r="Q1152" s="69"/>
      <c r="R1152" s="69"/>
      <c r="S1152" s="69"/>
      <c r="T1152" s="69"/>
      <c r="U1152" s="69"/>
      <c r="V1152" s="69"/>
      <c r="W1152" s="69"/>
      <c r="X1152" s="69"/>
      <c r="Y1152" s="69"/>
      <c r="Z1152" s="69"/>
    </row>
    <row r="1153" spans="1:28" s="76" customFormat="1" ht="18.399999999999999" customHeight="1" x14ac:dyDescent="0.15">
      <c r="A1153" s="69"/>
      <c r="B1153" s="71" t="s">
        <v>151</v>
      </c>
      <c r="C1153" s="69"/>
      <c r="D1153" s="69"/>
      <c r="E1153" s="69"/>
      <c r="F1153" s="69"/>
      <c r="G1153" s="69"/>
      <c r="H1153" s="69"/>
      <c r="I1153" s="69"/>
      <c r="J1153" s="69"/>
      <c r="K1153" s="69"/>
      <c r="L1153" s="69"/>
      <c r="M1153" s="69"/>
      <c r="N1153" s="69"/>
      <c r="O1153" s="69"/>
      <c r="P1153" s="69"/>
      <c r="Q1153" s="69"/>
      <c r="R1153" s="69"/>
      <c r="S1153" s="69"/>
      <c r="T1153" s="69"/>
      <c r="U1153" s="69"/>
      <c r="V1153" s="69"/>
      <c r="W1153" s="69"/>
      <c r="X1153" s="69"/>
      <c r="Y1153" s="69"/>
      <c r="Z1153" s="69"/>
    </row>
    <row r="1154" spans="1:28" s="76" customFormat="1" ht="18.399999999999999" customHeight="1" x14ac:dyDescent="0.15">
      <c r="A1154" s="69"/>
      <c r="B1154" s="71" t="s">
        <v>152</v>
      </c>
      <c r="C1154" s="69"/>
      <c r="D1154" s="69"/>
      <c r="E1154" s="69"/>
      <c r="F1154" s="69"/>
      <c r="G1154" s="69"/>
      <c r="H1154" s="69"/>
      <c r="I1154" s="69"/>
      <c r="J1154" s="69"/>
      <c r="K1154" s="69"/>
      <c r="L1154" s="69"/>
      <c r="M1154" s="69"/>
      <c r="N1154" s="69"/>
      <c r="O1154" s="69"/>
      <c r="P1154" s="69"/>
      <c r="Q1154" s="69"/>
      <c r="R1154" s="69"/>
      <c r="S1154" s="69"/>
      <c r="T1154" s="69"/>
      <c r="U1154" s="69"/>
      <c r="V1154" s="69"/>
      <c r="W1154" s="69"/>
      <c r="X1154" s="69"/>
      <c r="Y1154" s="69"/>
      <c r="Z1154" s="69"/>
    </row>
    <row r="1155" spans="1:28" s="76" customFormat="1" ht="18.399999999999999" customHeight="1" x14ac:dyDescent="0.15">
      <c r="A1155" s="69"/>
      <c r="B1155" s="71" t="s">
        <v>153</v>
      </c>
      <c r="C1155" s="69"/>
      <c r="D1155" s="69"/>
      <c r="E1155" s="69"/>
      <c r="F1155" s="69"/>
      <c r="G1155" s="69"/>
      <c r="H1155" s="69"/>
      <c r="I1155" s="69"/>
      <c r="J1155" s="69"/>
      <c r="K1155" s="69"/>
      <c r="L1155" s="69"/>
      <c r="M1155" s="69"/>
      <c r="N1155" s="69"/>
      <c r="O1155" s="69"/>
      <c r="P1155" s="69"/>
      <c r="Q1155" s="69"/>
      <c r="R1155" s="69"/>
      <c r="S1155" s="69"/>
      <c r="T1155" s="69"/>
      <c r="U1155" s="69"/>
      <c r="V1155" s="69"/>
      <c r="W1155" s="69"/>
      <c r="X1155" s="69"/>
      <c r="Y1155" s="69"/>
      <c r="Z1155" s="69"/>
    </row>
    <row r="1156" spans="1:28" s="76" customFormat="1" ht="18.399999999999999" customHeight="1" x14ac:dyDescent="0.15">
      <c r="A1156" s="69"/>
      <c r="B1156" s="71" t="s">
        <v>164</v>
      </c>
      <c r="C1156" s="69"/>
      <c r="D1156" s="69"/>
      <c r="E1156" s="69"/>
      <c r="F1156" s="69"/>
      <c r="G1156" s="69"/>
      <c r="H1156" s="69"/>
      <c r="I1156" s="69"/>
      <c r="J1156" s="69"/>
      <c r="K1156" s="69"/>
      <c r="L1156" s="69"/>
      <c r="M1156" s="69"/>
      <c r="N1156" s="69"/>
      <c r="O1156" s="69"/>
      <c r="P1156" s="69"/>
      <c r="Q1156" s="69"/>
      <c r="R1156" s="69"/>
      <c r="S1156" s="69"/>
      <c r="T1156" s="69"/>
      <c r="U1156" s="69"/>
      <c r="V1156" s="69"/>
      <c r="W1156" s="69"/>
      <c r="X1156" s="69"/>
      <c r="Y1156" s="69"/>
      <c r="Z1156" s="69"/>
    </row>
    <row r="1157" spans="1:28" s="76" customFormat="1" ht="18.399999999999999" customHeight="1" x14ac:dyDescent="0.15">
      <c r="A1157" s="69"/>
      <c r="B1157" s="71" t="s">
        <v>165</v>
      </c>
      <c r="C1157" s="69"/>
      <c r="D1157" s="69"/>
      <c r="E1157" s="69"/>
      <c r="F1157" s="69"/>
      <c r="G1157" s="69"/>
      <c r="H1157" s="69"/>
      <c r="I1157" s="69"/>
      <c r="J1157" s="69"/>
      <c r="K1157" s="69"/>
      <c r="L1157" s="69"/>
      <c r="M1157" s="69"/>
      <c r="N1157" s="69"/>
      <c r="O1157" s="69"/>
      <c r="P1157" s="69"/>
      <c r="Q1157" s="69"/>
      <c r="R1157" s="69"/>
      <c r="S1157" s="69"/>
      <c r="T1157" s="69"/>
      <c r="U1157" s="69"/>
      <c r="V1157" s="69"/>
      <c r="W1157" s="69"/>
      <c r="X1157" s="69"/>
      <c r="Y1157" s="69"/>
      <c r="Z1157" s="69"/>
    </row>
    <row r="1158" spans="1:28" s="76" customFormat="1" ht="18.399999999999999" customHeight="1" x14ac:dyDescent="0.15">
      <c r="A1158" s="69"/>
      <c r="B1158" s="241" t="s">
        <v>154</v>
      </c>
      <c r="C1158" s="69"/>
      <c r="D1158" s="69"/>
      <c r="E1158" s="69"/>
      <c r="F1158" s="69"/>
      <c r="G1158" s="69"/>
      <c r="H1158" s="242"/>
      <c r="I1158" s="69"/>
      <c r="J1158" s="69"/>
      <c r="K1158" s="69"/>
      <c r="L1158" s="69"/>
      <c r="M1158" s="242"/>
      <c r="N1158" s="242"/>
      <c r="O1158" s="242"/>
      <c r="P1158" s="242"/>
      <c r="Q1158" s="242"/>
      <c r="R1158" s="242"/>
      <c r="S1158" s="242"/>
      <c r="T1158" s="242"/>
      <c r="U1158" s="242"/>
      <c r="V1158" s="242"/>
      <c r="W1158" s="242"/>
      <c r="X1158" s="242"/>
      <c r="Y1158" s="242"/>
      <c r="Z1158" s="69"/>
    </row>
    <row r="1159" spans="1:28" s="76" customFormat="1" ht="18.399999999999999" customHeight="1" thickBot="1" x14ac:dyDescent="0.2">
      <c r="A1159" s="69"/>
      <c r="B1159" s="72" t="s">
        <v>390</v>
      </c>
      <c r="C1159" s="69"/>
      <c r="D1159" s="69"/>
      <c r="E1159" s="69"/>
      <c r="F1159" s="69"/>
      <c r="G1159" s="69"/>
      <c r="H1159" s="69"/>
      <c r="I1159" s="69"/>
      <c r="J1159" s="69"/>
      <c r="K1159" s="69"/>
      <c r="L1159" s="69"/>
      <c r="M1159" s="69"/>
      <c r="N1159" s="69"/>
      <c r="O1159" s="69"/>
      <c r="P1159" s="69"/>
      <c r="Q1159" s="69"/>
      <c r="R1159" s="69"/>
      <c r="S1159" s="69"/>
      <c r="T1159" s="69"/>
      <c r="U1159" s="69"/>
      <c r="V1159" s="69"/>
      <c r="W1159" s="69"/>
      <c r="X1159" s="69"/>
      <c r="Y1159" s="69"/>
      <c r="Z1159" s="69"/>
    </row>
    <row r="1160" spans="1:28" s="76" customFormat="1" ht="18.399999999999999" customHeight="1" thickTop="1" thickBot="1" x14ac:dyDescent="0.2">
      <c r="A1160" s="69"/>
      <c r="B1160" s="499" t="s">
        <v>155</v>
      </c>
      <c r="C1160" s="500"/>
      <c r="D1160" s="500"/>
      <c r="E1160" s="500"/>
      <c r="F1160" s="500"/>
      <c r="G1160" s="500"/>
      <c r="H1160" s="500"/>
      <c r="I1160" s="501"/>
      <c r="J1160" s="496">
        <f>J$13</f>
        <v>44871</v>
      </c>
      <c r="K1160" s="497"/>
      <c r="L1160" s="496">
        <f t="shared" ref="L1160" si="350">L$13</f>
        <v>44872</v>
      </c>
      <c r="M1160" s="497"/>
      <c r="N1160" s="496">
        <f t="shared" ref="N1160" si="351">N$13</f>
        <v>44873</v>
      </c>
      <c r="O1160" s="497"/>
      <c r="P1160" s="496">
        <f t="shared" ref="P1160" si="352">P$13</f>
        <v>44874</v>
      </c>
      <c r="Q1160" s="497"/>
      <c r="R1160" s="496">
        <f t="shared" ref="R1160" si="353">R$13</f>
        <v>44875</v>
      </c>
      <c r="S1160" s="497"/>
      <c r="T1160" s="496">
        <f t="shared" ref="T1160" si="354">T$13</f>
        <v>44876</v>
      </c>
      <c r="U1160" s="497"/>
      <c r="V1160" s="496">
        <f t="shared" ref="V1160" si="355">V$13</f>
        <v>44877</v>
      </c>
      <c r="W1160" s="497"/>
      <c r="X1160" s="496">
        <f t="shared" ref="X1160" si="356">X$13</f>
        <v>44878</v>
      </c>
      <c r="Y1160" s="502"/>
      <c r="Z1160" s="69"/>
    </row>
    <row r="1161" spans="1:28" s="76" customFormat="1" ht="18.399999999999999" customHeight="1" thickTop="1" x14ac:dyDescent="0.15">
      <c r="A1161" s="69"/>
      <c r="B1161" s="170" t="s">
        <v>156</v>
      </c>
      <c r="C1161" s="171"/>
      <c r="D1161" s="171"/>
      <c r="E1161" s="171"/>
      <c r="F1161" s="171"/>
      <c r="G1161" s="171"/>
      <c r="H1161" s="171"/>
      <c r="I1161" s="172"/>
      <c r="J1161" s="488"/>
      <c r="K1161" s="489"/>
      <c r="L1161" s="490"/>
      <c r="M1161" s="489"/>
      <c r="N1161" s="490"/>
      <c r="O1161" s="489"/>
      <c r="P1161" s="490"/>
      <c r="Q1161" s="489"/>
      <c r="R1161" s="490"/>
      <c r="S1161" s="489"/>
      <c r="T1161" s="490"/>
      <c r="U1161" s="489"/>
      <c r="V1161" s="490"/>
      <c r="W1161" s="489"/>
      <c r="X1161" s="490"/>
      <c r="Y1161" s="491"/>
      <c r="Z1161" s="69"/>
    </row>
    <row r="1162" spans="1:28" s="76" customFormat="1" ht="18.399999999999999" customHeight="1" x14ac:dyDescent="0.15">
      <c r="A1162" s="69"/>
      <c r="B1162" s="173"/>
      <c r="C1162" s="174"/>
      <c r="D1162" s="174"/>
      <c r="E1162" s="174"/>
      <c r="F1162" s="174"/>
      <c r="G1162" s="175" t="s">
        <v>157</v>
      </c>
      <c r="H1162" s="176"/>
      <c r="I1162" s="177"/>
      <c r="J1162" s="492" t="s">
        <v>286</v>
      </c>
      <c r="K1162" s="493"/>
      <c r="L1162" s="494" t="s">
        <v>286</v>
      </c>
      <c r="M1162" s="493"/>
      <c r="N1162" s="494" t="s">
        <v>286</v>
      </c>
      <c r="O1162" s="493"/>
      <c r="P1162" s="494" t="s">
        <v>286</v>
      </c>
      <c r="Q1162" s="493"/>
      <c r="R1162" s="494" t="s">
        <v>286</v>
      </c>
      <c r="S1162" s="493"/>
      <c r="T1162" s="494" t="s">
        <v>286</v>
      </c>
      <c r="U1162" s="493"/>
      <c r="V1162" s="494" t="s">
        <v>286</v>
      </c>
      <c r="W1162" s="493"/>
      <c r="X1162" s="494" t="s">
        <v>286</v>
      </c>
      <c r="Y1162" s="495"/>
      <c r="Z1162" s="69"/>
    </row>
    <row r="1163" spans="1:28" s="76" customFormat="1" ht="18.399999999999999" customHeight="1" x14ac:dyDescent="0.15">
      <c r="A1163" s="69"/>
      <c r="B1163" s="178" t="s">
        <v>158</v>
      </c>
      <c r="C1163" s="179"/>
      <c r="D1163" s="179"/>
      <c r="E1163" s="179"/>
      <c r="F1163" s="179"/>
      <c r="G1163" s="179"/>
      <c r="H1163" s="179"/>
      <c r="I1163" s="180"/>
      <c r="J1163" s="484"/>
      <c r="K1163" s="485"/>
      <c r="L1163" s="486"/>
      <c r="M1163" s="485"/>
      <c r="N1163" s="486"/>
      <c r="O1163" s="485"/>
      <c r="P1163" s="486"/>
      <c r="Q1163" s="485"/>
      <c r="R1163" s="486"/>
      <c r="S1163" s="485"/>
      <c r="T1163" s="486"/>
      <c r="U1163" s="485"/>
      <c r="V1163" s="486"/>
      <c r="W1163" s="485"/>
      <c r="X1163" s="486"/>
      <c r="Y1163" s="487"/>
      <c r="Z1163" s="69"/>
    </row>
    <row r="1164" spans="1:28" s="76" customFormat="1" ht="18.399999999999999" customHeight="1" x14ac:dyDescent="0.15">
      <c r="A1164" s="70"/>
      <c r="B1164" s="178" t="s">
        <v>159</v>
      </c>
      <c r="C1164" s="179"/>
      <c r="D1164" s="179"/>
      <c r="E1164" s="179"/>
      <c r="F1164" s="179"/>
      <c r="G1164" s="179"/>
      <c r="H1164" s="179"/>
      <c r="I1164" s="180"/>
      <c r="J1164" s="484"/>
      <c r="K1164" s="485"/>
      <c r="L1164" s="486"/>
      <c r="M1164" s="485"/>
      <c r="N1164" s="486"/>
      <c r="O1164" s="485"/>
      <c r="P1164" s="486"/>
      <c r="Q1164" s="485"/>
      <c r="R1164" s="486"/>
      <c r="S1164" s="485"/>
      <c r="T1164" s="486"/>
      <c r="U1164" s="485"/>
      <c r="V1164" s="486"/>
      <c r="W1164" s="485"/>
      <c r="X1164" s="486"/>
      <c r="Y1164" s="487"/>
      <c r="Z1164" s="69"/>
    </row>
    <row r="1165" spans="1:28" s="76" customFormat="1" ht="18.399999999999999" customHeight="1" x14ac:dyDescent="0.15">
      <c r="A1165" s="69"/>
      <c r="B1165" s="178" t="s">
        <v>160</v>
      </c>
      <c r="C1165" s="179"/>
      <c r="D1165" s="179"/>
      <c r="E1165" s="179"/>
      <c r="F1165" s="179"/>
      <c r="G1165" s="179"/>
      <c r="H1165" s="179"/>
      <c r="I1165" s="180"/>
      <c r="J1165" s="484"/>
      <c r="K1165" s="485"/>
      <c r="L1165" s="486"/>
      <c r="M1165" s="485"/>
      <c r="N1165" s="486"/>
      <c r="O1165" s="485"/>
      <c r="P1165" s="486"/>
      <c r="Q1165" s="485"/>
      <c r="R1165" s="486"/>
      <c r="S1165" s="485"/>
      <c r="T1165" s="486"/>
      <c r="U1165" s="485"/>
      <c r="V1165" s="486"/>
      <c r="W1165" s="485"/>
      <c r="X1165" s="486"/>
      <c r="Y1165" s="487"/>
      <c r="Z1165" s="69"/>
    </row>
    <row r="1166" spans="1:28" s="76" customFormat="1" ht="18.399999999999999" customHeight="1" thickBot="1" x14ac:dyDescent="0.2">
      <c r="A1166" s="70"/>
      <c r="B1166" s="181" t="s">
        <v>161</v>
      </c>
      <c r="C1166" s="182"/>
      <c r="D1166" s="182"/>
      <c r="E1166" s="182"/>
      <c r="F1166" s="182"/>
      <c r="G1166" s="182"/>
      <c r="H1166" s="182"/>
      <c r="I1166" s="183"/>
      <c r="J1166" s="480"/>
      <c r="K1166" s="481"/>
      <c r="L1166" s="482"/>
      <c r="M1166" s="481"/>
      <c r="N1166" s="482"/>
      <c r="O1166" s="481"/>
      <c r="P1166" s="482"/>
      <c r="Q1166" s="481"/>
      <c r="R1166" s="482"/>
      <c r="S1166" s="481"/>
      <c r="T1166" s="482"/>
      <c r="U1166" s="481"/>
      <c r="V1166" s="482"/>
      <c r="W1166" s="481"/>
      <c r="X1166" s="482"/>
      <c r="Y1166" s="483"/>
      <c r="Z1166" s="69"/>
    </row>
    <row r="1167" spans="1:28" s="76" customFormat="1" ht="18.399999999999999" customHeight="1" thickTop="1" x14ac:dyDescent="0.15">
      <c r="A1167" s="69"/>
      <c r="B1167" s="73"/>
      <c r="C1167" s="73"/>
      <c r="D1167" s="507" t="str">
        <f>IF(AB1168=0,"",VLOOKUP(AB1168,E$2256:F$2355,2))</f>
        <v/>
      </c>
      <c r="E1167" s="507"/>
      <c r="F1167" s="507"/>
      <c r="G1167" s="507"/>
      <c r="H1167" s="73"/>
      <c r="I1167" s="73"/>
      <c r="J1167" s="73"/>
      <c r="K1167" s="73"/>
      <c r="L1167" s="73"/>
      <c r="M1167" s="503"/>
      <c r="N1167" s="503"/>
      <c r="O1167" s="503"/>
      <c r="P1167" s="503"/>
      <c r="Q1167" s="503"/>
      <c r="R1167" s="73"/>
      <c r="S1167" s="73"/>
      <c r="T1167" s="73"/>
      <c r="U1167" s="505" t="str">
        <f>U$20</f>
        <v/>
      </c>
      <c r="V1167" s="505"/>
      <c r="W1167" s="505"/>
      <c r="X1167" s="505"/>
      <c r="Y1167" s="505"/>
      <c r="Z1167" s="69"/>
    </row>
    <row r="1168" spans="1:28" s="76" customFormat="1" ht="18.399999999999999" customHeight="1" x14ac:dyDescent="0.15">
      <c r="A1168" s="69"/>
      <c r="B1168" s="74" t="s">
        <v>162</v>
      </c>
      <c r="C1168" s="74"/>
      <c r="D1168" s="508"/>
      <c r="E1168" s="508"/>
      <c r="F1168" s="508"/>
      <c r="G1168" s="508"/>
      <c r="H1168" s="69"/>
      <c r="I1168" s="74" t="s">
        <v>163</v>
      </c>
      <c r="J1168" s="74"/>
      <c r="K1168" s="74"/>
      <c r="L1168" s="74"/>
      <c r="M1168" s="504"/>
      <c r="N1168" s="504"/>
      <c r="O1168" s="504"/>
      <c r="P1168" s="504"/>
      <c r="Q1168" s="504"/>
      <c r="R1168" s="69"/>
      <c r="S1168" s="74" t="s">
        <v>174</v>
      </c>
      <c r="T1168" s="74"/>
      <c r="U1168" s="506"/>
      <c r="V1168" s="506"/>
      <c r="W1168" s="506"/>
      <c r="X1168" s="506"/>
      <c r="Y1168" s="506"/>
      <c r="Z1168" s="69"/>
      <c r="AB1168" s="85">
        <f>IF(OR(SUM(AE$9:AE$10)=0,SUM(AE$9:AE$10)&lt;MAX(AB$1:AB1167)+1),0,MAX(AB$1:AB1167)+1)</f>
        <v>0</v>
      </c>
    </row>
    <row r="1169" spans="1:35" s="76" customFormat="1" ht="18.399999999999999" customHeight="1" x14ac:dyDescent="0.15">
      <c r="A1169" s="69"/>
      <c r="B1169" s="240" t="s">
        <v>389</v>
      </c>
      <c r="C1169" s="69"/>
      <c r="D1169" s="69"/>
      <c r="E1169" s="69"/>
      <c r="F1169" s="69"/>
      <c r="G1169" s="69"/>
      <c r="H1169" s="69"/>
      <c r="I1169" s="69"/>
      <c r="J1169" s="69"/>
      <c r="K1169" s="69"/>
      <c r="L1169" s="69"/>
      <c r="M1169" s="69"/>
      <c r="N1169" s="69"/>
      <c r="O1169" s="69"/>
      <c r="P1169" s="69"/>
      <c r="Q1169" s="69"/>
      <c r="R1169" s="69"/>
      <c r="S1169" s="69"/>
      <c r="T1169" s="69"/>
      <c r="U1169" s="69"/>
      <c r="V1169" s="69"/>
      <c r="W1169" s="69"/>
      <c r="X1169" s="69"/>
      <c r="Y1169" s="69"/>
      <c r="Z1169" s="69"/>
    </row>
    <row r="1170" spans="1:35" s="76" customFormat="1" ht="18.399999999999999" customHeight="1" x14ac:dyDescent="0.15">
      <c r="A1170" s="69" t="s">
        <v>149</v>
      </c>
      <c r="B1170" s="69"/>
      <c r="C1170" s="69"/>
      <c r="D1170" s="69"/>
      <c r="E1170" s="69"/>
      <c r="F1170" s="69"/>
      <c r="G1170" s="69"/>
      <c r="H1170" s="69"/>
      <c r="I1170" s="69"/>
      <c r="J1170" s="69"/>
      <c r="K1170" s="69"/>
      <c r="L1170" s="69"/>
      <c r="M1170" s="69"/>
      <c r="N1170" s="69"/>
      <c r="O1170" s="69"/>
      <c r="P1170" s="69"/>
      <c r="Q1170" s="69"/>
      <c r="R1170" s="69"/>
      <c r="S1170" s="69"/>
      <c r="T1170" s="69"/>
      <c r="U1170" s="69"/>
      <c r="V1170" s="69"/>
      <c r="W1170" s="69"/>
      <c r="X1170" s="69"/>
      <c r="Y1170" s="69"/>
      <c r="Z1170" s="69"/>
    </row>
    <row r="1171" spans="1:35" s="75" customFormat="1" ht="18.399999999999999" customHeight="1" x14ac:dyDescent="0.15">
      <c r="A1171" s="69" t="s">
        <v>149</v>
      </c>
      <c r="B1171" s="70"/>
      <c r="C1171" s="70"/>
      <c r="D1171" s="70"/>
      <c r="E1171" s="70"/>
      <c r="F1171" s="70"/>
      <c r="G1171" s="70"/>
      <c r="H1171" s="70"/>
      <c r="I1171" s="70"/>
      <c r="J1171" s="70"/>
      <c r="K1171" s="70"/>
      <c r="L1171" s="70"/>
      <c r="M1171" s="70"/>
      <c r="N1171" s="70"/>
      <c r="O1171" s="70"/>
      <c r="P1171" s="70"/>
      <c r="Q1171" s="70"/>
      <c r="R1171" s="70"/>
      <c r="S1171" s="70"/>
      <c r="T1171" s="70"/>
      <c r="U1171" s="70"/>
      <c r="V1171" s="70"/>
      <c r="W1171" s="70"/>
      <c r="X1171" s="70"/>
      <c r="Y1171" s="70"/>
      <c r="Z1171" s="70"/>
    </row>
    <row r="1172" spans="1:35" s="76" customFormat="1" ht="18.399999999999999" customHeight="1" x14ac:dyDescent="0.15">
      <c r="A1172" s="70"/>
      <c r="B1172" s="70"/>
      <c r="C1172" s="70"/>
      <c r="D1172" s="498" t="str">
        <f>団体!C$4&amp;"   体調チェックシート"</f>
        <v>令和 ４年度 第２４回 「谷口睦生」記念陸上記録会   体調チェックシート</v>
      </c>
      <c r="E1172" s="498"/>
      <c r="F1172" s="498"/>
      <c r="G1172" s="498"/>
      <c r="H1172" s="498"/>
      <c r="I1172" s="498"/>
      <c r="J1172" s="498"/>
      <c r="K1172" s="498"/>
      <c r="L1172" s="498"/>
      <c r="M1172" s="498"/>
      <c r="N1172" s="498"/>
      <c r="O1172" s="498"/>
      <c r="P1172" s="498"/>
      <c r="Q1172" s="498"/>
      <c r="R1172" s="498"/>
      <c r="S1172" s="498"/>
      <c r="T1172" s="498"/>
      <c r="U1172" s="498"/>
      <c r="V1172" s="498"/>
      <c r="W1172" s="498"/>
      <c r="X1172" s="498"/>
      <c r="Y1172" s="70"/>
      <c r="Z1172" s="70"/>
      <c r="AA1172" s="75"/>
      <c r="AB1172" s="75"/>
      <c r="AC1172" s="75"/>
      <c r="AD1172" s="75"/>
    </row>
    <row r="1173" spans="1:35" s="76" customFormat="1" ht="18.399999999999999" customHeight="1" x14ac:dyDescent="0.15">
      <c r="A1173" s="69"/>
      <c r="B1173" s="69"/>
      <c r="C1173" s="69"/>
      <c r="D1173" s="498"/>
      <c r="E1173" s="498"/>
      <c r="F1173" s="498"/>
      <c r="G1173" s="498"/>
      <c r="H1173" s="498"/>
      <c r="I1173" s="498"/>
      <c r="J1173" s="498"/>
      <c r="K1173" s="498"/>
      <c r="L1173" s="498"/>
      <c r="M1173" s="498"/>
      <c r="N1173" s="498"/>
      <c r="O1173" s="498"/>
      <c r="P1173" s="498"/>
      <c r="Q1173" s="498"/>
      <c r="R1173" s="498"/>
      <c r="S1173" s="498"/>
      <c r="T1173" s="498"/>
      <c r="U1173" s="498"/>
      <c r="V1173" s="498"/>
      <c r="W1173" s="498"/>
      <c r="X1173" s="498"/>
      <c r="Y1173" s="69"/>
      <c r="Z1173" s="69"/>
    </row>
    <row r="1174" spans="1:35" s="75" customFormat="1" ht="18.399999999999999" customHeight="1" x14ac:dyDescent="0.15">
      <c r="A1174" s="70"/>
      <c r="B1174" s="70"/>
      <c r="C1174" s="70"/>
      <c r="D1174" s="70"/>
      <c r="E1174" s="70"/>
      <c r="F1174" s="70"/>
      <c r="G1174" s="70"/>
      <c r="H1174" s="70"/>
      <c r="I1174" s="70"/>
      <c r="J1174" s="70"/>
      <c r="K1174" s="70"/>
      <c r="L1174" s="70"/>
      <c r="M1174" s="70"/>
      <c r="N1174" s="70"/>
      <c r="O1174" s="70"/>
      <c r="P1174" s="70"/>
      <c r="Q1174" s="70"/>
      <c r="R1174" s="70"/>
      <c r="S1174" s="70"/>
      <c r="T1174" s="70"/>
      <c r="U1174" s="70"/>
      <c r="V1174" s="70"/>
      <c r="W1174" s="70"/>
      <c r="X1174" s="70"/>
      <c r="Y1174" s="70"/>
      <c r="Z1174" s="70"/>
      <c r="AE1174" s="76"/>
      <c r="AF1174" s="76"/>
      <c r="AG1174" s="76"/>
      <c r="AH1174" s="76"/>
      <c r="AI1174" s="76"/>
    </row>
    <row r="1175" spans="1:35" s="76" customFormat="1" ht="18.399999999999999" customHeight="1" x14ac:dyDescent="0.15">
      <c r="A1175" s="69"/>
      <c r="B1175" s="71" t="s">
        <v>150</v>
      </c>
      <c r="C1175" s="69"/>
      <c r="D1175" s="69"/>
      <c r="E1175" s="69"/>
      <c r="F1175" s="69"/>
      <c r="G1175" s="69"/>
      <c r="H1175" s="69"/>
      <c r="I1175" s="69"/>
      <c r="J1175" s="69"/>
      <c r="K1175" s="69"/>
      <c r="L1175" s="69"/>
      <c r="M1175" s="69"/>
      <c r="N1175" s="69"/>
      <c r="O1175" s="69"/>
      <c r="P1175" s="69"/>
      <c r="Q1175" s="69"/>
      <c r="R1175" s="69"/>
      <c r="S1175" s="69"/>
      <c r="T1175" s="69"/>
      <c r="U1175" s="69"/>
      <c r="V1175" s="69"/>
      <c r="W1175" s="69"/>
      <c r="X1175" s="69"/>
      <c r="Y1175" s="69"/>
      <c r="Z1175" s="69"/>
    </row>
    <row r="1176" spans="1:35" s="76" customFormat="1" ht="18.399999999999999" customHeight="1" x14ac:dyDescent="0.15">
      <c r="A1176" s="69"/>
      <c r="B1176" s="71" t="s">
        <v>151</v>
      </c>
      <c r="C1176" s="69"/>
      <c r="D1176" s="69"/>
      <c r="E1176" s="69"/>
      <c r="F1176" s="69"/>
      <c r="G1176" s="69"/>
      <c r="H1176" s="69"/>
      <c r="I1176" s="69"/>
      <c r="J1176" s="69"/>
      <c r="K1176" s="69"/>
      <c r="L1176" s="69"/>
      <c r="M1176" s="69"/>
      <c r="N1176" s="69"/>
      <c r="O1176" s="69"/>
      <c r="P1176" s="69"/>
      <c r="Q1176" s="69"/>
      <c r="R1176" s="69"/>
      <c r="S1176" s="69"/>
      <c r="T1176" s="69"/>
      <c r="U1176" s="69"/>
      <c r="V1176" s="69"/>
      <c r="W1176" s="69"/>
      <c r="X1176" s="69"/>
      <c r="Y1176" s="69"/>
      <c r="Z1176" s="69"/>
    </row>
    <row r="1177" spans="1:35" s="76" customFormat="1" ht="18.399999999999999" customHeight="1" x14ac:dyDescent="0.15">
      <c r="A1177" s="69"/>
      <c r="B1177" s="71" t="s">
        <v>152</v>
      </c>
      <c r="C1177" s="69"/>
      <c r="D1177" s="69"/>
      <c r="E1177" s="69"/>
      <c r="F1177" s="69"/>
      <c r="G1177" s="69"/>
      <c r="H1177" s="69"/>
      <c r="I1177" s="69"/>
      <c r="J1177" s="69"/>
      <c r="K1177" s="69"/>
      <c r="L1177" s="69"/>
      <c r="M1177" s="69"/>
      <c r="N1177" s="69"/>
      <c r="O1177" s="69"/>
      <c r="P1177" s="69"/>
      <c r="Q1177" s="69"/>
      <c r="R1177" s="69"/>
      <c r="S1177" s="69"/>
      <c r="T1177" s="69"/>
      <c r="U1177" s="69"/>
      <c r="V1177" s="69"/>
      <c r="W1177" s="69"/>
      <c r="X1177" s="69"/>
      <c r="Y1177" s="69"/>
      <c r="Z1177" s="69"/>
    </row>
    <row r="1178" spans="1:35" s="76" customFormat="1" ht="18.399999999999999" customHeight="1" x14ac:dyDescent="0.15">
      <c r="A1178" s="69"/>
      <c r="B1178" s="71" t="s">
        <v>153</v>
      </c>
      <c r="C1178" s="69"/>
      <c r="D1178" s="69"/>
      <c r="E1178" s="69"/>
      <c r="F1178" s="69"/>
      <c r="G1178" s="69"/>
      <c r="H1178" s="69"/>
      <c r="I1178" s="69"/>
      <c r="J1178" s="69"/>
      <c r="K1178" s="69"/>
      <c r="L1178" s="69"/>
      <c r="M1178" s="69"/>
      <c r="N1178" s="69"/>
      <c r="O1178" s="69"/>
      <c r="P1178" s="69"/>
      <c r="Q1178" s="69"/>
      <c r="R1178" s="69"/>
      <c r="S1178" s="69"/>
      <c r="T1178" s="69"/>
      <c r="U1178" s="69"/>
      <c r="V1178" s="69"/>
      <c r="W1178" s="69"/>
      <c r="X1178" s="69"/>
      <c r="Y1178" s="69"/>
      <c r="Z1178" s="69"/>
    </row>
    <row r="1179" spans="1:35" s="76" customFormat="1" ht="18.399999999999999" customHeight="1" x14ac:dyDescent="0.15">
      <c r="A1179" s="69"/>
      <c r="B1179" s="71" t="s">
        <v>164</v>
      </c>
      <c r="C1179" s="69"/>
      <c r="D1179" s="69"/>
      <c r="E1179" s="69"/>
      <c r="F1179" s="69"/>
      <c r="G1179" s="69"/>
      <c r="H1179" s="69"/>
      <c r="I1179" s="69"/>
      <c r="J1179" s="69"/>
      <c r="K1179" s="69"/>
      <c r="L1179" s="69"/>
      <c r="M1179" s="69"/>
      <c r="N1179" s="69"/>
      <c r="O1179" s="69"/>
      <c r="P1179" s="69"/>
      <c r="Q1179" s="69"/>
      <c r="R1179" s="69"/>
      <c r="S1179" s="69"/>
      <c r="T1179" s="69"/>
      <c r="U1179" s="69"/>
      <c r="V1179" s="69"/>
      <c r="W1179" s="69"/>
      <c r="X1179" s="69"/>
      <c r="Y1179" s="69"/>
      <c r="Z1179" s="69"/>
    </row>
    <row r="1180" spans="1:35" s="76" customFormat="1" ht="18.399999999999999" customHeight="1" x14ac:dyDescent="0.15">
      <c r="A1180" s="69"/>
      <c r="B1180" s="71" t="s">
        <v>165</v>
      </c>
      <c r="C1180" s="69"/>
      <c r="D1180" s="69"/>
      <c r="E1180" s="69"/>
      <c r="F1180" s="69"/>
      <c r="G1180" s="69"/>
      <c r="H1180" s="69"/>
      <c r="I1180" s="69"/>
      <c r="J1180" s="69"/>
      <c r="K1180" s="69"/>
      <c r="L1180" s="69"/>
      <c r="M1180" s="69"/>
      <c r="N1180" s="69"/>
      <c r="O1180" s="69"/>
      <c r="P1180" s="69"/>
      <c r="Q1180" s="69"/>
      <c r="R1180" s="69"/>
      <c r="S1180" s="69"/>
      <c r="T1180" s="69"/>
      <c r="U1180" s="69"/>
      <c r="V1180" s="69"/>
      <c r="W1180" s="69"/>
      <c r="X1180" s="69"/>
      <c r="Y1180" s="69"/>
      <c r="Z1180" s="69"/>
    </row>
    <row r="1181" spans="1:35" s="76" customFormat="1" ht="18.399999999999999" customHeight="1" x14ac:dyDescent="0.15">
      <c r="A1181" s="69"/>
      <c r="B1181" s="241" t="s">
        <v>154</v>
      </c>
      <c r="C1181" s="69"/>
      <c r="D1181" s="69"/>
      <c r="E1181" s="69"/>
      <c r="F1181" s="69"/>
      <c r="G1181" s="69"/>
      <c r="H1181" s="242"/>
      <c r="I1181" s="69"/>
      <c r="J1181" s="69"/>
      <c r="K1181" s="69"/>
      <c r="L1181" s="69"/>
      <c r="M1181" s="242"/>
      <c r="N1181" s="242"/>
      <c r="O1181" s="242"/>
      <c r="P1181" s="242"/>
      <c r="Q1181" s="242"/>
      <c r="R1181" s="242"/>
      <c r="S1181" s="242"/>
      <c r="T1181" s="242"/>
      <c r="U1181" s="242"/>
      <c r="V1181" s="242"/>
      <c r="W1181" s="242"/>
      <c r="X1181" s="242"/>
      <c r="Y1181" s="242"/>
      <c r="Z1181" s="69"/>
    </row>
    <row r="1182" spans="1:35" s="76" customFormat="1" ht="18.399999999999999" customHeight="1" thickBot="1" x14ac:dyDescent="0.2">
      <c r="A1182" s="69"/>
      <c r="B1182" s="72" t="s">
        <v>390</v>
      </c>
      <c r="C1182" s="69"/>
      <c r="D1182" s="69"/>
      <c r="E1182" s="69"/>
      <c r="F1182" s="69"/>
      <c r="G1182" s="69"/>
      <c r="H1182" s="69"/>
      <c r="I1182" s="69"/>
      <c r="J1182" s="69"/>
      <c r="K1182" s="69"/>
      <c r="L1182" s="69"/>
      <c r="M1182" s="69"/>
      <c r="N1182" s="69"/>
      <c r="O1182" s="69"/>
      <c r="P1182" s="69"/>
      <c r="Q1182" s="69"/>
      <c r="R1182" s="69"/>
      <c r="S1182" s="69"/>
      <c r="T1182" s="69"/>
      <c r="U1182" s="69"/>
      <c r="V1182" s="69"/>
      <c r="W1182" s="69"/>
      <c r="X1182" s="69"/>
      <c r="Y1182" s="69"/>
      <c r="Z1182" s="69"/>
    </row>
    <row r="1183" spans="1:35" s="76" customFormat="1" ht="18.399999999999999" customHeight="1" thickTop="1" thickBot="1" x14ac:dyDescent="0.2">
      <c r="A1183" s="69"/>
      <c r="B1183" s="499" t="s">
        <v>155</v>
      </c>
      <c r="C1183" s="500"/>
      <c r="D1183" s="500"/>
      <c r="E1183" s="500"/>
      <c r="F1183" s="500"/>
      <c r="G1183" s="500"/>
      <c r="H1183" s="500"/>
      <c r="I1183" s="501"/>
      <c r="J1183" s="496">
        <f>J$13</f>
        <v>44871</v>
      </c>
      <c r="K1183" s="497"/>
      <c r="L1183" s="496">
        <f t="shared" ref="L1183" si="357">L$13</f>
        <v>44872</v>
      </c>
      <c r="M1183" s="497"/>
      <c r="N1183" s="496">
        <f t="shared" ref="N1183" si="358">N$13</f>
        <v>44873</v>
      </c>
      <c r="O1183" s="497"/>
      <c r="P1183" s="496">
        <f t="shared" ref="P1183" si="359">P$13</f>
        <v>44874</v>
      </c>
      <c r="Q1183" s="497"/>
      <c r="R1183" s="496">
        <f t="shared" ref="R1183" si="360">R$13</f>
        <v>44875</v>
      </c>
      <c r="S1183" s="497"/>
      <c r="T1183" s="496">
        <f t="shared" ref="T1183" si="361">T$13</f>
        <v>44876</v>
      </c>
      <c r="U1183" s="497"/>
      <c r="V1183" s="496">
        <f t="shared" ref="V1183" si="362">V$13</f>
        <v>44877</v>
      </c>
      <c r="W1183" s="497"/>
      <c r="X1183" s="496">
        <f t="shared" ref="X1183" si="363">X$13</f>
        <v>44878</v>
      </c>
      <c r="Y1183" s="502"/>
      <c r="Z1183" s="69"/>
    </row>
    <row r="1184" spans="1:35" s="76" customFormat="1" ht="18.399999999999999" customHeight="1" thickTop="1" x14ac:dyDescent="0.15">
      <c r="A1184" s="69"/>
      <c r="B1184" s="170" t="s">
        <v>156</v>
      </c>
      <c r="C1184" s="171"/>
      <c r="D1184" s="171"/>
      <c r="E1184" s="171"/>
      <c r="F1184" s="171"/>
      <c r="G1184" s="171"/>
      <c r="H1184" s="171"/>
      <c r="I1184" s="172"/>
      <c r="J1184" s="488"/>
      <c r="K1184" s="489"/>
      <c r="L1184" s="490"/>
      <c r="M1184" s="489"/>
      <c r="N1184" s="490"/>
      <c r="O1184" s="489"/>
      <c r="P1184" s="490"/>
      <c r="Q1184" s="489"/>
      <c r="R1184" s="490"/>
      <c r="S1184" s="489"/>
      <c r="T1184" s="490"/>
      <c r="U1184" s="489"/>
      <c r="V1184" s="490"/>
      <c r="W1184" s="489"/>
      <c r="X1184" s="490"/>
      <c r="Y1184" s="491"/>
      <c r="Z1184" s="69"/>
    </row>
    <row r="1185" spans="1:28" s="76" customFormat="1" ht="18.399999999999999" customHeight="1" x14ac:dyDescent="0.15">
      <c r="A1185" s="69"/>
      <c r="B1185" s="173"/>
      <c r="C1185" s="174"/>
      <c r="D1185" s="174"/>
      <c r="E1185" s="174"/>
      <c r="F1185" s="174"/>
      <c r="G1185" s="175" t="s">
        <v>157</v>
      </c>
      <c r="H1185" s="176"/>
      <c r="I1185" s="177"/>
      <c r="J1185" s="492" t="s">
        <v>286</v>
      </c>
      <c r="K1185" s="493"/>
      <c r="L1185" s="494" t="s">
        <v>286</v>
      </c>
      <c r="M1185" s="493"/>
      <c r="N1185" s="494" t="s">
        <v>286</v>
      </c>
      <c r="O1185" s="493"/>
      <c r="P1185" s="494" t="s">
        <v>286</v>
      </c>
      <c r="Q1185" s="493"/>
      <c r="R1185" s="494" t="s">
        <v>286</v>
      </c>
      <c r="S1185" s="493"/>
      <c r="T1185" s="494" t="s">
        <v>286</v>
      </c>
      <c r="U1185" s="493"/>
      <c r="V1185" s="494" t="s">
        <v>286</v>
      </c>
      <c r="W1185" s="493"/>
      <c r="X1185" s="494" t="s">
        <v>286</v>
      </c>
      <c r="Y1185" s="495"/>
      <c r="Z1185" s="69"/>
    </row>
    <row r="1186" spans="1:28" s="76" customFormat="1" ht="18.399999999999999" customHeight="1" x14ac:dyDescent="0.15">
      <c r="A1186" s="69"/>
      <c r="B1186" s="178" t="s">
        <v>158</v>
      </c>
      <c r="C1186" s="179"/>
      <c r="D1186" s="179"/>
      <c r="E1186" s="179"/>
      <c r="F1186" s="179"/>
      <c r="G1186" s="179"/>
      <c r="H1186" s="179"/>
      <c r="I1186" s="180"/>
      <c r="J1186" s="484"/>
      <c r="K1186" s="485"/>
      <c r="L1186" s="486"/>
      <c r="M1186" s="485"/>
      <c r="N1186" s="486"/>
      <c r="O1186" s="485"/>
      <c r="P1186" s="486"/>
      <c r="Q1186" s="485"/>
      <c r="R1186" s="486"/>
      <c r="S1186" s="485"/>
      <c r="T1186" s="486"/>
      <c r="U1186" s="485"/>
      <c r="V1186" s="486"/>
      <c r="W1186" s="485"/>
      <c r="X1186" s="486"/>
      <c r="Y1186" s="487"/>
      <c r="Z1186" s="69"/>
    </row>
    <row r="1187" spans="1:28" s="76" customFormat="1" ht="18.399999999999999" customHeight="1" x14ac:dyDescent="0.15">
      <c r="A1187" s="70"/>
      <c r="B1187" s="178" t="s">
        <v>159</v>
      </c>
      <c r="C1187" s="179"/>
      <c r="D1187" s="179"/>
      <c r="E1187" s="179"/>
      <c r="F1187" s="179"/>
      <c r="G1187" s="179"/>
      <c r="H1187" s="179"/>
      <c r="I1187" s="180"/>
      <c r="J1187" s="484"/>
      <c r="K1187" s="485"/>
      <c r="L1187" s="486"/>
      <c r="M1187" s="485"/>
      <c r="N1187" s="486"/>
      <c r="O1187" s="485"/>
      <c r="P1187" s="486"/>
      <c r="Q1187" s="485"/>
      <c r="R1187" s="486"/>
      <c r="S1187" s="485"/>
      <c r="T1187" s="486"/>
      <c r="U1187" s="485"/>
      <c r="V1187" s="486"/>
      <c r="W1187" s="485"/>
      <c r="X1187" s="486"/>
      <c r="Y1187" s="487"/>
      <c r="Z1187" s="69"/>
    </row>
    <row r="1188" spans="1:28" s="76" customFormat="1" ht="18.399999999999999" customHeight="1" x14ac:dyDescent="0.15">
      <c r="A1188" s="69"/>
      <c r="B1188" s="178" t="s">
        <v>160</v>
      </c>
      <c r="C1188" s="179"/>
      <c r="D1188" s="179"/>
      <c r="E1188" s="179"/>
      <c r="F1188" s="179"/>
      <c r="G1188" s="179"/>
      <c r="H1188" s="179"/>
      <c r="I1188" s="180"/>
      <c r="J1188" s="484"/>
      <c r="K1188" s="485"/>
      <c r="L1188" s="486"/>
      <c r="M1188" s="485"/>
      <c r="N1188" s="486"/>
      <c r="O1188" s="485"/>
      <c r="P1188" s="486"/>
      <c r="Q1188" s="485"/>
      <c r="R1188" s="486"/>
      <c r="S1188" s="485"/>
      <c r="T1188" s="486"/>
      <c r="U1188" s="485"/>
      <c r="V1188" s="486"/>
      <c r="W1188" s="485"/>
      <c r="X1188" s="486"/>
      <c r="Y1188" s="487"/>
      <c r="Z1188" s="69"/>
    </row>
    <row r="1189" spans="1:28" s="76" customFormat="1" ht="18.399999999999999" customHeight="1" thickBot="1" x14ac:dyDescent="0.2">
      <c r="A1189" s="70"/>
      <c r="B1189" s="181" t="s">
        <v>161</v>
      </c>
      <c r="C1189" s="182"/>
      <c r="D1189" s="182"/>
      <c r="E1189" s="182"/>
      <c r="F1189" s="182"/>
      <c r="G1189" s="182"/>
      <c r="H1189" s="182"/>
      <c r="I1189" s="183"/>
      <c r="J1189" s="480"/>
      <c r="K1189" s="481"/>
      <c r="L1189" s="482"/>
      <c r="M1189" s="481"/>
      <c r="N1189" s="482"/>
      <c r="O1189" s="481"/>
      <c r="P1189" s="482"/>
      <c r="Q1189" s="481"/>
      <c r="R1189" s="482"/>
      <c r="S1189" s="481"/>
      <c r="T1189" s="482"/>
      <c r="U1189" s="481"/>
      <c r="V1189" s="482"/>
      <c r="W1189" s="481"/>
      <c r="X1189" s="482"/>
      <c r="Y1189" s="483"/>
      <c r="Z1189" s="69"/>
    </row>
    <row r="1190" spans="1:28" s="76" customFormat="1" ht="18.399999999999999" customHeight="1" thickTop="1" x14ac:dyDescent="0.15">
      <c r="A1190" s="69"/>
      <c r="B1190" s="73"/>
      <c r="C1190" s="73"/>
      <c r="D1190" s="507" t="str">
        <f>IF(AB1191=0,"",VLOOKUP(AB1191,E$2256:F$2355,2))</f>
        <v/>
      </c>
      <c r="E1190" s="507"/>
      <c r="F1190" s="507"/>
      <c r="G1190" s="507"/>
      <c r="H1190" s="73"/>
      <c r="I1190" s="73"/>
      <c r="J1190" s="73"/>
      <c r="K1190" s="73"/>
      <c r="L1190" s="73"/>
      <c r="M1190" s="503"/>
      <c r="N1190" s="503"/>
      <c r="O1190" s="503"/>
      <c r="P1190" s="503"/>
      <c r="Q1190" s="503"/>
      <c r="R1190" s="73"/>
      <c r="S1190" s="73"/>
      <c r="T1190" s="73"/>
      <c r="U1190" s="505" t="str">
        <f>U$20</f>
        <v/>
      </c>
      <c r="V1190" s="505"/>
      <c r="W1190" s="505"/>
      <c r="X1190" s="505"/>
      <c r="Y1190" s="505"/>
      <c r="Z1190" s="69"/>
    </row>
    <row r="1191" spans="1:28" s="76" customFormat="1" ht="18.399999999999999" customHeight="1" x14ac:dyDescent="0.15">
      <c r="A1191" s="69"/>
      <c r="B1191" s="74" t="s">
        <v>162</v>
      </c>
      <c r="C1191" s="74"/>
      <c r="D1191" s="508"/>
      <c r="E1191" s="508"/>
      <c r="F1191" s="508"/>
      <c r="G1191" s="508"/>
      <c r="H1191" s="69"/>
      <c r="I1191" s="74" t="s">
        <v>163</v>
      </c>
      <c r="J1191" s="74"/>
      <c r="K1191" s="74"/>
      <c r="L1191" s="74"/>
      <c r="M1191" s="504"/>
      <c r="N1191" s="504"/>
      <c r="O1191" s="504"/>
      <c r="P1191" s="504"/>
      <c r="Q1191" s="504"/>
      <c r="R1191" s="69"/>
      <c r="S1191" s="74" t="s">
        <v>174</v>
      </c>
      <c r="T1191" s="74"/>
      <c r="U1191" s="506"/>
      <c r="V1191" s="506"/>
      <c r="W1191" s="506"/>
      <c r="X1191" s="506"/>
      <c r="Y1191" s="506"/>
      <c r="Z1191" s="69"/>
      <c r="AB1191" s="85">
        <f>IF(OR(SUM(AE$9:AE$10)=0,SUM(AE$9:AE$10)&lt;MAX(AB$1:AB1190)+1),0,MAX(AB$1:AB1190)+1)</f>
        <v>0</v>
      </c>
    </row>
    <row r="1192" spans="1:28" s="76" customFormat="1" ht="18.399999999999999" customHeight="1" x14ac:dyDescent="0.15">
      <c r="A1192" s="69"/>
      <c r="B1192" s="240" t="s">
        <v>389</v>
      </c>
      <c r="C1192" s="69"/>
      <c r="D1192" s="69"/>
      <c r="E1192" s="69"/>
      <c r="F1192" s="69"/>
      <c r="G1192" s="69"/>
      <c r="H1192" s="69"/>
      <c r="I1192" s="69"/>
      <c r="J1192" s="69"/>
      <c r="K1192" s="69"/>
      <c r="L1192" s="69"/>
      <c r="M1192" s="69"/>
      <c r="N1192" s="69"/>
      <c r="O1192" s="69"/>
      <c r="P1192" s="69"/>
      <c r="Q1192" s="69"/>
      <c r="R1192" s="69"/>
      <c r="S1192" s="69"/>
      <c r="T1192" s="69"/>
      <c r="U1192" s="69"/>
      <c r="V1192" s="69"/>
      <c r="W1192" s="69"/>
      <c r="X1192" s="69"/>
      <c r="Y1192" s="69"/>
      <c r="Z1192" s="69"/>
    </row>
    <row r="1193" spans="1:28" s="76" customFormat="1" ht="18.399999999999999" customHeight="1" x14ac:dyDescent="0.15">
      <c r="A1193" s="69" t="s">
        <v>149</v>
      </c>
      <c r="B1193" s="70"/>
      <c r="C1193" s="70"/>
      <c r="D1193" s="70"/>
      <c r="E1193" s="70"/>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5"/>
    </row>
    <row r="1194" spans="1:28" s="76" customFormat="1" ht="18.399999999999999" customHeight="1" x14ac:dyDescent="0.15">
      <c r="A1194" s="70"/>
      <c r="B1194" s="70"/>
      <c r="C1194" s="70"/>
      <c r="D1194" s="498" t="str">
        <f>団体!C$4&amp;"   体調チェックシート"</f>
        <v>令和 ４年度 第２４回 「谷口睦生」記念陸上記録会   体調チェックシート</v>
      </c>
      <c r="E1194" s="498"/>
      <c r="F1194" s="498"/>
      <c r="G1194" s="498"/>
      <c r="H1194" s="498"/>
      <c r="I1194" s="498"/>
      <c r="J1194" s="498"/>
      <c r="K1194" s="498"/>
      <c r="L1194" s="498"/>
      <c r="M1194" s="498"/>
      <c r="N1194" s="498"/>
      <c r="O1194" s="498"/>
      <c r="P1194" s="498"/>
      <c r="Q1194" s="498"/>
      <c r="R1194" s="498"/>
      <c r="S1194" s="498"/>
      <c r="T1194" s="498"/>
      <c r="U1194" s="498"/>
      <c r="V1194" s="498"/>
      <c r="W1194" s="498"/>
      <c r="X1194" s="498"/>
      <c r="Y1194" s="70"/>
      <c r="Z1194" s="70"/>
      <c r="AA1194" s="75"/>
    </row>
    <row r="1195" spans="1:28" s="76" customFormat="1" ht="18.399999999999999" customHeight="1" x14ac:dyDescent="0.15">
      <c r="A1195" s="69"/>
      <c r="B1195" s="69"/>
      <c r="C1195" s="69"/>
      <c r="D1195" s="498"/>
      <c r="E1195" s="498"/>
      <c r="F1195" s="498"/>
      <c r="G1195" s="498"/>
      <c r="H1195" s="498"/>
      <c r="I1195" s="498"/>
      <c r="J1195" s="498"/>
      <c r="K1195" s="498"/>
      <c r="L1195" s="498"/>
      <c r="M1195" s="498"/>
      <c r="N1195" s="498"/>
      <c r="O1195" s="498"/>
      <c r="P1195" s="498"/>
      <c r="Q1195" s="498"/>
      <c r="R1195" s="498"/>
      <c r="S1195" s="498"/>
      <c r="T1195" s="498"/>
      <c r="U1195" s="498"/>
      <c r="V1195" s="498"/>
      <c r="W1195" s="498"/>
      <c r="X1195" s="498"/>
      <c r="Y1195" s="69"/>
      <c r="Z1195" s="69"/>
    </row>
    <row r="1196" spans="1:28" s="76" customFormat="1" ht="18.399999999999999" customHeight="1" x14ac:dyDescent="0.15">
      <c r="A1196" s="69"/>
      <c r="B1196" s="69"/>
      <c r="C1196" s="69"/>
      <c r="D1196" s="69"/>
      <c r="E1196" s="69"/>
      <c r="F1196" s="69"/>
      <c r="G1196" s="69"/>
      <c r="H1196" s="69"/>
      <c r="I1196" s="69"/>
      <c r="J1196" s="69"/>
      <c r="K1196" s="69"/>
      <c r="L1196" s="69"/>
      <c r="M1196" s="69"/>
      <c r="N1196" s="69"/>
      <c r="O1196" s="69"/>
      <c r="P1196" s="69"/>
      <c r="Q1196" s="69"/>
      <c r="R1196" s="69"/>
      <c r="S1196" s="69"/>
      <c r="T1196" s="69"/>
      <c r="U1196" s="69"/>
      <c r="V1196" s="69"/>
      <c r="W1196" s="69"/>
      <c r="X1196" s="69"/>
      <c r="Y1196" s="69"/>
      <c r="Z1196" s="69"/>
    </row>
    <row r="1197" spans="1:28" s="76" customFormat="1" ht="18.399999999999999" customHeight="1" x14ac:dyDescent="0.15">
      <c r="A1197" s="69"/>
      <c r="B1197" s="71" t="s">
        <v>150</v>
      </c>
      <c r="C1197" s="69"/>
      <c r="D1197" s="69"/>
      <c r="E1197" s="69"/>
      <c r="F1197" s="69"/>
      <c r="G1197" s="69"/>
      <c r="H1197" s="69"/>
      <c r="I1197" s="69"/>
      <c r="J1197" s="69"/>
      <c r="K1197" s="69"/>
      <c r="L1197" s="69"/>
      <c r="M1197" s="69"/>
      <c r="N1197" s="69"/>
      <c r="O1197" s="69"/>
      <c r="P1197" s="69"/>
      <c r="Q1197" s="69"/>
      <c r="R1197" s="69"/>
      <c r="S1197" s="69"/>
      <c r="T1197" s="69"/>
      <c r="U1197" s="69"/>
      <c r="V1197" s="69"/>
      <c r="W1197" s="69"/>
      <c r="X1197" s="69"/>
      <c r="Y1197" s="69"/>
      <c r="Z1197" s="69"/>
    </row>
    <row r="1198" spans="1:28" s="76" customFormat="1" ht="18.399999999999999" customHeight="1" x14ac:dyDescent="0.15">
      <c r="A1198" s="69"/>
      <c r="B1198" s="71" t="s">
        <v>151</v>
      </c>
      <c r="C1198" s="69"/>
      <c r="D1198" s="69"/>
      <c r="E1198" s="69"/>
      <c r="F1198" s="69"/>
      <c r="G1198" s="69"/>
      <c r="H1198" s="69"/>
      <c r="I1198" s="69"/>
      <c r="J1198" s="69"/>
      <c r="K1198" s="69"/>
      <c r="L1198" s="69"/>
      <c r="M1198" s="69"/>
      <c r="N1198" s="69"/>
      <c r="O1198" s="69"/>
      <c r="P1198" s="69"/>
      <c r="Q1198" s="69"/>
      <c r="R1198" s="69"/>
      <c r="S1198" s="69"/>
      <c r="T1198" s="69"/>
      <c r="U1198" s="69"/>
      <c r="V1198" s="69"/>
      <c r="W1198" s="69"/>
      <c r="X1198" s="69"/>
      <c r="Y1198" s="69"/>
      <c r="Z1198" s="69"/>
    </row>
    <row r="1199" spans="1:28" s="76" customFormat="1" ht="18.399999999999999" customHeight="1" x14ac:dyDescent="0.15">
      <c r="A1199" s="69"/>
      <c r="B1199" s="71" t="s">
        <v>152</v>
      </c>
      <c r="C1199" s="69"/>
      <c r="D1199" s="69"/>
      <c r="E1199" s="69"/>
      <c r="F1199" s="69"/>
      <c r="G1199" s="69"/>
      <c r="H1199" s="69"/>
      <c r="I1199" s="69"/>
      <c r="J1199" s="69"/>
      <c r="K1199" s="69"/>
      <c r="L1199" s="69"/>
      <c r="M1199" s="69"/>
      <c r="N1199" s="69"/>
      <c r="O1199" s="69"/>
      <c r="P1199" s="69"/>
      <c r="Q1199" s="69"/>
      <c r="R1199" s="69"/>
      <c r="S1199" s="69"/>
      <c r="T1199" s="69"/>
      <c r="U1199" s="69"/>
      <c r="V1199" s="69"/>
      <c r="W1199" s="69"/>
      <c r="X1199" s="69"/>
      <c r="Y1199" s="69"/>
      <c r="Z1199" s="69"/>
    </row>
    <row r="1200" spans="1:28" s="76" customFormat="1" ht="18.399999999999999" customHeight="1" x14ac:dyDescent="0.15">
      <c r="A1200" s="69"/>
      <c r="B1200" s="71" t="s">
        <v>153</v>
      </c>
      <c r="C1200" s="69"/>
      <c r="D1200" s="69"/>
      <c r="E1200" s="69"/>
      <c r="F1200" s="69"/>
      <c r="G1200" s="69"/>
      <c r="H1200" s="69"/>
      <c r="I1200" s="69"/>
      <c r="J1200" s="69"/>
      <c r="K1200" s="69"/>
      <c r="L1200" s="69"/>
      <c r="M1200" s="69"/>
      <c r="N1200" s="69"/>
      <c r="O1200" s="69"/>
      <c r="P1200" s="69"/>
      <c r="Q1200" s="69"/>
      <c r="R1200" s="69"/>
      <c r="S1200" s="69"/>
      <c r="T1200" s="69"/>
      <c r="U1200" s="69"/>
      <c r="V1200" s="69"/>
      <c r="W1200" s="69"/>
      <c r="X1200" s="69"/>
      <c r="Y1200" s="69"/>
      <c r="Z1200" s="69"/>
    </row>
    <row r="1201" spans="1:28" s="76" customFormat="1" ht="18.399999999999999" customHeight="1" x14ac:dyDescent="0.15">
      <c r="A1201" s="69"/>
      <c r="B1201" s="71" t="s">
        <v>164</v>
      </c>
      <c r="C1201" s="69"/>
      <c r="D1201" s="69"/>
      <c r="E1201" s="69"/>
      <c r="F1201" s="69"/>
      <c r="G1201" s="69"/>
      <c r="H1201" s="69"/>
      <c r="I1201" s="69"/>
      <c r="J1201" s="69"/>
      <c r="K1201" s="69"/>
      <c r="L1201" s="69"/>
      <c r="M1201" s="69"/>
      <c r="N1201" s="69"/>
      <c r="O1201" s="69"/>
      <c r="P1201" s="69"/>
      <c r="Q1201" s="69"/>
      <c r="R1201" s="69"/>
      <c r="S1201" s="69"/>
      <c r="T1201" s="69"/>
      <c r="U1201" s="69"/>
      <c r="V1201" s="69"/>
      <c r="W1201" s="69"/>
      <c r="X1201" s="69"/>
      <c r="Y1201" s="69"/>
      <c r="Z1201" s="69"/>
    </row>
    <row r="1202" spans="1:28" s="76" customFormat="1" ht="18.399999999999999" customHeight="1" x14ac:dyDescent="0.15">
      <c r="A1202" s="69"/>
      <c r="B1202" s="71" t="s">
        <v>165</v>
      </c>
      <c r="C1202" s="69"/>
      <c r="D1202" s="69"/>
      <c r="E1202" s="69"/>
      <c r="F1202" s="69"/>
      <c r="G1202" s="69"/>
      <c r="H1202" s="69"/>
      <c r="I1202" s="69"/>
      <c r="J1202" s="69"/>
      <c r="K1202" s="69"/>
      <c r="L1202" s="69"/>
      <c r="M1202" s="69"/>
      <c r="N1202" s="69"/>
      <c r="O1202" s="69"/>
      <c r="P1202" s="69"/>
      <c r="Q1202" s="69"/>
      <c r="R1202" s="69"/>
      <c r="S1202" s="69"/>
      <c r="T1202" s="69"/>
      <c r="U1202" s="69"/>
      <c r="V1202" s="69"/>
      <c r="W1202" s="69"/>
      <c r="X1202" s="69"/>
      <c r="Y1202" s="69"/>
      <c r="Z1202" s="69"/>
    </row>
    <row r="1203" spans="1:28" s="76" customFormat="1" ht="18.399999999999999" customHeight="1" x14ac:dyDescent="0.15">
      <c r="A1203" s="69"/>
      <c r="B1203" s="241" t="s">
        <v>154</v>
      </c>
      <c r="C1203" s="69"/>
      <c r="D1203" s="69"/>
      <c r="E1203" s="69"/>
      <c r="F1203" s="69"/>
      <c r="G1203" s="69"/>
      <c r="H1203" s="242"/>
      <c r="I1203" s="69"/>
      <c r="J1203" s="69"/>
      <c r="K1203" s="69"/>
      <c r="L1203" s="69"/>
      <c r="M1203" s="242"/>
      <c r="N1203" s="242"/>
      <c r="O1203" s="242"/>
      <c r="P1203" s="242"/>
      <c r="Q1203" s="242"/>
      <c r="R1203" s="242"/>
      <c r="S1203" s="242"/>
      <c r="T1203" s="242"/>
      <c r="U1203" s="242"/>
      <c r="V1203" s="242"/>
      <c r="W1203" s="242"/>
      <c r="X1203" s="242"/>
      <c r="Y1203" s="242"/>
      <c r="Z1203" s="69"/>
    </row>
    <row r="1204" spans="1:28" s="76" customFormat="1" ht="18.399999999999999" customHeight="1" thickBot="1" x14ac:dyDescent="0.2">
      <c r="A1204" s="69"/>
      <c r="B1204" s="72" t="s">
        <v>390</v>
      </c>
      <c r="C1204" s="69"/>
      <c r="D1204" s="69"/>
      <c r="E1204" s="69"/>
      <c r="F1204" s="69"/>
      <c r="G1204" s="69"/>
      <c r="H1204" s="69"/>
      <c r="I1204" s="69"/>
      <c r="J1204" s="69"/>
      <c r="K1204" s="69"/>
      <c r="L1204" s="69"/>
      <c r="M1204" s="69"/>
      <c r="N1204" s="69"/>
      <c r="O1204" s="69"/>
      <c r="P1204" s="69"/>
      <c r="Q1204" s="69"/>
      <c r="R1204" s="69"/>
      <c r="S1204" s="69"/>
      <c r="T1204" s="69"/>
      <c r="U1204" s="69"/>
      <c r="V1204" s="69"/>
      <c r="W1204" s="69"/>
      <c r="X1204" s="69"/>
      <c r="Y1204" s="69"/>
      <c r="Z1204" s="69"/>
    </row>
    <row r="1205" spans="1:28" s="76" customFormat="1" ht="18.399999999999999" customHeight="1" thickTop="1" thickBot="1" x14ac:dyDescent="0.2">
      <c r="A1205" s="69"/>
      <c r="B1205" s="499" t="s">
        <v>155</v>
      </c>
      <c r="C1205" s="500"/>
      <c r="D1205" s="500"/>
      <c r="E1205" s="500"/>
      <c r="F1205" s="500"/>
      <c r="G1205" s="500"/>
      <c r="H1205" s="500"/>
      <c r="I1205" s="501"/>
      <c r="J1205" s="496">
        <f>J$13</f>
        <v>44871</v>
      </c>
      <c r="K1205" s="497"/>
      <c r="L1205" s="496">
        <f t="shared" ref="L1205" si="364">L$13</f>
        <v>44872</v>
      </c>
      <c r="M1205" s="497"/>
      <c r="N1205" s="496">
        <f t="shared" ref="N1205" si="365">N$13</f>
        <v>44873</v>
      </c>
      <c r="O1205" s="497"/>
      <c r="P1205" s="496">
        <f t="shared" ref="P1205" si="366">P$13</f>
        <v>44874</v>
      </c>
      <c r="Q1205" s="497"/>
      <c r="R1205" s="496">
        <f t="shared" ref="R1205" si="367">R$13</f>
        <v>44875</v>
      </c>
      <c r="S1205" s="497"/>
      <c r="T1205" s="496">
        <f t="shared" ref="T1205" si="368">T$13</f>
        <v>44876</v>
      </c>
      <c r="U1205" s="497"/>
      <c r="V1205" s="496">
        <f t="shared" ref="V1205" si="369">V$13</f>
        <v>44877</v>
      </c>
      <c r="W1205" s="497"/>
      <c r="X1205" s="496">
        <f t="shared" ref="X1205" si="370">X$13</f>
        <v>44878</v>
      </c>
      <c r="Y1205" s="502"/>
      <c r="Z1205" s="69"/>
    </row>
    <row r="1206" spans="1:28" s="76" customFormat="1" ht="18.399999999999999" customHeight="1" thickTop="1" x14ac:dyDescent="0.15">
      <c r="A1206" s="69"/>
      <c r="B1206" s="170" t="s">
        <v>156</v>
      </c>
      <c r="C1206" s="171"/>
      <c r="D1206" s="171"/>
      <c r="E1206" s="171"/>
      <c r="F1206" s="171"/>
      <c r="G1206" s="171"/>
      <c r="H1206" s="171"/>
      <c r="I1206" s="172"/>
      <c r="J1206" s="488"/>
      <c r="K1206" s="489"/>
      <c r="L1206" s="490"/>
      <c r="M1206" s="489"/>
      <c r="N1206" s="490"/>
      <c r="O1206" s="489"/>
      <c r="P1206" s="490"/>
      <c r="Q1206" s="489"/>
      <c r="R1206" s="490"/>
      <c r="S1206" s="489"/>
      <c r="T1206" s="490"/>
      <c r="U1206" s="489"/>
      <c r="V1206" s="490"/>
      <c r="W1206" s="489"/>
      <c r="X1206" s="490"/>
      <c r="Y1206" s="491"/>
      <c r="Z1206" s="69"/>
    </row>
    <row r="1207" spans="1:28" s="76" customFormat="1" ht="18.399999999999999" customHeight="1" x14ac:dyDescent="0.15">
      <c r="A1207" s="69"/>
      <c r="B1207" s="173"/>
      <c r="C1207" s="174"/>
      <c r="D1207" s="174"/>
      <c r="E1207" s="174"/>
      <c r="F1207" s="174"/>
      <c r="G1207" s="175" t="s">
        <v>157</v>
      </c>
      <c r="H1207" s="176"/>
      <c r="I1207" s="177"/>
      <c r="J1207" s="492" t="s">
        <v>286</v>
      </c>
      <c r="K1207" s="493"/>
      <c r="L1207" s="494" t="s">
        <v>286</v>
      </c>
      <c r="M1207" s="493"/>
      <c r="N1207" s="494" t="s">
        <v>286</v>
      </c>
      <c r="O1207" s="493"/>
      <c r="P1207" s="494" t="s">
        <v>286</v>
      </c>
      <c r="Q1207" s="493"/>
      <c r="R1207" s="494" t="s">
        <v>286</v>
      </c>
      <c r="S1207" s="493"/>
      <c r="T1207" s="494" t="s">
        <v>286</v>
      </c>
      <c r="U1207" s="493"/>
      <c r="V1207" s="494" t="s">
        <v>286</v>
      </c>
      <c r="W1207" s="493"/>
      <c r="X1207" s="494" t="s">
        <v>286</v>
      </c>
      <c r="Y1207" s="495"/>
      <c r="Z1207" s="69"/>
    </row>
    <row r="1208" spans="1:28" s="76" customFormat="1" ht="18.399999999999999" customHeight="1" x14ac:dyDescent="0.15">
      <c r="A1208" s="69"/>
      <c r="B1208" s="178" t="s">
        <v>158</v>
      </c>
      <c r="C1208" s="179"/>
      <c r="D1208" s="179"/>
      <c r="E1208" s="179"/>
      <c r="F1208" s="179"/>
      <c r="G1208" s="179"/>
      <c r="H1208" s="179"/>
      <c r="I1208" s="180"/>
      <c r="J1208" s="484"/>
      <c r="K1208" s="485"/>
      <c r="L1208" s="486"/>
      <c r="M1208" s="485"/>
      <c r="N1208" s="486"/>
      <c r="O1208" s="485"/>
      <c r="P1208" s="486"/>
      <c r="Q1208" s="485"/>
      <c r="R1208" s="486"/>
      <c r="S1208" s="485"/>
      <c r="T1208" s="486"/>
      <c r="U1208" s="485"/>
      <c r="V1208" s="486"/>
      <c r="W1208" s="485"/>
      <c r="X1208" s="486"/>
      <c r="Y1208" s="487"/>
      <c r="Z1208" s="69"/>
    </row>
    <row r="1209" spans="1:28" s="76" customFormat="1" ht="18.399999999999999" customHeight="1" x14ac:dyDescent="0.15">
      <c r="A1209" s="70"/>
      <c r="B1209" s="178" t="s">
        <v>159</v>
      </c>
      <c r="C1209" s="179"/>
      <c r="D1209" s="179"/>
      <c r="E1209" s="179"/>
      <c r="F1209" s="179"/>
      <c r="G1209" s="179"/>
      <c r="H1209" s="179"/>
      <c r="I1209" s="180"/>
      <c r="J1209" s="484"/>
      <c r="K1209" s="485"/>
      <c r="L1209" s="486"/>
      <c r="M1209" s="485"/>
      <c r="N1209" s="486"/>
      <c r="O1209" s="485"/>
      <c r="P1209" s="486"/>
      <c r="Q1209" s="485"/>
      <c r="R1209" s="486"/>
      <c r="S1209" s="485"/>
      <c r="T1209" s="486"/>
      <c r="U1209" s="485"/>
      <c r="V1209" s="486"/>
      <c r="W1209" s="485"/>
      <c r="X1209" s="486"/>
      <c r="Y1209" s="487"/>
      <c r="Z1209" s="69"/>
    </row>
    <row r="1210" spans="1:28" s="76" customFormat="1" ht="18.399999999999999" customHeight="1" x14ac:dyDescent="0.15">
      <c r="A1210" s="69"/>
      <c r="B1210" s="178" t="s">
        <v>160</v>
      </c>
      <c r="C1210" s="179"/>
      <c r="D1210" s="179"/>
      <c r="E1210" s="179"/>
      <c r="F1210" s="179"/>
      <c r="G1210" s="179"/>
      <c r="H1210" s="179"/>
      <c r="I1210" s="180"/>
      <c r="J1210" s="484"/>
      <c r="K1210" s="485"/>
      <c r="L1210" s="486"/>
      <c r="M1210" s="485"/>
      <c r="N1210" s="486"/>
      <c r="O1210" s="485"/>
      <c r="P1210" s="486"/>
      <c r="Q1210" s="485"/>
      <c r="R1210" s="486"/>
      <c r="S1210" s="485"/>
      <c r="T1210" s="486"/>
      <c r="U1210" s="485"/>
      <c r="V1210" s="486"/>
      <c r="W1210" s="485"/>
      <c r="X1210" s="486"/>
      <c r="Y1210" s="487"/>
      <c r="Z1210" s="69"/>
    </row>
    <row r="1211" spans="1:28" s="76" customFormat="1" ht="18.399999999999999" customHeight="1" thickBot="1" x14ac:dyDescent="0.2">
      <c r="A1211" s="70"/>
      <c r="B1211" s="181" t="s">
        <v>161</v>
      </c>
      <c r="C1211" s="182"/>
      <c r="D1211" s="182"/>
      <c r="E1211" s="182"/>
      <c r="F1211" s="182"/>
      <c r="G1211" s="182"/>
      <c r="H1211" s="182"/>
      <c r="I1211" s="183"/>
      <c r="J1211" s="480"/>
      <c r="K1211" s="481"/>
      <c r="L1211" s="482"/>
      <c r="M1211" s="481"/>
      <c r="N1211" s="482"/>
      <c r="O1211" s="481"/>
      <c r="P1211" s="482"/>
      <c r="Q1211" s="481"/>
      <c r="R1211" s="482"/>
      <c r="S1211" s="481"/>
      <c r="T1211" s="482"/>
      <c r="U1211" s="481"/>
      <c r="V1211" s="482"/>
      <c r="W1211" s="481"/>
      <c r="X1211" s="482"/>
      <c r="Y1211" s="483"/>
      <c r="Z1211" s="69"/>
    </row>
    <row r="1212" spans="1:28" s="76" customFormat="1" ht="18.399999999999999" customHeight="1" thickTop="1" x14ac:dyDescent="0.15">
      <c r="A1212" s="69"/>
      <c r="B1212" s="73"/>
      <c r="C1212" s="73"/>
      <c r="D1212" s="507" t="str">
        <f>IF(AB1213=0,"",VLOOKUP(AB1213,E$2256:F$2355,2))</f>
        <v/>
      </c>
      <c r="E1212" s="507"/>
      <c r="F1212" s="507"/>
      <c r="G1212" s="507"/>
      <c r="H1212" s="73"/>
      <c r="I1212" s="73"/>
      <c r="J1212" s="73"/>
      <c r="K1212" s="73"/>
      <c r="L1212" s="73"/>
      <c r="M1212" s="503"/>
      <c r="N1212" s="503"/>
      <c r="O1212" s="503"/>
      <c r="P1212" s="503"/>
      <c r="Q1212" s="503"/>
      <c r="R1212" s="73"/>
      <c r="S1212" s="73"/>
      <c r="T1212" s="73"/>
      <c r="U1212" s="505" t="str">
        <f>U$20</f>
        <v/>
      </c>
      <c r="V1212" s="505"/>
      <c r="W1212" s="505"/>
      <c r="X1212" s="505"/>
      <c r="Y1212" s="505"/>
      <c r="Z1212" s="69"/>
    </row>
    <row r="1213" spans="1:28" s="76" customFormat="1" ht="18.399999999999999" customHeight="1" x14ac:dyDescent="0.15">
      <c r="A1213" s="69"/>
      <c r="B1213" s="74" t="s">
        <v>162</v>
      </c>
      <c r="C1213" s="74"/>
      <c r="D1213" s="508"/>
      <c r="E1213" s="508"/>
      <c r="F1213" s="508"/>
      <c r="G1213" s="508"/>
      <c r="H1213" s="69"/>
      <c r="I1213" s="74" t="s">
        <v>163</v>
      </c>
      <c r="J1213" s="74"/>
      <c r="K1213" s="74"/>
      <c r="L1213" s="74"/>
      <c r="M1213" s="504"/>
      <c r="N1213" s="504"/>
      <c r="O1213" s="504"/>
      <c r="P1213" s="504"/>
      <c r="Q1213" s="504"/>
      <c r="R1213" s="69"/>
      <c r="S1213" s="74" t="s">
        <v>174</v>
      </c>
      <c r="T1213" s="74"/>
      <c r="U1213" s="506"/>
      <c r="V1213" s="506"/>
      <c r="W1213" s="506"/>
      <c r="X1213" s="506"/>
      <c r="Y1213" s="506"/>
      <c r="Z1213" s="69"/>
      <c r="AB1213" s="85">
        <f>IF(OR(SUM(AE$9:AE$10)=0,SUM(AE$9:AE$10)&lt;MAX(AB$1:AB1212)+1),0,MAX(AB$1:AB1212)+1)</f>
        <v>0</v>
      </c>
    </row>
    <row r="1214" spans="1:28" s="76" customFormat="1" ht="18.399999999999999" customHeight="1" x14ac:dyDescent="0.15">
      <c r="A1214" s="69"/>
      <c r="B1214" s="240" t="s">
        <v>389</v>
      </c>
      <c r="C1214" s="69"/>
      <c r="D1214" s="69"/>
      <c r="E1214" s="69"/>
      <c r="F1214" s="69"/>
      <c r="G1214" s="69"/>
      <c r="H1214" s="69"/>
      <c r="I1214" s="69"/>
      <c r="J1214" s="69"/>
      <c r="K1214" s="69"/>
      <c r="L1214" s="69"/>
      <c r="M1214" s="69"/>
      <c r="N1214" s="69"/>
      <c r="O1214" s="69"/>
      <c r="P1214" s="69"/>
      <c r="Q1214" s="69"/>
      <c r="R1214" s="69"/>
      <c r="S1214" s="69"/>
      <c r="T1214" s="69"/>
      <c r="U1214" s="69"/>
      <c r="V1214" s="69"/>
      <c r="W1214" s="69"/>
      <c r="X1214" s="69"/>
      <c r="Y1214" s="69"/>
      <c r="Z1214" s="69"/>
    </row>
    <row r="1215" spans="1:28" s="76" customFormat="1" ht="18.399999999999999" customHeight="1" x14ac:dyDescent="0.15">
      <c r="A1215" s="69" t="s">
        <v>149</v>
      </c>
      <c r="B1215" s="69"/>
      <c r="C1215" s="69"/>
      <c r="D1215" s="69"/>
      <c r="E1215" s="69"/>
      <c r="F1215" s="69"/>
      <c r="G1215" s="69"/>
      <c r="H1215" s="69"/>
      <c r="I1215" s="69"/>
      <c r="J1215" s="69"/>
      <c r="K1215" s="69"/>
      <c r="L1215" s="69"/>
      <c r="M1215" s="69"/>
      <c r="N1215" s="69"/>
      <c r="O1215" s="69"/>
      <c r="P1215" s="69"/>
      <c r="Q1215" s="69"/>
      <c r="R1215" s="69"/>
      <c r="S1215" s="69"/>
      <c r="T1215" s="69"/>
      <c r="U1215" s="69"/>
      <c r="V1215" s="69"/>
      <c r="W1215" s="69"/>
      <c r="X1215" s="69"/>
      <c r="Y1215" s="69"/>
      <c r="Z1215" s="69"/>
    </row>
    <row r="1216" spans="1:28" s="75" customFormat="1" ht="18.399999999999999" customHeight="1" x14ac:dyDescent="0.15">
      <c r="A1216" s="69" t="s">
        <v>149</v>
      </c>
      <c r="B1216" s="70"/>
      <c r="C1216" s="70"/>
      <c r="D1216" s="70"/>
      <c r="E1216" s="70"/>
      <c r="F1216" s="70"/>
      <c r="G1216" s="70"/>
      <c r="H1216" s="70"/>
      <c r="I1216" s="70"/>
      <c r="J1216" s="70"/>
      <c r="K1216" s="70"/>
      <c r="L1216" s="70"/>
      <c r="M1216" s="70"/>
      <c r="N1216" s="70"/>
      <c r="O1216" s="70"/>
      <c r="P1216" s="70"/>
      <c r="Q1216" s="70"/>
      <c r="R1216" s="70"/>
      <c r="S1216" s="70"/>
      <c r="T1216" s="70"/>
      <c r="U1216" s="70"/>
      <c r="V1216" s="70"/>
      <c r="W1216" s="70"/>
      <c r="X1216" s="70"/>
      <c r="Y1216" s="70"/>
      <c r="Z1216" s="70"/>
    </row>
    <row r="1217" spans="1:35" s="76" customFormat="1" ht="18.399999999999999" customHeight="1" x14ac:dyDescent="0.15">
      <c r="A1217" s="70"/>
      <c r="B1217" s="70"/>
      <c r="C1217" s="70"/>
      <c r="D1217" s="498" t="str">
        <f>団体!C$4&amp;"   体調チェックシート"</f>
        <v>令和 ４年度 第２４回 「谷口睦生」記念陸上記録会   体調チェックシート</v>
      </c>
      <c r="E1217" s="498"/>
      <c r="F1217" s="498"/>
      <c r="G1217" s="498"/>
      <c r="H1217" s="498"/>
      <c r="I1217" s="498"/>
      <c r="J1217" s="498"/>
      <c r="K1217" s="498"/>
      <c r="L1217" s="498"/>
      <c r="M1217" s="498"/>
      <c r="N1217" s="498"/>
      <c r="O1217" s="498"/>
      <c r="P1217" s="498"/>
      <c r="Q1217" s="498"/>
      <c r="R1217" s="498"/>
      <c r="S1217" s="498"/>
      <c r="T1217" s="498"/>
      <c r="U1217" s="498"/>
      <c r="V1217" s="498"/>
      <c r="W1217" s="498"/>
      <c r="X1217" s="498"/>
      <c r="Y1217" s="70"/>
      <c r="Z1217" s="70"/>
      <c r="AA1217" s="75"/>
      <c r="AB1217" s="75"/>
      <c r="AC1217" s="75"/>
      <c r="AD1217" s="75"/>
    </row>
    <row r="1218" spans="1:35" s="76" customFormat="1" ht="18.399999999999999" customHeight="1" x14ac:dyDescent="0.15">
      <c r="A1218" s="69"/>
      <c r="B1218" s="69"/>
      <c r="C1218" s="69"/>
      <c r="D1218" s="498"/>
      <c r="E1218" s="498"/>
      <c r="F1218" s="498"/>
      <c r="G1218" s="498"/>
      <c r="H1218" s="498"/>
      <c r="I1218" s="498"/>
      <c r="J1218" s="498"/>
      <c r="K1218" s="498"/>
      <c r="L1218" s="498"/>
      <c r="M1218" s="498"/>
      <c r="N1218" s="498"/>
      <c r="O1218" s="498"/>
      <c r="P1218" s="498"/>
      <c r="Q1218" s="498"/>
      <c r="R1218" s="498"/>
      <c r="S1218" s="498"/>
      <c r="T1218" s="498"/>
      <c r="U1218" s="498"/>
      <c r="V1218" s="498"/>
      <c r="W1218" s="498"/>
      <c r="X1218" s="498"/>
      <c r="Y1218" s="69"/>
      <c r="Z1218" s="69"/>
    </row>
    <row r="1219" spans="1:35" s="75" customFormat="1" ht="18.399999999999999" customHeight="1" x14ac:dyDescent="0.15">
      <c r="A1219" s="70"/>
      <c r="B1219" s="70"/>
      <c r="C1219" s="70"/>
      <c r="D1219" s="70"/>
      <c r="E1219" s="70"/>
      <c r="F1219" s="70"/>
      <c r="G1219" s="70"/>
      <c r="H1219" s="70"/>
      <c r="I1219" s="70"/>
      <c r="J1219" s="70"/>
      <c r="K1219" s="70"/>
      <c r="L1219" s="70"/>
      <c r="M1219" s="70"/>
      <c r="N1219" s="70"/>
      <c r="O1219" s="70"/>
      <c r="P1219" s="70"/>
      <c r="Q1219" s="70"/>
      <c r="R1219" s="70"/>
      <c r="S1219" s="70"/>
      <c r="T1219" s="70"/>
      <c r="U1219" s="70"/>
      <c r="V1219" s="70"/>
      <c r="W1219" s="70"/>
      <c r="X1219" s="70"/>
      <c r="Y1219" s="70"/>
      <c r="Z1219" s="70"/>
      <c r="AE1219" s="76"/>
      <c r="AF1219" s="76"/>
      <c r="AG1219" s="76"/>
      <c r="AH1219" s="76"/>
      <c r="AI1219" s="76"/>
    </row>
    <row r="1220" spans="1:35" s="76" customFormat="1" ht="18.399999999999999" customHeight="1" x14ac:dyDescent="0.15">
      <c r="A1220" s="69"/>
      <c r="B1220" s="71" t="s">
        <v>150</v>
      </c>
      <c r="C1220" s="69"/>
      <c r="D1220" s="69"/>
      <c r="E1220" s="69"/>
      <c r="F1220" s="69"/>
      <c r="G1220" s="69"/>
      <c r="H1220" s="69"/>
      <c r="I1220" s="69"/>
      <c r="J1220" s="69"/>
      <c r="K1220" s="69"/>
      <c r="L1220" s="69"/>
      <c r="M1220" s="69"/>
      <c r="N1220" s="69"/>
      <c r="O1220" s="69"/>
      <c r="P1220" s="69"/>
      <c r="Q1220" s="69"/>
      <c r="R1220" s="69"/>
      <c r="S1220" s="69"/>
      <c r="T1220" s="69"/>
      <c r="U1220" s="69"/>
      <c r="V1220" s="69"/>
      <c r="W1220" s="69"/>
      <c r="X1220" s="69"/>
      <c r="Y1220" s="69"/>
      <c r="Z1220" s="69"/>
    </row>
    <row r="1221" spans="1:35" s="76" customFormat="1" ht="18.399999999999999" customHeight="1" x14ac:dyDescent="0.15">
      <c r="A1221" s="69"/>
      <c r="B1221" s="71" t="s">
        <v>151</v>
      </c>
      <c r="C1221" s="69"/>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row>
    <row r="1222" spans="1:35" s="76" customFormat="1" ht="18.399999999999999" customHeight="1" x14ac:dyDescent="0.15">
      <c r="A1222" s="69"/>
      <c r="B1222" s="71" t="s">
        <v>152</v>
      </c>
      <c r="C1222" s="69"/>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row>
    <row r="1223" spans="1:35" s="76" customFormat="1" ht="18.399999999999999" customHeight="1" x14ac:dyDescent="0.15">
      <c r="A1223" s="69"/>
      <c r="B1223" s="71" t="s">
        <v>153</v>
      </c>
      <c r="C1223" s="69"/>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row>
    <row r="1224" spans="1:35" s="76" customFormat="1" ht="18.399999999999999" customHeight="1" x14ac:dyDescent="0.15">
      <c r="A1224" s="69"/>
      <c r="B1224" s="71" t="s">
        <v>164</v>
      </c>
      <c r="C1224" s="69"/>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row>
    <row r="1225" spans="1:35" s="76" customFormat="1" ht="18.399999999999999" customHeight="1" x14ac:dyDescent="0.15">
      <c r="A1225" s="69"/>
      <c r="B1225" s="71" t="s">
        <v>165</v>
      </c>
      <c r="C1225" s="69"/>
      <c r="D1225" s="69"/>
      <c r="E1225" s="69"/>
      <c r="F1225" s="69"/>
      <c r="G1225" s="69"/>
      <c r="H1225" s="69"/>
      <c r="I1225" s="69"/>
      <c r="J1225" s="69"/>
      <c r="K1225" s="69"/>
      <c r="L1225" s="69"/>
      <c r="M1225" s="69"/>
      <c r="N1225" s="69"/>
      <c r="O1225" s="69"/>
      <c r="P1225" s="69"/>
      <c r="Q1225" s="69"/>
      <c r="R1225" s="69"/>
      <c r="S1225" s="69"/>
      <c r="T1225" s="69"/>
      <c r="U1225" s="69"/>
      <c r="V1225" s="69"/>
      <c r="W1225" s="69"/>
      <c r="X1225" s="69"/>
      <c r="Y1225" s="69"/>
      <c r="Z1225" s="69"/>
    </row>
    <row r="1226" spans="1:35" s="76" customFormat="1" ht="18.399999999999999" customHeight="1" x14ac:dyDescent="0.15">
      <c r="A1226" s="69"/>
      <c r="B1226" s="241" t="s">
        <v>154</v>
      </c>
      <c r="C1226" s="69"/>
      <c r="D1226" s="69"/>
      <c r="E1226" s="69"/>
      <c r="F1226" s="69"/>
      <c r="G1226" s="69"/>
      <c r="H1226" s="242"/>
      <c r="I1226" s="69"/>
      <c r="J1226" s="69"/>
      <c r="K1226" s="69"/>
      <c r="L1226" s="69"/>
      <c r="M1226" s="242"/>
      <c r="N1226" s="242"/>
      <c r="O1226" s="242"/>
      <c r="P1226" s="242"/>
      <c r="Q1226" s="242"/>
      <c r="R1226" s="242"/>
      <c r="S1226" s="242"/>
      <c r="T1226" s="242"/>
      <c r="U1226" s="242"/>
      <c r="V1226" s="242"/>
      <c r="W1226" s="242"/>
      <c r="X1226" s="242"/>
      <c r="Y1226" s="242"/>
      <c r="Z1226" s="69"/>
    </row>
    <row r="1227" spans="1:35" s="76" customFormat="1" ht="18.399999999999999" customHeight="1" thickBot="1" x14ac:dyDescent="0.2">
      <c r="A1227" s="69"/>
      <c r="B1227" s="72" t="s">
        <v>390</v>
      </c>
      <c r="C1227" s="69"/>
      <c r="D1227" s="69"/>
      <c r="E1227" s="69"/>
      <c r="F1227" s="69"/>
      <c r="G1227" s="69"/>
      <c r="H1227" s="69"/>
      <c r="I1227" s="69"/>
      <c r="J1227" s="69"/>
      <c r="K1227" s="69"/>
      <c r="L1227" s="69"/>
      <c r="M1227" s="69"/>
      <c r="N1227" s="69"/>
      <c r="O1227" s="69"/>
      <c r="P1227" s="69"/>
      <c r="Q1227" s="69"/>
      <c r="R1227" s="69"/>
      <c r="S1227" s="69"/>
      <c r="T1227" s="69"/>
      <c r="U1227" s="69"/>
      <c r="V1227" s="69"/>
      <c r="W1227" s="69"/>
      <c r="X1227" s="69"/>
      <c r="Y1227" s="69"/>
      <c r="Z1227" s="69"/>
    </row>
    <row r="1228" spans="1:35" s="76" customFormat="1" ht="18.399999999999999" customHeight="1" thickTop="1" thickBot="1" x14ac:dyDescent="0.2">
      <c r="A1228" s="69"/>
      <c r="B1228" s="499" t="s">
        <v>155</v>
      </c>
      <c r="C1228" s="500"/>
      <c r="D1228" s="500"/>
      <c r="E1228" s="500"/>
      <c r="F1228" s="500"/>
      <c r="G1228" s="500"/>
      <c r="H1228" s="500"/>
      <c r="I1228" s="501"/>
      <c r="J1228" s="496">
        <f>J$13</f>
        <v>44871</v>
      </c>
      <c r="K1228" s="497"/>
      <c r="L1228" s="496">
        <f t="shared" ref="L1228" si="371">L$13</f>
        <v>44872</v>
      </c>
      <c r="M1228" s="497"/>
      <c r="N1228" s="496">
        <f t="shared" ref="N1228" si="372">N$13</f>
        <v>44873</v>
      </c>
      <c r="O1228" s="497"/>
      <c r="P1228" s="496">
        <f t="shared" ref="P1228" si="373">P$13</f>
        <v>44874</v>
      </c>
      <c r="Q1228" s="497"/>
      <c r="R1228" s="496">
        <f t="shared" ref="R1228" si="374">R$13</f>
        <v>44875</v>
      </c>
      <c r="S1228" s="497"/>
      <c r="T1228" s="496">
        <f t="shared" ref="T1228" si="375">T$13</f>
        <v>44876</v>
      </c>
      <c r="U1228" s="497"/>
      <c r="V1228" s="496">
        <f t="shared" ref="V1228" si="376">V$13</f>
        <v>44877</v>
      </c>
      <c r="W1228" s="497"/>
      <c r="X1228" s="496">
        <f t="shared" ref="X1228" si="377">X$13</f>
        <v>44878</v>
      </c>
      <c r="Y1228" s="502"/>
      <c r="Z1228" s="69"/>
    </row>
    <row r="1229" spans="1:35" s="76" customFormat="1" ht="18.399999999999999" customHeight="1" thickTop="1" x14ac:dyDescent="0.15">
      <c r="A1229" s="69"/>
      <c r="B1229" s="170" t="s">
        <v>156</v>
      </c>
      <c r="C1229" s="171"/>
      <c r="D1229" s="171"/>
      <c r="E1229" s="171"/>
      <c r="F1229" s="171"/>
      <c r="G1229" s="171"/>
      <c r="H1229" s="171"/>
      <c r="I1229" s="172"/>
      <c r="J1229" s="488"/>
      <c r="K1229" s="489"/>
      <c r="L1229" s="490"/>
      <c r="M1229" s="489"/>
      <c r="N1229" s="490"/>
      <c r="O1229" s="489"/>
      <c r="P1229" s="490"/>
      <c r="Q1229" s="489"/>
      <c r="R1229" s="490"/>
      <c r="S1229" s="489"/>
      <c r="T1229" s="490"/>
      <c r="U1229" s="489"/>
      <c r="V1229" s="490"/>
      <c r="W1229" s="489"/>
      <c r="X1229" s="490"/>
      <c r="Y1229" s="491"/>
      <c r="Z1229" s="69"/>
    </row>
    <row r="1230" spans="1:35" s="76" customFormat="1" ht="18.399999999999999" customHeight="1" x14ac:dyDescent="0.15">
      <c r="A1230" s="69"/>
      <c r="B1230" s="173"/>
      <c r="C1230" s="174"/>
      <c r="D1230" s="174"/>
      <c r="E1230" s="174"/>
      <c r="F1230" s="174"/>
      <c r="G1230" s="175" t="s">
        <v>157</v>
      </c>
      <c r="H1230" s="176"/>
      <c r="I1230" s="177"/>
      <c r="J1230" s="492" t="s">
        <v>286</v>
      </c>
      <c r="K1230" s="493"/>
      <c r="L1230" s="494" t="s">
        <v>286</v>
      </c>
      <c r="M1230" s="493"/>
      <c r="N1230" s="494" t="s">
        <v>286</v>
      </c>
      <c r="O1230" s="493"/>
      <c r="P1230" s="494" t="s">
        <v>286</v>
      </c>
      <c r="Q1230" s="493"/>
      <c r="R1230" s="494" t="s">
        <v>286</v>
      </c>
      <c r="S1230" s="493"/>
      <c r="T1230" s="494" t="s">
        <v>286</v>
      </c>
      <c r="U1230" s="493"/>
      <c r="V1230" s="494" t="s">
        <v>286</v>
      </c>
      <c r="W1230" s="493"/>
      <c r="X1230" s="494" t="s">
        <v>286</v>
      </c>
      <c r="Y1230" s="495"/>
      <c r="Z1230" s="69"/>
    </row>
    <row r="1231" spans="1:35" s="76" customFormat="1" ht="18.399999999999999" customHeight="1" x14ac:dyDescent="0.15">
      <c r="A1231" s="69"/>
      <c r="B1231" s="178" t="s">
        <v>158</v>
      </c>
      <c r="C1231" s="179"/>
      <c r="D1231" s="179"/>
      <c r="E1231" s="179"/>
      <c r="F1231" s="179"/>
      <c r="G1231" s="179"/>
      <c r="H1231" s="179"/>
      <c r="I1231" s="180"/>
      <c r="J1231" s="484"/>
      <c r="K1231" s="485"/>
      <c r="L1231" s="486"/>
      <c r="M1231" s="485"/>
      <c r="N1231" s="486"/>
      <c r="O1231" s="485"/>
      <c r="P1231" s="486"/>
      <c r="Q1231" s="485"/>
      <c r="R1231" s="486"/>
      <c r="S1231" s="485"/>
      <c r="T1231" s="486"/>
      <c r="U1231" s="485"/>
      <c r="V1231" s="486"/>
      <c r="W1231" s="485"/>
      <c r="X1231" s="486"/>
      <c r="Y1231" s="487"/>
      <c r="Z1231" s="69"/>
    </row>
    <row r="1232" spans="1:35" s="76" customFormat="1" ht="18.399999999999999" customHeight="1" x14ac:dyDescent="0.15">
      <c r="A1232" s="70"/>
      <c r="B1232" s="178" t="s">
        <v>159</v>
      </c>
      <c r="C1232" s="179"/>
      <c r="D1232" s="179"/>
      <c r="E1232" s="179"/>
      <c r="F1232" s="179"/>
      <c r="G1232" s="179"/>
      <c r="H1232" s="179"/>
      <c r="I1232" s="180"/>
      <c r="J1232" s="484"/>
      <c r="K1232" s="485"/>
      <c r="L1232" s="486"/>
      <c r="M1232" s="485"/>
      <c r="N1232" s="486"/>
      <c r="O1232" s="485"/>
      <c r="P1232" s="486"/>
      <c r="Q1232" s="485"/>
      <c r="R1232" s="486"/>
      <c r="S1232" s="485"/>
      <c r="T1232" s="486"/>
      <c r="U1232" s="485"/>
      <c r="V1232" s="486"/>
      <c r="W1232" s="485"/>
      <c r="X1232" s="486"/>
      <c r="Y1232" s="487"/>
      <c r="Z1232" s="69"/>
    </row>
    <row r="1233" spans="1:28" s="76" customFormat="1" ht="18.399999999999999" customHeight="1" x14ac:dyDescent="0.15">
      <c r="A1233" s="69"/>
      <c r="B1233" s="178" t="s">
        <v>160</v>
      </c>
      <c r="C1233" s="179"/>
      <c r="D1233" s="179"/>
      <c r="E1233" s="179"/>
      <c r="F1233" s="179"/>
      <c r="G1233" s="179"/>
      <c r="H1233" s="179"/>
      <c r="I1233" s="180"/>
      <c r="J1233" s="484"/>
      <c r="K1233" s="485"/>
      <c r="L1233" s="486"/>
      <c r="M1233" s="485"/>
      <c r="N1233" s="486"/>
      <c r="O1233" s="485"/>
      <c r="P1233" s="486"/>
      <c r="Q1233" s="485"/>
      <c r="R1233" s="486"/>
      <c r="S1233" s="485"/>
      <c r="T1233" s="486"/>
      <c r="U1233" s="485"/>
      <c r="V1233" s="486"/>
      <c r="W1233" s="485"/>
      <c r="X1233" s="486"/>
      <c r="Y1233" s="487"/>
      <c r="Z1233" s="69"/>
    </row>
    <row r="1234" spans="1:28" s="76" customFormat="1" ht="18.399999999999999" customHeight="1" thickBot="1" x14ac:dyDescent="0.2">
      <c r="A1234" s="70"/>
      <c r="B1234" s="181" t="s">
        <v>161</v>
      </c>
      <c r="C1234" s="182"/>
      <c r="D1234" s="182"/>
      <c r="E1234" s="182"/>
      <c r="F1234" s="182"/>
      <c r="G1234" s="182"/>
      <c r="H1234" s="182"/>
      <c r="I1234" s="183"/>
      <c r="J1234" s="480"/>
      <c r="K1234" s="481"/>
      <c r="L1234" s="482"/>
      <c r="M1234" s="481"/>
      <c r="N1234" s="482"/>
      <c r="O1234" s="481"/>
      <c r="P1234" s="482"/>
      <c r="Q1234" s="481"/>
      <c r="R1234" s="482"/>
      <c r="S1234" s="481"/>
      <c r="T1234" s="482"/>
      <c r="U1234" s="481"/>
      <c r="V1234" s="482"/>
      <c r="W1234" s="481"/>
      <c r="X1234" s="482"/>
      <c r="Y1234" s="483"/>
      <c r="Z1234" s="69"/>
    </row>
    <row r="1235" spans="1:28" s="76" customFormat="1" ht="18.399999999999999" customHeight="1" thickTop="1" x14ac:dyDescent="0.15">
      <c r="A1235" s="69"/>
      <c r="B1235" s="73"/>
      <c r="C1235" s="73"/>
      <c r="D1235" s="507" t="str">
        <f>IF(AB1236=0,"",VLOOKUP(AB1236,E$2256:F$2355,2))</f>
        <v/>
      </c>
      <c r="E1235" s="507"/>
      <c r="F1235" s="507"/>
      <c r="G1235" s="507"/>
      <c r="H1235" s="73"/>
      <c r="I1235" s="73"/>
      <c r="J1235" s="73"/>
      <c r="K1235" s="73"/>
      <c r="L1235" s="73"/>
      <c r="M1235" s="503"/>
      <c r="N1235" s="503"/>
      <c r="O1235" s="503"/>
      <c r="P1235" s="503"/>
      <c r="Q1235" s="503"/>
      <c r="R1235" s="73"/>
      <c r="S1235" s="73"/>
      <c r="T1235" s="73"/>
      <c r="U1235" s="505" t="str">
        <f>U$20</f>
        <v/>
      </c>
      <c r="V1235" s="505"/>
      <c r="W1235" s="505"/>
      <c r="X1235" s="505"/>
      <c r="Y1235" s="505"/>
      <c r="Z1235" s="69"/>
    </row>
    <row r="1236" spans="1:28" s="76" customFormat="1" ht="18.399999999999999" customHeight="1" x14ac:dyDescent="0.15">
      <c r="A1236" s="69"/>
      <c r="B1236" s="74" t="s">
        <v>162</v>
      </c>
      <c r="C1236" s="74"/>
      <c r="D1236" s="508"/>
      <c r="E1236" s="508"/>
      <c r="F1236" s="508"/>
      <c r="G1236" s="508"/>
      <c r="H1236" s="69"/>
      <c r="I1236" s="74" t="s">
        <v>163</v>
      </c>
      <c r="J1236" s="74"/>
      <c r="K1236" s="74"/>
      <c r="L1236" s="74"/>
      <c r="M1236" s="504"/>
      <c r="N1236" s="504"/>
      <c r="O1236" s="504"/>
      <c r="P1236" s="504"/>
      <c r="Q1236" s="504"/>
      <c r="R1236" s="69"/>
      <c r="S1236" s="74" t="s">
        <v>174</v>
      </c>
      <c r="T1236" s="74"/>
      <c r="U1236" s="506"/>
      <c r="V1236" s="506"/>
      <c r="W1236" s="506"/>
      <c r="X1236" s="506"/>
      <c r="Y1236" s="506"/>
      <c r="Z1236" s="69"/>
      <c r="AB1236" s="85">
        <f>IF(OR(SUM(AE$9:AE$10)=0,SUM(AE$9:AE$10)&lt;MAX(AB$1:AB1235)+1),0,MAX(AB$1:AB1235)+1)</f>
        <v>0</v>
      </c>
    </row>
    <row r="1237" spans="1:28" s="76" customFormat="1" ht="18.399999999999999" customHeight="1" x14ac:dyDescent="0.15">
      <c r="A1237" s="69"/>
      <c r="B1237" s="240" t="s">
        <v>389</v>
      </c>
      <c r="C1237" s="69"/>
      <c r="D1237" s="69"/>
      <c r="E1237" s="69"/>
      <c r="F1237" s="69"/>
      <c r="G1237" s="69"/>
      <c r="H1237" s="69"/>
      <c r="I1237" s="69"/>
      <c r="J1237" s="69"/>
      <c r="K1237" s="69"/>
      <c r="L1237" s="69"/>
      <c r="M1237" s="69"/>
      <c r="N1237" s="69"/>
      <c r="O1237" s="69"/>
      <c r="P1237" s="69"/>
      <c r="Q1237" s="69"/>
      <c r="R1237" s="69"/>
      <c r="S1237" s="69"/>
      <c r="T1237" s="69"/>
      <c r="U1237" s="69"/>
      <c r="V1237" s="69"/>
      <c r="W1237" s="69"/>
      <c r="X1237" s="69"/>
      <c r="Y1237" s="69"/>
      <c r="Z1237" s="69"/>
    </row>
    <row r="1238" spans="1:28" s="76" customFormat="1" ht="18.399999999999999" customHeight="1" x14ac:dyDescent="0.15">
      <c r="A1238" s="69" t="s">
        <v>149</v>
      </c>
      <c r="B1238" s="70"/>
      <c r="C1238" s="70"/>
      <c r="D1238" s="70"/>
      <c r="E1238" s="70"/>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5"/>
    </row>
    <row r="1239" spans="1:28" s="76" customFormat="1" ht="18.399999999999999" customHeight="1" x14ac:dyDescent="0.15">
      <c r="A1239" s="70"/>
      <c r="B1239" s="70"/>
      <c r="C1239" s="70"/>
      <c r="D1239" s="498" t="str">
        <f>団体!C$4&amp;"   体調チェックシート"</f>
        <v>令和 ４年度 第２４回 「谷口睦生」記念陸上記録会   体調チェックシート</v>
      </c>
      <c r="E1239" s="498"/>
      <c r="F1239" s="498"/>
      <c r="G1239" s="498"/>
      <c r="H1239" s="498"/>
      <c r="I1239" s="498"/>
      <c r="J1239" s="498"/>
      <c r="K1239" s="498"/>
      <c r="L1239" s="498"/>
      <c r="M1239" s="498"/>
      <c r="N1239" s="498"/>
      <c r="O1239" s="498"/>
      <c r="P1239" s="498"/>
      <c r="Q1239" s="498"/>
      <c r="R1239" s="498"/>
      <c r="S1239" s="498"/>
      <c r="T1239" s="498"/>
      <c r="U1239" s="498"/>
      <c r="V1239" s="498"/>
      <c r="W1239" s="498"/>
      <c r="X1239" s="498"/>
      <c r="Y1239" s="70"/>
      <c r="Z1239" s="70"/>
      <c r="AA1239" s="75"/>
    </row>
    <row r="1240" spans="1:28" s="76" customFormat="1" ht="18.399999999999999" customHeight="1" x14ac:dyDescent="0.15">
      <c r="A1240" s="69"/>
      <c r="B1240" s="69"/>
      <c r="C1240" s="69"/>
      <c r="D1240" s="498"/>
      <c r="E1240" s="498"/>
      <c r="F1240" s="498"/>
      <c r="G1240" s="498"/>
      <c r="H1240" s="498"/>
      <c r="I1240" s="498"/>
      <c r="J1240" s="498"/>
      <c r="K1240" s="498"/>
      <c r="L1240" s="498"/>
      <c r="M1240" s="498"/>
      <c r="N1240" s="498"/>
      <c r="O1240" s="498"/>
      <c r="P1240" s="498"/>
      <c r="Q1240" s="498"/>
      <c r="R1240" s="498"/>
      <c r="S1240" s="498"/>
      <c r="T1240" s="498"/>
      <c r="U1240" s="498"/>
      <c r="V1240" s="498"/>
      <c r="W1240" s="498"/>
      <c r="X1240" s="498"/>
      <c r="Y1240" s="69"/>
      <c r="Z1240" s="69"/>
    </row>
    <row r="1241" spans="1:28" s="76" customFormat="1" ht="18.399999999999999" customHeight="1" x14ac:dyDescent="0.15">
      <c r="A1241" s="69"/>
      <c r="B1241" s="69"/>
      <c r="C1241" s="69"/>
      <c r="D1241" s="69"/>
      <c r="E1241" s="69"/>
      <c r="F1241" s="69"/>
      <c r="G1241" s="69"/>
      <c r="H1241" s="69"/>
      <c r="I1241" s="69"/>
      <c r="J1241" s="69"/>
      <c r="K1241" s="69"/>
      <c r="L1241" s="69"/>
      <c r="M1241" s="69"/>
      <c r="N1241" s="69"/>
      <c r="O1241" s="69"/>
      <c r="P1241" s="69"/>
      <c r="Q1241" s="69"/>
      <c r="R1241" s="69"/>
      <c r="S1241" s="69"/>
      <c r="T1241" s="69"/>
      <c r="U1241" s="69"/>
      <c r="V1241" s="69"/>
      <c r="W1241" s="69"/>
      <c r="X1241" s="69"/>
      <c r="Y1241" s="69"/>
      <c r="Z1241" s="69"/>
    </row>
    <row r="1242" spans="1:28" s="76" customFormat="1" ht="18.399999999999999" customHeight="1" x14ac:dyDescent="0.15">
      <c r="A1242" s="69"/>
      <c r="B1242" s="71" t="s">
        <v>150</v>
      </c>
      <c r="C1242" s="69"/>
      <c r="D1242" s="69"/>
      <c r="E1242" s="69"/>
      <c r="F1242" s="69"/>
      <c r="G1242" s="69"/>
      <c r="H1242" s="69"/>
      <c r="I1242" s="69"/>
      <c r="J1242" s="69"/>
      <c r="K1242" s="69"/>
      <c r="L1242" s="69"/>
      <c r="M1242" s="69"/>
      <c r="N1242" s="69"/>
      <c r="O1242" s="69"/>
      <c r="P1242" s="69"/>
      <c r="Q1242" s="69"/>
      <c r="R1242" s="69"/>
      <c r="S1242" s="69"/>
      <c r="T1242" s="69"/>
      <c r="U1242" s="69"/>
      <c r="V1242" s="69"/>
      <c r="W1242" s="69"/>
      <c r="X1242" s="69"/>
      <c r="Y1242" s="69"/>
      <c r="Z1242" s="69"/>
    </row>
    <row r="1243" spans="1:28" s="76" customFormat="1" ht="18.399999999999999" customHeight="1" x14ac:dyDescent="0.15">
      <c r="A1243" s="69"/>
      <c r="B1243" s="71" t="s">
        <v>151</v>
      </c>
      <c r="C1243" s="69"/>
      <c r="D1243" s="69"/>
      <c r="E1243" s="69"/>
      <c r="F1243" s="69"/>
      <c r="G1243" s="69"/>
      <c r="H1243" s="69"/>
      <c r="I1243" s="69"/>
      <c r="J1243" s="69"/>
      <c r="K1243" s="69"/>
      <c r="L1243" s="69"/>
      <c r="M1243" s="69"/>
      <c r="N1243" s="69"/>
      <c r="O1243" s="69"/>
      <c r="P1243" s="69"/>
      <c r="Q1243" s="69"/>
      <c r="R1243" s="69"/>
      <c r="S1243" s="69"/>
      <c r="T1243" s="69"/>
      <c r="U1243" s="69"/>
      <c r="V1243" s="69"/>
      <c r="W1243" s="69"/>
      <c r="X1243" s="69"/>
      <c r="Y1243" s="69"/>
      <c r="Z1243" s="69"/>
    </row>
    <row r="1244" spans="1:28" s="76" customFormat="1" ht="18.399999999999999" customHeight="1" x14ac:dyDescent="0.15">
      <c r="A1244" s="69"/>
      <c r="B1244" s="71" t="s">
        <v>152</v>
      </c>
      <c r="C1244" s="69"/>
      <c r="D1244" s="69"/>
      <c r="E1244" s="69"/>
      <c r="F1244" s="69"/>
      <c r="G1244" s="69"/>
      <c r="H1244" s="69"/>
      <c r="I1244" s="69"/>
      <c r="J1244" s="69"/>
      <c r="K1244" s="69"/>
      <c r="L1244" s="69"/>
      <c r="M1244" s="69"/>
      <c r="N1244" s="69"/>
      <c r="O1244" s="69"/>
      <c r="P1244" s="69"/>
      <c r="Q1244" s="69"/>
      <c r="R1244" s="69"/>
      <c r="S1244" s="69"/>
      <c r="T1244" s="69"/>
      <c r="U1244" s="69"/>
      <c r="V1244" s="69"/>
      <c r="W1244" s="69"/>
      <c r="X1244" s="69"/>
      <c r="Y1244" s="69"/>
      <c r="Z1244" s="69"/>
    </row>
    <row r="1245" spans="1:28" s="76" customFormat="1" ht="18.399999999999999" customHeight="1" x14ac:dyDescent="0.15">
      <c r="A1245" s="69"/>
      <c r="B1245" s="71" t="s">
        <v>153</v>
      </c>
      <c r="C1245" s="69"/>
      <c r="D1245" s="69"/>
      <c r="E1245" s="69"/>
      <c r="F1245" s="69"/>
      <c r="G1245" s="69"/>
      <c r="H1245" s="69"/>
      <c r="I1245" s="69"/>
      <c r="J1245" s="69"/>
      <c r="K1245" s="69"/>
      <c r="L1245" s="69"/>
      <c r="M1245" s="69"/>
      <c r="N1245" s="69"/>
      <c r="O1245" s="69"/>
      <c r="P1245" s="69"/>
      <c r="Q1245" s="69"/>
      <c r="R1245" s="69"/>
      <c r="S1245" s="69"/>
      <c r="T1245" s="69"/>
      <c r="U1245" s="69"/>
      <c r="V1245" s="69"/>
      <c r="W1245" s="69"/>
      <c r="X1245" s="69"/>
      <c r="Y1245" s="69"/>
      <c r="Z1245" s="69"/>
    </row>
    <row r="1246" spans="1:28" s="76" customFormat="1" ht="18.399999999999999" customHeight="1" x14ac:dyDescent="0.15">
      <c r="A1246" s="69"/>
      <c r="B1246" s="71" t="s">
        <v>164</v>
      </c>
      <c r="C1246" s="69"/>
      <c r="D1246" s="69"/>
      <c r="E1246" s="69"/>
      <c r="F1246" s="69"/>
      <c r="G1246" s="69"/>
      <c r="H1246" s="69"/>
      <c r="I1246" s="69"/>
      <c r="J1246" s="69"/>
      <c r="K1246" s="69"/>
      <c r="L1246" s="69"/>
      <c r="M1246" s="69"/>
      <c r="N1246" s="69"/>
      <c r="O1246" s="69"/>
      <c r="P1246" s="69"/>
      <c r="Q1246" s="69"/>
      <c r="R1246" s="69"/>
      <c r="S1246" s="69"/>
      <c r="T1246" s="69"/>
      <c r="U1246" s="69"/>
      <c r="V1246" s="69"/>
      <c r="W1246" s="69"/>
      <c r="X1246" s="69"/>
      <c r="Y1246" s="69"/>
      <c r="Z1246" s="69"/>
    </row>
    <row r="1247" spans="1:28" s="76" customFormat="1" ht="18.399999999999999" customHeight="1" x14ac:dyDescent="0.15">
      <c r="A1247" s="69"/>
      <c r="B1247" s="71" t="s">
        <v>165</v>
      </c>
      <c r="C1247" s="69"/>
      <c r="D1247" s="69"/>
      <c r="E1247" s="69"/>
      <c r="F1247" s="69"/>
      <c r="G1247" s="69"/>
      <c r="H1247" s="69"/>
      <c r="I1247" s="69"/>
      <c r="J1247" s="69"/>
      <c r="K1247" s="69"/>
      <c r="L1247" s="69"/>
      <c r="M1247" s="69"/>
      <c r="N1247" s="69"/>
      <c r="O1247" s="69"/>
      <c r="P1247" s="69"/>
      <c r="Q1247" s="69"/>
      <c r="R1247" s="69"/>
      <c r="S1247" s="69"/>
      <c r="T1247" s="69"/>
      <c r="U1247" s="69"/>
      <c r="V1247" s="69"/>
      <c r="W1247" s="69"/>
      <c r="X1247" s="69"/>
      <c r="Y1247" s="69"/>
      <c r="Z1247" s="69"/>
    </row>
    <row r="1248" spans="1:28" s="76" customFormat="1" ht="18.399999999999999" customHeight="1" x14ac:dyDescent="0.15">
      <c r="A1248" s="69"/>
      <c r="B1248" s="241" t="s">
        <v>154</v>
      </c>
      <c r="C1248" s="69"/>
      <c r="D1248" s="69"/>
      <c r="E1248" s="69"/>
      <c r="F1248" s="69"/>
      <c r="G1248" s="69"/>
      <c r="H1248" s="242"/>
      <c r="I1248" s="69"/>
      <c r="J1248" s="69"/>
      <c r="K1248" s="69"/>
      <c r="L1248" s="69"/>
      <c r="M1248" s="242"/>
      <c r="N1248" s="242"/>
      <c r="O1248" s="242"/>
      <c r="P1248" s="242"/>
      <c r="Q1248" s="242"/>
      <c r="R1248" s="242"/>
      <c r="S1248" s="242"/>
      <c r="T1248" s="242"/>
      <c r="U1248" s="242"/>
      <c r="V1248" s="242"/>
      <c r="W1248" s="242"/>
      <c r="X1248" s="242"/>
      <c r="Y1248" s="242"/>
      <c r="Z1248" s="69"/>
    </row>
    <row r="1249" spans="1:35" s="76" customFormat="1" ht="18.399999999999999" customHeight="1" thickBot="1" x14ac:dyDescent="0.2">
      <c r="A1249" s="69"/>
      <c r="B1249" s="72" t="s">
        <v>390</v>
      </c>
      <c r="C1249" s="69"/>
      <c r="D1249" s="69"/>
      <c r="E1249" s="69"/>
      <c r="F1249" s="69"/>
      <c r="G1249" s="69"/>
      <c r="H1249" s="69"/>
      <c r="I1249" s="69"/>
      <c r="J1249" s="69"/>
      <c r="K1249" s="69"/>
      <c r="L1249" s="69"/>
      <c r="M1249" s="69"/>
      <c r="N1249" s="69"/>
      <c r="O1249" s="69"/>
      <c r="P1249" s="69"/>
      <c r="Q1249" s="69"/>
      <c r="R1249" s="69"/>
      <c r="S1249" s="69"/>
      <c r="T1249" s="69"/>
      <c r="U1249" s="69"/>
      <c r="V1249" s="69"/>
      <c r="W1249" s="69"/>
      <c r="X1249" s="69"/>
      <c r="Y1249" s="69"/>
      <c r="Z1249" s="69"/>
    </row>
    <row r="1250" spans="1:35" s="76" customFormat="1" ht="18.399999999999999" customHeight="1" thickTop="1" thickBot="1" x14ac:dyDescent="0.2">
      <c r="A1250" s="69"/>
      <c r="B1250" s="499" t="s">
        <v>155</v>
      </c>
      <c r="C1250" s="500"/>
      <c r="D1250" s="500"/>
      <c r="E1250" s="500"/>
      <c r="F1250" s="500"/>
      <c r="G1250" s="500"/>
      <c r="H1250" s="500"/>
      <c r="I1250" s="501"/>
      <c r="J1250" s="496">
        <f>J$13</f>
        <v>44871</v>
      </c>
      <c r="K1250" s="497"/>
      <c r="L1250" s="496">
        <f t="shared" ref="L1250" si="378">L$13</f>
        <v>44872</v>
      </c>
      <c r="M1250" s="497"/>
      <c r="N1250" s="496">
        <f t="shared" ref="N1250" si="379">N$13</f>
        <v>44873</v>
      </c>
      <c r="O1250" s="497"/>
      <c r="P1250" s="496">
        <f t="shared" ref="P1250" si="380">P$13</f>
        <v>44874</v>
      </c>
      <c r="Q1250" s="497"/>
      <c r="R1250" s="496">
        <f t="shared" ref="R1250" si="381">R$13</f>
        <v>44875</v>
      </c>
      <c r="S1250" s="497"/>
      <c r="T1250" s="496">
        <f t="shared" ref="T1250" si="382">T$13</f>
        <v>44876</v>
      </c>
      <c r="U1250" s="497"/>
      <c r="V1250" s="496">
        <f t="shared" ref="V1250" si="383">V$13</f>
        <v>44877</v>
      </c>
      <c r="W1250" s="497"/>
      <c r="X1250" s="496">
        <f t="shared" ref="X1250" si="384">X$13</f>
        <v>44878</v>
      </c>
      <c r="Y1250" s="502"/>
      <c r="Z1250" s="69"/>
    </row>
    <row r="1251" spans="1:35" s="76" customFormat="1" ht="18.399999999999999" customHeight="1" thickTop="1" x14ac:dyDescent="0.15">
      <c r="A1251" s="69"/>
      <c r="B1251" s="170" t="s">
        <v>156</v>
      </c>
      <c r="C1251" s="171"/>
      <c r="D1251" s="171"/>
      <c r="E1251" s="171"/>
      <c r="F1251" s="171"/>
      <c r="G1251" s="171"/>
      <c r="H1251" s="171"/>
      <c r="I1251" s="172"/>
      <c r="J1251" s="488"/>
      <c r="K1251" s="489"/>
      <c r="L1251" s="490"/>
      <c r="M1251" s="489"/>
      <c r="N1251" s="490"/>
      <c r="O1251" s="489"/>
      <c r="P1251" s="490"/>
      <c r="Q1251" s="489"/>
      <c r="R1251" s="490"/>
      <c r="S1251" s="489"/>
      <c r="T1251" s="490"/>
      <c r="U1251" s="489"/>
      <c r="V1251" s="490"/>
      <c r="W1251" s="489"/>
      <c r="X1251" s="490"/>
      <c r="Y1251" s="491"/>
      <c r="Z1251" s="69"/>
    </row>
    <row r="1252" spans="1:35" s="76" customFormat="1" ht="18.399999999999999" customHeight="1" x14ac:dyDescent="0.15">
      <c r="A1252" s="69"/>
      <c r="B1252" s="173"/>
      <c r="C1252" s="174"/>
      <c r="D1252" s="174"/>
      <c r="E1252" s="174"/>
      <c r="F1252" s="174"/>
      <c r="G1252" s="175" t="s">
        <v>157</v>
      </c>
      <c r="H1252" s="176"/>
      <c r="I1252" s="177"/>
      <c r="J1252" s="492" t="s">
        <v>286</v>
      </c>
      <c r="K1252" s="493"/>
      <c r="L1252" s="494" t="s">
        <v>286</v>
      </c>
      <c r="M1252" s="493"/>
      <c r="N1252" s="494" t="s">
        <v>286</v>
      </c>
      <c r="O1252" s="493"/>
      <c r="P1252" s="494" t="s">
        <v>286</v>
      </c>
      <c r="Q1252" s="493"/>
      <c r="R1252" s="494" t="s">
        <v>286</v>
      </c>
      <c r="S1252" s="493"/>
      <c r="T1252" s="494" t="s">
        <v>286</v>
      </c>
      <c r="U1252" s="493"/>
      <c r="V1252" s="494" t="s">
        <v>286</v>
      </c>
      <c r="W1252" s="493"/>
      <c r="X1252" s="494" t="s">
        <v>286</v>
      </c>
      <c r="Y1252" s="495"/>
      <c r="Z1252" s="69"/>
    </row>
    <row r="1253" spans="1:35" s="76" customFormat="1" ht="18.399999999999999" customHeight="1" x14ac:dyDescent="0.15">
      <c r="A1253" s="69"/>
      <c r="B1253" s="178" t="s">
        <v>158</v>
      </c>
      <c r="C1253" s="179"/>
      <c r="D1253" s="179"/>
      <c r="E1253" s="179"/>
      <c r="F1253" s="179"/>
      <c r="G1253" s="179"/>
      <c r="H1253" s="179"/>
      <c r="I1253" s="180"/>
      <c r="J1253" s="484"/>
      <c r="K1253" s="485"/>
      <c r="L1253" s="486"/>
      <c r="M1253" s="485"/>
      <c r="N1253" s="486"/>
      <c r="O1253" s="485"/>
      <c r="P1253" s="486"/>
      <c r="Q1253" s="485"/>
      <c r="R1253" s="486"/>
      <c r="S1253" s="485"/>
      <c r="T1253" s="486"/>
      <c r="U1253" s="485"/>
      <c r="V1253" s="486"/>
      <c r="W1253" s="485"/>
      <c r="X1253" s="486"/>
      <c r="Y1253" s="487"/>
      <c r="Z1253" s="69"/>
    </row>
    <row r="1254" spans="1:35" s="76" customFormat="1" ht="18.399999999999999" customHeight="1" x14ac:dyDescent="0.15">
      <c r="A1254" s="70"/>
      <c r="B1254" s="178" t="s">
        <v>159</v>
      </c>
      <c r="C1254" s="179"/>
      <c r="D1254" s="179"/>
      <c r="E1254" s="179"/>
      <c r="F1254" s="179"/>
      <c r="G1254" s="179"/>
      <c r="H1254" s="179"/>
      <c r="I1254" s="180"/>
      <c r="J1254" s="484"/>
      <c r="K1254" s="485"/>
      <c r="L1254" s="486"/>
      <c r="M1254" s="485"/>
      <c r="N1254" s="486"/>
      <c r="O1254" s="485"/>
      <c r="P1254" s="486"/>
      <c r="Q1254" s="485"/>
      <c r="R1254" s="486"/>
      <c r="S1254" s="485"/>
      <c r="T1254" s="486"/>
      <c r="U1254" s="485"/>
      <c r="V1254" s="486"/>
      <c r="W1254" s="485"/>
      <c r="X1254" s="486"/>
      <c r="Y1254" s="487"/>
      <c r="Z1254" s="69"/>
    </row>
    <row r="1255" spans="1:35" s="76" customFormat="1" ht="18.399999999999999" customHeight="1" x14ac:dyDescent="0.15">
      <c r="A1255" s="69"/>
      <c r="B1255" s="178" t="s">
        <v>160</v>
      </c>
      <c r="C1255" s="179"/>
      <c r="D1255" s="179"/>
      <c r="E1255" s="179"/>
      <c r="F1255" s="179"/>
      <c r="G1255" s="179"/>
      <c r="H1255" s="179"/>
      <c r="I1255" s="180"/>
      <c r="J1255" s="484"/>
      <c r="K1255" s="485"/>
      <c r="L1255" s="486"/>
      <c r="M1255" s="485"/>
      <c r="N1255" s="486"/>
      <c r="O1255" s="485"/>
      <c r="P1255" s="486"/>
      <c r="Q1255" s="485"/>
      <c r="R1255" s="486"/>
      <c r="S1255" s="485"/>
      <c r="T1255" s="486"/>
      <c r="U1255" s="485"/>
      <c r="V1255" s="486"/>
      <c r="W1255" s="485"/>
      <c r="X1255" s="486"/>
      <c r="Y1255" s="487"/>
      <c r="Z1255" s="69"/>
    </row>
    <row r="1256" spans="1:35" s="76" customFormat="1" ht="18.399999999999999" customHeight="1" thickBot="1" x14ac:dyDescent="0.2">
      <c r="A1256" s="70"/>
      <c r="B1256" s="181" t="s">
        <v>161</v>
      </c>
      <c r="C1256" s="182"/>
      <c r="D1256" s="182"/>
      <c r="E1256" s="182"/>
      <c r="F1256" s="182"/>
      <c r="G1256" s="182"/>
      <c r="H1256" s="182"/>
      <c r="I1256" s="183"/>
      <c r="J1256" s="480"/>
      <c r="K1256" s="481"/>
      <c r="L1256" s="482"/>
      <c r="M1256" s="481"/>
      <c r="N1256" s="482"/>
      <c r="O1256" s="481"/>
      <c r="P1256" s="482"/>
      <c r="Q1256" s="481"/>
      <c r="R1256" s="482"/>
      <c r="S1256" s="481"/>
      <c r="T1256" s="482"/>
      <c r="U1256" s="481"/>
      <c r="V1256" s="482"/>
      <c r="W1256" s="481"/>
      <c r="X1256" s="482"/>
      <c r="Y1256" s="483"/>
      <c r="Z1256" s="69"/>
    </row>
    <row r="1257" spans="1:35" s="76" customFormat="1" ht="18.399999999999999" customHeight="1" thickTop="1" x14ac:dyDescent="0.15">
      <c r="A1257" s="69"/>
      <c r="B1257" s="73"/>
      <c r="C1257" s="73"/>
      <c r="D1257" s="507" t="str">
        <f>IF(AB1258=0,"",VLOOKUP(AB1258,E$2256:F$2355,2))</f>
        <v/>
      </c>
      <c r="E1257" s="507"/>
      <c r="F1257" s="507"/>
      <c r="G1257" s="507"/>
      <c r="H1257" s="73"/>
      <c r="I1257" s="73"/>
      <c r="J1257" s="73"/>
      <c r="K1257" s="73"/>
      <c r="L1257" s="73"/>
      <c r="M1257" s="503"/>
      <c r="N1257" s="503"/>
      <c r="O1257" s="503"/>
      <c r="P1257" s="503"/>
      <c r="Q1257" s="503"/>
      <c r="R1257" s="73"/>
      <c r="S1257" s="73"/>
      <c r="T1257" s="73"/>
      <c r="U1257" s="505" t="str">
        <f>U$20</f>
        <v/>
      </c>
      <c r="V1257" s="505"/>
      <c r="W1257" s="505"/>
      <c r="X1257" s="505"/>
      <c r="Y1257" s="505"/>
      <c r="Z1257" s="69"/>
    </row>
    <row r="1258" spans="1:35" s="76" customFormat="1" ht="18.399999999999999" customHeight="1" x14ac:dyDescent="0.15">
      <c r="A1258" s="69"/>
      <c r="B1258" s="74" t="s">
        <v>162</v>
      </c>
      <c r="C1258" s="74"/>
      <c r="D1258" s="508"/>
      <c r="E1258" s="508"/>
      <c r="F1258" s="508"/>
      <c r="G1258" s="508"/>
      <c r="H1258" s="69"/>
      <c r="I1258" s="74" t="s">
        <v>163</v>
      </c>
      <c r="J1258" s="74"/>
      <c r="K1258" s="74"/>
      <c r="L1258" s="74"/>
      <c r="M1258" s="504"/>
      <c r="N1258" s="504"/>
      <c r="O1258" s="504"/>
      <c r="P1258" s="504"/>
      <c r="Q1258" s="504"/>
      <c r="R1258" s="69"/>
      <c r="S1258" s="74" t="s">
        <v>174</v>
      </c>
      <c r="T1258" s="74"/>
      <c r="U1258" s="506"/>
      <c r="V1258" s="506"/>
      <c r="W1258" s="506"/>
      <c r="X1258" s="506"/>
      <c r="Y1258" s="506"/>
      <c r="Z1258" s="69"/>
      <c r="AB1258" s="85">
        <f>IF(OR(SUM(AE$9:AE$10)=0,SUM(AE$9:AE$10)&lt;MAX(AB$1:AB1257)+1),0,MAX(AB$1:AB1257)+1)</f>
        <v>0</v>
      </c>
    </row>
    <row r="1259" spans="1:35" s="76" customFormat="1" ht="18.399999999999999" customHeight="1" x14ac:dyDescent="0.15">
      <c r="A1259" s="69"/>
      <c r="B1259" s="240" t="s">
        <v>389</v>
      </c>
      <c r="C1259" s="69"/>
      <c r="D1259" s="69"/>
      <c r="E1259" s="69"/>
      <c r="F1259" s="69"/>
      <c r="G1259" s="69"/>
      <c r="H1259" s="69"/>
      <c r="I1259" s="69"/>
      <c r="J1259" s="69"/>
      <c r="K1259" s="69"/>
      <c r="L1259" s="69"/>
      <c r="M1259" s="69"/>
      <c r="N1259" s="69"/>
      <c r="O1259" s="69"/>
      <c r="P1259" s="69"/>
      <c r="Q1259" s="69"/>
      <c r="R1259" s="69"/>
      <c r="S1259" s="69"/>
      <c r="T1259" s="69"/>
      <c r="U1259" s="69"/>
      <c r="V1259" s="69"/>
      <c r="W1259" s="69"/>
      <c r="X1259" s="69"/>
      <c r="Y1259" s="69"/>
      <c r="Z1259" s="69"/>
    </row>
    <row r="1260" spans="1:35" s="76" customFormat="1" ht="18.399999999999999" customHeight="1" x14ac:dyDescent="0.15">
      <c r="A1260" s="69" t="s">
        <v>149</v>
      </c>
      <c r="B1260" s="69"/>
      <c r="C1260" s="69"/>
      <c r="D1260" s="69"/>
      <c r="E1260" s="69"/>
      <c r="F1260" s="69"/>
      <c r="G1260" s="69"/>
      <c r="H1260" s="69"/>
      <c r="I1260" s="69"/>
      <c r="J1260" s="69"/>
      <c r="K1260" s="69"/>
      <c r="L1260" s="69"/>
      <c r="M1260" s="69"/>
      <c r="N1260" s="69"/>
      <c r="O1260" s="69"/>
      <c r="P1260" s="69"/>
      <c r="Q1260" s="69"/>
      <c r="R1260" s="69"/>
      <c r="S1260" s="69"/>
      <c r="T1260" s="69"/>
      <c r="U1260" s="69"/>
      <c r="V1260" s="69"/>
      <c r="W1260" s="69"/>
      <c r="X1260" s="69"/>
      <c r="Y1260" s="69"/>
      <c r="Z1260" s="69"/>
    </row>
    <row r="1261" spans="1:35" s="75" customFormat="1" ht="18.399999999999999" customHeight="1" x14ac:dyDescent="0.15">
      <c r="A1261" s="69" t="s">
        <v>149</v>
      </c>
      <c r="B1261" s="70"/>
      <c r="C1261" s="70"/>
      <c r="D1261" s="70"/>
      <c r="E1261" s="70"/>
      <c r="F1261" s="70"/>
      <c r="G1261" s="70"/>
      <c r="H1261" s="70"/>
      <c r="I1261" s="70"/>
      <c r="J1261" s="70"/>
      <c r="K1261" s="70"/>
      <c r="L1261" s="70"/>
      <c r="M1261" s="70"/>
      <c r="N1261" s="70"/>
      <c r="O1261" s="70"/>
      <c r="P1261" s="70"/>
      <c r="Q1261" s="70"/>
      <c r="R1261" s="70"/>
      <c r="S1261" s="70"/>
      <c r="T1261" s="70"/>
      <c r="U1261" s="70"/>
      <c r="V1261" s="70"/>
      <c r="W1261" s="70"/>
      <c r="X1261" s="70"/>
      <c r="Y1261" s="70"/>
      <c r="Z1261" s="70"/>
    </row>
    <row r="1262" spans="1:35" s="76" customFormat="1" ht="18.399999999999999" customHeight="1" x14ac:dyDescent="0.15">
      <c r="A1262" s="70"/>
      <c r="B1262" s="70"/>
      <c r="C1262" s="70"/>
      <c r="D1262" s="498" t="str">
        <f>団体!C$4&amp;"   体調チェックシート"</f>
        <v>令和 ４年度 第２４回 「谷口睦生」記念陸上記録会   体調チェックシート</v>
      </c>
      <c r="E1262" s="498"/>
      <c r="F1262" s="498"/>
      <c r="G1262" s="498"/>
      <c r="H1262" s="498"/>
      <c r="I1262" s="498"/>
      <c r="J1262" s="498"/>
      <c r="K1262" s="498"/>
      <c r="L1262" s="498"/>
      <c r="M1262" s="498"/>
      <c r="N1262" s="498"/>
      <c r="O1262" s="498"/>
      <c r="P1262" s="498"/>
      <c r="Q1262" s="498"/>
      <c r="R1262" s="498"/>
      <c r="S1262" s="498"/>
      <c r="T1262" s="498"/>
      <c r="U1262" s="498"/>
      <c r="V1262" s="498"/>
      <c r="W1262" s="498"/>
      <c r="X1262" s="498"/>
      <c r="Y1262" s="70"/>
      <c r="Z1262" s="70"/>
      <c r="AA1262" s="75"/>
      <c r="AB1262" s="75"/>
      <c r="AC1262" s="75"/>
      <c r="AD1262" s="75"/>
    </row>
    <row r="1263" spans="1:35" s="76" customFormat="1" ht="18.399999999999999" customHeight="1" x14ac:dyDescent="0.15">
      <c r="A1263" s="69"/>
      <c r="B1263" s="69"/>
      <c r="C1263" s="69"/>
      <c r="D1263" s="498"/>
      <c r="E1263" s="498"/>
      <c r="F1263" s="498"/>
      <c r="G1263" s="498"/>
      <c r="H1263" s="498"/>
      <c r="I1263" s="498"/>
      <c r="J1263" s="498"/>
      <c r="K1263" s="498"/>
      <c r="L1263" s="498"/>
      <c r="M1263" s="498"/>
      <c r="N1263" s="498"/>
      <c r="O1263" s="498"/>
      <c r="P1263" s="498"/>
      <c r="Q1263" s="498"/>
      <c r="R1263" s="498"/>
      <c r="S1263" s="498"/>
      <c r="T1263" s="498"/>
      <c r="U1263" s="498"/>
      <c r="V1263" s="498"/>
      <c r="W1263" s="498"/>
      <c r="X1263" s="498"/>
      <c r="Y1263" s="69"/>
      <c r="Z1263" s="69"/>
    </row>
    <row r="1264" spans="1:35" s="75" customFormat="1" ht="18.399999999999999" customHeight="1" x14ac:dyDescent="0.15">
      <c r="A1264" s="70"/>
      <c r="B1264" s="70"/>
      <c r="C1264" s="70"/>
      <c r="D1264" s="70"/>
      <c r="E1264" s="70"/>
      <c r="F1264" s="70"/>
      <c r="G1264" s="70"/>
      <c r="H1264" s="70"/>
      <c r="I1264" s="70"/>
      <c r="J1264" s="70"/>
      <c r="K1264" s="70"/>
      <c r="L1264" s="70"/>
      <c r="M1264" s="70"/>
      <c r="N1264" s="70"/>
      <c r="O1264" s="70"/>
      <c r="P1264" s="70"/>
      <c r="Q1264" s="70"/>
      <c r="R1264" s="70"/>
      <c r="S1264" s="70"/>
      <c r="T1264" s="70"/>
      <c r="U1264" s="70"/>
      <c r="V1264" s="70"/>
      <c r="W1264" s="70"/>
      <c r="X1264" s="70"/>
      <c r="Y1264" s="70"/>
      <c r="Z1264" s="70"/>
      <c r="AE1264" s="76"/>
      <c r="AF1264" s="76"/>
      <c r="AG1264" s="76"/>
      <c r="AH1264" s="76"/>
      <c r="AI1264" s="76"/>
    </row>
    <row r="1265" spans="1:26" s="76" customFormat="1" ht="18.399999999999999" customHeight="1" x14ac:dyDescent="0.15">
      <c r="A1265" s="69"/>
      <c r="B1265" s="71" t="s">
        <v>150</v>
      </c>
      <c r="C1265" s="69"/>
      <c r="D1265" s="69"/>
      <c r="E1265" s="69"/>
      <c r="F1265" s="69"/>
      <c r="G1265" s="69"/>
      <c r="H1265" s="69"/>
      <c r="I1265" s="69"/>
      <c r="J1265" s="69"/>
      <c r="K1265" s="69"/>
      <c r="L1265" s="69"/>
      <c r="M1265" s="69"/>
      <c r="N1265" s="69"/>
      <c r="O1265" s="69"/>
      <c r="P1265" s="69"/>
      <c r="Q1265" s="69"/>
      <c r="R1265" s="69"/>
      <c r="S1265" s="69"/>
      <c r="T1265" s="69"/>
      <c r="U1265" s="69"/>
      <c r="V1265" s="69"/>
      <c r="W1265" s="69"/>
      <c r="X1265" s="69"/>
      <c r="Y1265" s="69"/>
      <c r="Z1265" s="69"/>
    </row>
    <row r="1266" spans="1:26" s="76" customFormat="1" ht="18.399999999999999" customHeight="1" x14ac:dyDescent="0.15">
      <c r="A1266" s="69"/>
      <c r="B1266" s="71" t="s">
        <v>151</v>
      </c>
      <c r="C1266" s="69"/>
      <c r="D1266" s="69"/>
      <c r="E1266" s="69"/>
      <c r="F1266" s="69"/>
      <c r="G1266" s="69"/>
      <c r="H1266" s="69"/>
      <c r="I1266" s="69"/>
      <c r="J1266" s="69"/>
      <c r="K1266" s="69"/>
      <c r="L1266" s="69"/>
      <c r="M1266" s="69"/>
      <c r="N1266" s="69"/>
      <c r="O1266" s="69"/>
      <c r="P1266" s="69"/>
      <c r="Q1266" s="69"/>
      <c r="R1266" s="69"/>
      <c r="S1266" s="69"/>
      <c r="T1266" s="69"/>
      <c r="U1266" s="69"/>
      <c r="V1266" s="69"/>
      <c r="W1266" s="69"/>
      <c r="X1266" s="69"/>
      <c r="Y1266" s="69"/>
      <c r="Z1266" s="69"/>
    </row>
    <row r="1267" spans="1:26" s="76" customFormat="1" ht="18.399999999999999" customHeight="1" x14ac:dyDescent="0.15">
      <c r="A1267" s="69"/>
      <c r="B1267" s="71" t="s">
        <v>152</v>
      </c>
      <c r="C1267" s="69"/>
      <c r="D1267" s="69"/>
      <c r="E1267" s="69"/>
      <c r="F1267" s="69"/>
      <c r="G1267" s="69"/>
      <c r="H1267" s="69"/>
      <c r="I1267" s="69"/>
      <c r="J1267" s="69"/>
      <c r="K1267" s="69"/>
      <c r="L1267" s="69"/>
      <c r="M1267" s="69"/>
      <c r="N1267" s="69"/>
      <c r="O1267" s="69"/>
      <c r="P1267" s="69"/>
      <c r="Q1267" s="69"/>
      <c r="R1267" s="69"/>
      <c r="S1267" s="69"/>
      <c r="T1267" s="69"/>
      <c r="U1267" s="69"/>
      <c r="V1267" s="69"/>
      <c r="W1267" s="69"/>
      <c r="X1267" s="69"/>
      <c r="Y1267" s="69"/>
      <c r="Z1267" s="69"/>
    </row>
    <row r="1268" spans="1:26" s="76" customFormat="1" ht="18.399999999999999" customHeight="1" x14ac:dyDescent="0.15">
      <c r="A1268" s="69"/>
      <c r="B1268" s="71" t="s">
        <v>153</v>
      </c>
      <c r="C1268" s="69"/>
      <c r="D1268" s="69"/>
      <c r="E1268" s="69"/>
      <c r="F1268" s="69"/>
      <c r="G1268" s="69"/>
      <c r="H1268" s="69"/>
      <c r="I1268" s="69"/>
      <c r="J1268" s="69"/>
      <c r="K1268" s="69"/>
      <c r="L1268" s="69"/>
      <c r="M1268" s="69"/>
      <c r="N1268" s="69"/>
      <c r="O1268" s="69"/>
      <c r="P1268" s="69"/>
      <c r="Q1268" s="69"/>
      <c r="R1268" s="69"/>
      <c r="S1268" s="69"/>
      <c r="T1268" s="69"/>
      <c r="U1268" s="69"/>
      <c r="V1268" s="69"/>
      <c r="W1268" s="69"/>
      <c r="X1268" s="69"/>
      <c r="Y1268" s="69"/>
      <c r="Z1268" s="69"/>
    </row>
    <row r="1269" spans="1:26" s="76" customFormat="1" ht="18.399999999999999" customHeight="1" x14ac:dyDescent="0.15">
      <c r="A1269" s="69"/>
      <c r="B1269" s="71" t="s">
        <v>164</v>
      </c>
      <c r="C1269" s="69"/>
      <c r="D1269" s="69"/>
      <c r="E1269" s="69"/>
      <c r="F1269" s="69"/>
      <c r="G1269" s="69"/>
      <c r="H1269" s="69"/>
      <c r="I1269" s="69"/>
      <c r="J1269" s="69"/>
      <c r="K1269" s="69"/>
      <c r="L1269" s="69"/>
      <c r="M1269" s="69"/>
      <c r="N1269" s="69"/>
      <c r="O1269" s="69"/>
      <c r="P1269" s="69"/>
      <c r="Q1269" s="69"/>
      <c r="R1269" s="69"/>
      <c r="S1269" s="69"/>
      <c r="T1269" s="69"/>
      <c r="U1269" s="69"/>
      <c r="V1269" s="69"/>
      <c r="W1269" s="69"/>
      <c r="X1269" s="69"/>
      <c r="Y1269" s="69"/>
      <c r="Z1269" s="69"/>
    </row>
    <row r="1270" spans="1:26" s="76" customFormat="1" ht="18.399999999999999" customHeight="1" x14ac:dyDescent="0.15">
      <c r="A1270" s="69"/>
      <c r="B1270" s="71" t="s">
        <v>165</v>
      </c>
      <c r="C1270" s="69"/>
      <c r="D1270" s="69"/>
      <c r="E1270" s="69"/>
      <c r="F1270" s="69"/>
      <c r="G1270" s="69"/>
      <c r="H1270" s="69"/>
      <c r="I1270" s="69"/>
      <c r="J1270" s="69"/>
      <c r="K1270" s="69"/>
      <c r="L1270" s="69"/>
      <c r="M1270" s="69"/>
      <c r="N1270" s="69"/>
      <c r="O1270" s="69"/>
      <c r="P1270" s="69"/>
      <c r="Q1270" s="69"/>
      <c r="R1270" s="69"/>
      <c r="S1270" s="69"/>
      <c r="T1270" s="69"/>
      <c r="U1270" s="69"/>
      <c r="V1270" s="69"/>
      <c r="W1270" s="69"/>
      <c r="X1270" s="69"/>
      <c r="Y1270" s="69"/>
      <c r="Z1270" s="69"/>
    </row>
    <row r="1271" spans="1:26" s="76" customFormat="1" ht="18.399999999999999" customHeight="1" x14ac:dyDescent="0.15">
      <c r="A1271" s="69"/>
      <c r="B1271" s="241" t="s">
        <v>154</v>
      </c>
      <c r="C1271" s="69"/>
      <c r="D1271" s="69"/>
      <c r="E1271" s="69"/>
      <c r="F1271" s="69"/>
      <c r="G1271" s="69"/>
      <c r="H1271" s="242"/>
      <c r="I1271" s="69"/>
      <c r="J1271" s="69"/>
      <c r="K1271" s="69"/>
      <c r="L1271" s="69"/>
      <c r="M1271" s="242"/>
      <c r="N1271" s="242"/>
      <c r="O1271" s="242"/>
      <c r="P1271" s="242"/>
      <c r="Q1271" s="242"/>
      <c r="R1271" s="242"/>
      <c r="S1271" s="242"/>
      <c r="T1271" s="242"/>
      <c r="U1271" s="242"/>
      <c r="V1271" s="242"/>
      <c r="W1271" s="242"/>
      <c r="X1271" s="242"/>
      <c r="Y1271" s="242"/>
      <c r="Z1271" s="69"/>
    </row>
    <row r="1272" spans="1:26" s="76" customFormat="1" ht="18.399999999999999" customHeight="1" thickBot="1" x14ac:dyDescent="0.2">
      <c r="A1272" s="69"/>
      <c r="B1272" s="72" t="s">
        <v>390</v>
      </c>
      <c r="C1272" s="69"/>
      <c r="D1272" s="69"/>
      <c r="E1272" s="69"/>
      <c r="F1272" s="69"/>
      <c r="G1272" s="69"/>
      <c r="H1272" s="69"/>
      <c r="I1272" s="69"/>
      <c r="J1272" s="69"/>
      <c r="K1272" s="69"/>
      <c r="L1272" s="69"/>
      <c r="M1272" s="69"/>
      <c r="N1272" s="69"/>
      <c r="O1272" s="69"/>
      <c r="P1272" s="69"/>
      <c r="Q1272" s="69"/>
      <c r="R1272" s="69"/>
      <c r="S1272" s="69"/>
      <c r="T1272" s="69"/>
      <c r="U1272" s="69"/>
      <c r="V1272" s="69"/>
      <c r="W1272" s="69"/>
      <c r="X1272" s="69"/>
      <c r="Y1272" s="69"/>
      <c r="Z1272" s="69"/>
    </row>
    <row r="1273" spans="1:26" s="76" customFormat="1" ht="18.399999999999999" customHeight="1" thickTop="1" thickBot="1" x14ac:dyDescent="0.2">
      <c r="A1273" s="69"/>
      <c r="B1273" s="499" t="s">
        <v>155</v>
      </c>
      <c r="C1273" s="500"/>
      <c r="D1273" s="500"/>
      <c r="E1273" s="500"/>
      <c r="F1273" s="500"/>
      <c r="G1273" s="500"/>
      <c r="H1273" s="500"/>
      <c r="I1273" s="501"/>
      <c r="J1273" s="496">
        <f>J$13</f>
        <v>44871</v>
      </c>
      <c r="K1273" s="497"/>
      <c r="L1273" s="496">
        <f t="shared" ref="L1273" si="385">L$13</f>
        <v>44872</v>
      </c>
      <c r="M1273" s="497"/>
      <c r="N1273" s="496">
        <f t="shared" ref="N1273" si="386">N$13</f>
        <v>44873</v>
      </c>
      <c r="O1273" s="497"/>
      <c r="P1273" s="496">
        <f t="shared" ref="P1273" si="387">P$13</f>
        <v>44874</v>
      </c>
      <c r="Q1273" s="497"/>
      <c r="R1273" s="496">
        <f t="shared" ref="R1273" si="388">R$13</f>
        <v>44875</v>
      </c>
      <c r="S1273" s="497"/>
      <c r="T1273" s="496">
        <f t="shared" ref="T1273" si="389">T$13</f>
        <v>44876</v>
      </c>
      <c r="U1273" s="497"/>
      <c r="V1273" s="496">
        <f t="shared" ref="V1273" si="390">V$13</f>
        <v>44877</v>
      </c>
      <c r="W1273" s="497"/>
      <c r="X1273" s="496">
        <f t="shared" ref="X1273" si="391">X$13</f>
        <v>44878</v>
      </c>
      <c r="Y1273" s="502"/>
      <c r="Z1273" s="69"/>
    </row>
    <row r="1274" spans="1:26" s="76" customFormat="1" ht="18.399999999999999" customHeight="1" thickTop="1" x14ac:dyDescent="0.15">
      <c r="A1274" s="69"/>
      <c r="B1274" s="170" t="s">
        <v>156</v>
      </c>
      <c r="C1274" s="171"/>
      <c r="D1274" s="171"/>
      <c r="E1274" s="171"/>
      <c r="F1274" s="171"/>
      <c r="G1274" s="171"/>
      <c r="H1274" s="171"/>
      <c r="I1274" s="172"/>
      <c r="J1274" s="488"/>
      <c r="K1274" s="489"/>
      <c r="L1274" s="490"/>
      <c r="M1274" s="489"/>
      <c r="N1274" s="490"/>
      <c r="O1274" s="489"/>
      <c r="P1274" s="490"/>
      <c r="Q1274" s="489"/>
      <c r="R1274" s="490"/>
      <c r="S1274" s="489"/>
      <c r="T1274" s="490"/>
      <c r="U1274" s="489"/>
      <c r="V1274" s="490"/>
      <c r="W1274" s="489"/>
      <c r="X1274" s="490"/>
      <c r="Y1274" s="491"/>
      <c r="Z1274" s="69"/>
    </row>
    <row r="1275" spans="1:26" s="76" customFormat="1" ht="18.399999999999999" customHeight="1" x14ac:dyDescent="0.15">
      <c r="A1275" s="69"/>
      <c r="B1275" s="173"/>
      <c r="C1275" s="174"/>
      <c r="D1275" s="174"/>
      <c r="E1275" s="174"/>
      <c r="F1275" s="174"/>
      <c r="G1275" s="175" t="s">
        <v>157</v>
      </c>
      <c r="H1275" s="176"/>
      <c r="I1275" s="177"/>
      <c r="J1275" s="492" t="s">
        <v>286</v>
      </c>
      <c r="K1275" s="493"/>
      <c r="L1275" s="494" t="s">
        <v>286</v>
      </c>
      <c r="M1275" s="493"/>
      <c r="N1275" s="494" t="s">
        <v>286</v>
      </c>
      <c r="O1275" s="493"/>
      <c r="P1275" s="494" t="s">
        <v>286</v>
      </c>
      <c r="Q1275" s="493"/>
      <c r="R1275" s="494" t="s">
        <v>286</v>
      </c>
      <c r="S1275" s="493"/>
      <c r="T1275" s="494" t="s">
        <v>286</v>
      </c>
      <c r="U1275" s="493"/>
      <c r="V1275" s="494" t="s">
        <v>286</v>
      </c>
      <c r="W1275" s="493"/>
      <c r="X1275" s="494" t="s">
        <v>286</v>
      </c>
      <c r="Y1275" s="495"/>
      <c r="Z1275" s="69"/>
    </row>
    <row r="1276" spans="1:26" s="76" customFormat="1" ht="18.399999999999999" customHeight="1" x14ac:dyDescent="0.15">
      <c r="A1276" s="69"/>
      <c r="B1276" s="178" t="s">
        <v>158</v>
      </c>
      <c r="C1276" s="179"/>
      <c r="D1276" s="179"/>
      <c r="E1276" s="179"/>
      <c r="F1276" s="179"/>
      <c r="G1276" s="179"/>
      <c r="H1276" s="179"/>
      <c r="I1276" s="180"/>
      <c r="J1276" s="484"/>
      <c r="K1276" s="485"/>
      <c r="L1276" s="486"/>
      <c r="M1276" s="485"/>
      <c r="N1276" s="486"/>
      <c r="O1276" s="485"/>
      <c r="P1276" s="486"/>
      <c r="Q1276" s="485"/>
      <c r="R1276" s="486"/>
      <c r="S1276" s="485"/>
      <c r="T1276" s="486"/>
      <c r="U1276" s="485"/>
      <c r="V1276" s="486"/>
      <c r="W1276" s="485"/>
      <c r="X1276" s="486"/>
      <c r="Y1276" s="487"/>
      <c r="Z1276" s="69"/>
    </row>
    <row r="1277" spans="1:26" s="76" customFormat="1" ht="18.399999999999999" customHeight="1" x14ac:dyDescent="0.15">
      <c r="A1277" s="70"/>
      <c r="B1277" s="178" t="s">
        <v>159</v>
      </c>
      <c r="C1277" s="179"/>
      <c r="D1277" s="179"/>
      <c r="E1277" s="179"/>
      <c r="F1277" s="179"/>
      <c r="G1277" s="179"/>
      <c r="H1277" s="179"/>
      <c r="I1277" s="180"/>
      <c r="J1277" s="484"/>
      <c r="K1277" s="485"/>
      <c r="L1277" s="486"/>
      <c r="M1277" s="485"/>
      <c r="N1277" s="486"/>
      <c r="O1277" s="485"/>
      <c r="P1277" s="486"/>
      <c r="Q1277" s="485"/>
      <c r="R1277" s="486"/>
      <c r="S1277" s="485"/>
      <c r="T1277" s="486"/>
      <c r="U1277" s="485"/>
      <c r="V1277" s="486"/>
      <c r="W1277" s="485"/>
      <c r="X1277" s="486"/>
      <c r="Y1277" s="487"/>
      <c r="Z1277" s="69"/>
    </row>
    <row r="1278" spans="1:26" s="76" customFormat="1" ht="18.399999999999999" customHeight="1" x14ac:dyDescent="0.15">
      <c r="A1278" s="69"/>
      <c r="B1278" s="178" t="s">
        <v>160</v>
      </c>
      <c r="C1278" s="179"/>
      <c r="D1278" s="179"/>
      <c r="E1278" s="179"/>
      <c r="F1278" s="179"/>
      <c r="G1278" s="179"/>
      <c r="H1278" s="179"/>
      <c r="I1278" s="180"/>
      <c r="J1278" s="484"/>
      <c r="K1278" s="485"/>
      <c r="L1278" s="486"/>
      <c r="M1278" s="485"/>
      <c r="N1278" s="486"/>
      <c r="O1278" s="485"/>
      <c r="P1278" s="486"/>
      <c r="Q1278" s="485"/>
      <c r="R1278" s="486"/>
      <c r="S1278" s="485"/>
      <c r="T1278" s="486"/>
      <c r="U1278" s="485"/>
      <c r="V1278" s="486"/>
      <c r="W1278" s="485"/>
      <c r="X1278" s="486"/>
      <c r="Y1278" s="487"/>
      <c r="Z1278" s="69"/>
    </row>
    <row r="1279" spans="1:26" s="76" customFormat="1" ht="18.399999999999999" customHeight="1" thickBot="1" x14ac:dyDescent="0.2">
      <c r="A1279" s="70"/>
      <c r="B1279" s="181" t="s">
        <v>161</v>
      </c>
      <c r="C1279" s="182"/>
      <c r="D1279" s="182"/>
      <c r="E1279" s="182"/>
      <c r="F1279" s="182"/>
      <c r="G1279" s="182"/>
      <c r="H1279" s="182"/>
      <c r="I1279" s="183"/>
      <c r="J1279" s="480"/>
      <c r="K1279" s="481"/>
      <c r="L1279" s="482"/>
      <c r="M1279" s="481"/>
      <c r="N1279" s="482"/>
      <c r="O1279" s="481"/>
      <c r="P1279" s="482"/>
      <c r="Q1279" s="481"/>
      <c r="R1279" s="482"/>
      <c r="S1279" s="481"/>
      <c r="T1279" s="482"/>
      <c r="U1279" s="481"/>
      <c r="V1279" s="482"/>
      <c r="W1279" s="481"/>
      <c r="X1279" s="482"/>
      <c r="Y1279" s="483"/>
      <c r="Z1279" s="69"/>
    </row>
    <row r="1280" spans="1:26" s="76" customFormat="1" ht="18.399999999999999" customHeight="1" thickTop="1" x14ac:dyDescent="0.15">
      <c r="A1280" s="69"/>
      <c r="B1280" s="73"/>
      <c r="C1280" s="73"/>
      <c r="D1280" s="507" t="str">
        <f>IF(AB1281=0,"",VLOOKUP(AB1281,E$2256:F$2355,2))</f>
        <v/>
      </c>
      <c r="E1280" s="507"/>
      <c r="F1280" s="507"/>
      <c r="G1280" s="507"/>
      <c r="H1280" s="73"/>
      <c r="I1280" s="73"/>
      <c r="J1280" s="73"/>
      <c r="K1280" s="73"/>
      <c r="L1280" s="73"/>
      <c r="M1280" s="503"/>
      <c r="N1280" s="503"/>
      <c r="O1280" s="503"/>
      <c r="P1280" s="503"/>
      <c r="Q1280" s="503"/>
      <c r="R1280" s="73"/>
      <c r="S1280" s="73"/>
      <c r="T1280" s="73"/>
      <c r="U1280" s="505" t="str">
        <f>U$20</f>
        <v/>
      </c>
      <c r="V1280" s="505"/>
      <c r="W1280" s="505"/>
      <c r="X1280" s="505"/>
      <c r="Y1280" s="505"/>
      <c r="Z1280" s="69"/>
    </row>
    <row r="1281" spans="1:28" s="76" customFormat="1" ht="18.399999999999999" customHeight="1" x14ac:dyDescent="0.15">
      <c r="A1281" s="69"/>
      <c r="B1281" s="74" t="s">
        <v>162</v>
      </c>
      <c r="C1281" s="74"/>
      <c r="D1281" s="508"/>
      <c r="E1281" s="508"/>
      <c r="F1281" s="508"/>
      <c r="G1281" s="508"/>
      <c r="H1281" s="69"/>
      <c r="I1281" s="74" t="s">
        <v>163</v>
      </c>
      <c r="J1281" s="74"/>
      <c r="K1281" s="74"/>
      <c r="L1281" s="74"/>
      <c r="M1281" s="504"/>
      <c r="N1281" s="504"/>
      <c r="O1281" s="504"/>
      <c r="P1281" s="504"/>
      <c r="Q1281" s="504"/>
      <c r="R1281" s="69"/>
      <c r="S1281" s="74" t="s">
        <v>174</v>
      </c>
      <c r="T1281" s="74"/>
      <c r="U1281" s="506"/>
      <c r="V1281" s="506"/>
      <c r="W1281" s="506"/>
      <c r="X1281" s="506"/>
      <c r="Y1281" s="506"/>
      <c r="Z1281" s="69"/>
      <c r="AB1281" s="85">
        <f>IF(OR(SUM(AE$9:AE$10)=0,SUM(AE$9:AE$10)&lt;MAX(AB$1:AB1280)+1),0,MAX(AB$1:AB1280)+1)</f>
        <v>0</v>
      </c>
    </row>
    <row r="1282" spans="1:28" s="76" customFormat="1" ht="18.399999999999999" customHeight="1" x14ac:dyDescent="0.15">
      <c r="A1282" s="69"/>
      <c r="B1282" s="240" t="s">
        <v>389</v>
      </c>
      <c r="C1282" s="69"/>
      <c r="D1282" s="69"/>
      <c r="E1282" s="69"/>
      <c r="F1282" s="69"/>
      <c r="G1282" s="69"/>
      <c r="H1282" s="69"/>
      <c r="I1282" s="69"/>
      <c r="J1282" s="69"/>
      <c r="K1282" s="69"/>
      <c r="L1282" s="69"/>
      <c r="M1282" s="69"/>
      <c r="N1282" s="69"/>
      <c r="O1282" s="69"/>
      <c r="P1282" s="69"/>
      <c r="Q1282" s="69"/>
      <c r="R1282" s="69"/>
      <c r="S1282" s="69"/>
      <c r="T1282" s="69"/>
      <c r="U1282" s="69"/>
      <c r="V1282" s="69"/>
      <c r="W1282" s="69"/>
      <c r="X1282" s="69"/>
      <c r="Y1282" s="69"/>
      <c r="Z1282" s="69"/>
    </row>
    <row r="1283" spans="1:28" s="76" customFormat="1" ht="18.399999999999999" customHeight="1" x14ac:dyDescent="0.15">
      <c r="A1283" s="69" t="s">
        <v>149</v>
      </c>
      <c r="B1283" s="70"/>
      <c r="C1283" s="70"/>
      <c r="D1283" s="70"/>
      <c r="E1283" s="70"/>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5"/>
    </row>
    <row r="1284" spans="1:28" s="76" customFormat="1" ht="18.399999999999999" customHeight="1" x14ac:dyDescent="0.15">
      <c r="A1284" s="70"/>
      <c r="B1284" s="70"/>
      <c r="C1284" s="70"/>
      <c r="D1284" s="498" t="str">
        <f>団体!C$4&amp;"   体調チェックシート"</f>
        <v>令和 ４年度 第２４回 「谷口睦生」記念陸上記録会   体調チェックシート</v>
      </c>
      <c r="E1284" s="498"/>
      <c r="F1284" s="498"/>
      <c r="G1284" s="498"/>
      <c r="H1284" s="498"/>
      <c r="I1284" s="498"/>
      <c r="J1284" s="498"/>
      <c r="K1284" s="498"/>
      <c r="L1284" s="498"/>
      <c r="M1284" s="498"/>
      <c r="N1284" s="498"/>
      <c r="O1284" s="498"/>
      <c r="P1284" s="498"/>
      <c r="Q1284" s="498"/>
      <c r="R1284" s="498"/>
      <c r="S1284" s="498"/>
      <c r="T1284" s="498"/>
      <c r="U1284" s="498"/>
      <c r="V1284" s="498"/>
      <c r="W1284" s="498"/>
      <c r="X1284" s="498"/>
      <c r="Y1284" s="70"/>
      <c r="Z1284" s="70"/>
      <c r="AA1284" s="75"/>
    </row>
    <row r="1285" spans="1:28" s="76" customFormat="1" ht="18.399999999999999" customHeight="1" x14ac:dyDescent="0.15">
      <c r="A1285" s="69"/>
      <c r="B1285" s="69"/>
      <c r="C1285" s="69"/>
      <c r="D1285" s="498"/>
      <c r="E1285" s="498"/>
      <c r="F1285" s="498"/>
      <c r="G1285" s="498"/>
      <c r="H1285" s="498"/>
      <c r="I1285" s="498"/>
      <c r="J1285" s="498"/>
      <c r="K1285" s="498"/>
      <c r="L1285" s="498"/>
      <c r="M1285" s="498"/>
      <c r="N1285" s="498"/>
      <c r="O1285" s="498"/>
      <c r="P1285" s="498"/>
      <c r="Q1285" s="498"/>
      <c r="R1285" s="498"/>
      <c r="S1285" s="498"/>
      <c r="T1285" s="498"/>
      <c r="U1285" s="498"/>
      <c r="V1285" s="498"/>
      <c r="W1285" s="498"/>
      <c r="X1285" s="498"/>
      <c r="Y1285" s="69"/>
      <c r="Z1285" s="69"/>
    </row>
    <row r="1286" spans="1:28" s="76" customFormat="1" ht="18.399999999999999" customHeight="1" x14ac:dyDescent="0.15">
      <c r="A1286" s="69"/>
      <c r="B1286" s="69"/>
      <c r="C1286" s="69"/>
      <c r="D1286" s="69"/>
      <c r="E1286" s="69"/>
      <c r="F1286" s="69"/>
      <c r="G1286" s="69"/>
      <c r="H1286" s="69"/>
      <c r="I1286" s="69"/>
      <c r="J1286" s="69"/>
      <c r="K1286" s="69"/>
      <c r="L1286" s="69"/>
      <c r="M1286" s="69"/>
      <c r="N1286" s="69"/>
      <c r="O1286" s="69"/>
      <c r="P1286" s="69"/>
      <c r="Q1286" s="69"/>
      <c r="R1286" s="69"/>
      <c r="S1286" s="69"/>
      <c r="T1286" s="69"/>
      <c r="U1286" s="69"/>
      <c r="V1286" s="69"/>
      <c r="W1286" s="69"/>
      <c r="X1286" s="69"/>
      <c r="Y1286" s="69"/>
      <c r="Z1286" s="69"/>
    </row>
    <row r="1287" spans="1:28" s="76" customFormat="1" ht="18.399999999999999" customHeight="1" x14ac:dyDescent="0.15">
      <c r="A1287" s="69"/>
      <c r="B1287" s="71" t="s">
        <v>150</v>
      </c>
      <c r="C1287" s="69"/>
      <c r="D1287" s="69"/>
      <c r="E1287" s="69"/>
      <c r="F1287" s="69"/>
      <c r="G1287" s="69"/>
      <c r="H1287" s="69"/>
      <c r="I1287" s="69"/>
      <c r="J1287" s="69"/>
      <c r="K1287" s="69"/>
      <c r="L1287" s="69"/>
      <c r="M1287" s="69"/>
      <c r="N1287" s="69"/>
      <c r="O1287" s="69"/>
      <c r="P1287" s="69"/>
      <c r="Q1287" s="69"/>
      <c r="R1287" s="69"/>
      <c r="S1287" s="69"/>
      <c r="T1287" s="69"/>
      <c r="U1287" s="69"/>
      <c r="V1287" s="69"/>
      <c r="W1287" s="69"/>
      <c r="X1287" s="69"/>
      <c r="Y1287" s="69"/>
      <c r="Z1287" s="69"/>
    </row>
    <row r="1288" spans="1:28" s="76" customFormat="1" ht="18.399999999999999" customHeight="1" x14ac:dyDescent="0.15">
      <c r="A1288" s="69"/>
      <c r="B1288" s="71" t="s">
        <v>151</v>
      </c>
      <c r="C1288" s="69"/>
      <c r="D1288" s="69"/>
      <c r="E1288" s="69"/>
      <c r="F1288" s="69"/>
      <c r="G1288" s="69"/>
      <c r="H1288" s="69"/>
      <c r="I1288" s="69"/>
      <c r="J1288" s="69"/>
      <c r="K1288" s="69"/>
      <c r="L1288" s="69"/>
      <c r="M1288" s="69"/>
      <c r="N1288" s="69"/>
      <c r="O1288" s="69"/>
      <c r="P1288" s="69"/>
      <c r="Q1288" s="69"/>
      <c r="R1288" s="69"/>
      <c r="S1288" s="69"/>
      <c r="T1288" s="69"/>
      <c r="U1288" s="69"/>
      <c r="V1288" s="69"/>
      <c r="W1288" s="69"/>
      <c r="X1288" s="69"/>
      <c r="Y1288" s="69"/>
      <c r="Z1288" s="69"/>
    </row>
    <row r="1289" spans="1:28" s="76" customFormat="1" ht="18.399999999999999" customHeight="1" x14ac:dyDescent="0.15">
      <c r="A1289" s="69"/>
      <c r="B1289" s="71" t="s">
        <v>152</v>
      </c>
      <c r="C1289" s="69"/>
      <c r="D1289" s="69"/>
      <c r="E1289" s="69"/>
      <c r="F1289" s="69"/>
      <c r="G1289" s="69"/>
      <c r="H1289" s="69"/>
      <c r="I1289" s="69"/>
      <c r="J1289" s="69"/>
      <c r="K1289" s="69"/>
      <c r="L1289" s="69"/>
      <c r="M1289" s="69"/>
      <c r="N1289" s="69"/>
      <c r="O1289" s="69"/>
      <c r="P1289" s="69"/>
      <c r="Q1289" s="69"/>
      <c r="R1289" s="69"/>
      <c r="S1289" s="69"/>
      <c r="T1289" s="69"/>
      <c r="U1289" s="69"/>
      <c r="V1289" s="69"/>
      <c r="W1289" s="69"/>
      <c r="X1289" s="69"/>
      <c r="Y1289" s="69"/>
      <c r="Z1289" s="69"/>
    </row>
    <row r="1290" spans="1:28" s="76" customFormat="1" ht="18.399999999999999" customHeight="1" x14ac:dyDescent="0.15">
      <c r="A1290" s="69"/>
      <c r="B1290" s="71" t="s">
        <v>153</v>
      </c>
      <c r="C1290" s="69"/>
      <c r="D1290" s="69"/>
      <c r="E1290" s="69"/>
      <c r="F1290" s="69"/>
      <c r="G1290" s="69"/>
      <c r="H1290" s="69"/>
      <c r="I1290" s="69"/>
      <c r="J1290" s="69"/>
      <c r="K1290" s="69"/>
      <c r="L1290" s="69"/>
      <c r="M1290" s="69"/>
      <c r="N1290" s="69"/>
      <c r="O1290" s="69"/>
      <c r="P1290" s="69"/>
      <c r="Q1290" s="69"/>
      <c r="R1290" s="69"/>
      <c r="S1290" s="69"/>
      <c r="T1290" s="69"/>
      <c r="U1290" s="69"/>
      <c r="V1290" s="69"/>
      <c r="W1290" s="69"/>
      <c r="X1290" s="69"/>
      <c r="Y1290" s="69"/>
      <c r="Z1290" s="69"/>
    </row>
    <row r="1291" spans="1:28" s="76" customFormat="1" ht="18.399999999999999" customHeight="1" x14ac:dyDescent="0.15">
      <c r="A1291" s="69"/>
      <c r="B1291" s="71" t="s">
        <v>164</v>
      </c>
      <c r="C1291" s="69"/>
      <c r="D1291" s="69"/>
      <c r="E1291" s="69"/>
      <c r="F1291" s="69"/>
      <c r="G1291" s="69"/>
      <c r="H1291" s="69"/>
      <c r="I1291" s="69"/>
      <c r="J1291" s="69"/>
      <c r="K1291" s="69"/>
      <c r="L1291" s="69"/>
      <c r="M1291" s="69"/>
      <c r="N1291" s="69"/>
      <c r="O1291" s="69"/>
      <c r="P1291" s="69"/>
      <c r="Q1291" s="69"/>
      <c r="R1291" s="69"/>
      <c r="S1291" s="69"/>
      <c r="T1291" s="69"/>
      <c r="U1291" s="69"/>
      <c r="V1291" s="69"/>
      <c r="W1291" s="69"/>
      <c r="X1291" s="69"/>
      <c r="Y1291" s="69"/>
      <c r="Z1291" s="69"/>
    </row>
    <row r="1292" spans="1:28" s="76" customFormat="1" ht="18.399999999999999" customHeight="1" x14ac:dyDescent="0.15">
      <c r="A1292" s="69"/>
      <c r="B1292" s="71" t="s">
        <v>165</v>
      </c>
      <c r="C1292" s="69"/>
      <c r="D1292" s="69"/>
      <c r="E1292" s="69"/>
      <c r="F1292" s="69"/>
      <c r="G1292" s="69"/>
      <c r="H1292" s="69"/>
      <c r="I1292" s="69"/>
      <c r="J1292" s="69"/>
      <c r="K1292" s="69"/>
      <c r="L1292" s="69"/>
      <c r="M1292" s="69"/>
      <c r="N1292" s="69"/>
      <c r="O1292" s="69"/>
      <c r="P1292" s="69"/>
      <c r="Q1292" s="69"/>
      <c r="R1292" s="69"/>
      <c r="S1292" s="69"/>
      <c r="T1292" s="69"/>
      <c r="U1292" s="69"/>
      <c r="V1292" s="69"/>
      <c r="W1292" s="69"/>
      <c r="X1292" s="69"/>
      <c r="Y1292" s="69"/>
      <c r="Z1292" s="69"/>
    </row>
    <row r="1293" spans="1:28" s="76" customFormat="1" ht="18.399999999999999" customHeight="1" x14ac:dyDescent="0.15">
      <c r="A1293" s="69"/>
      <c r="B1293" s="241" t="s">
        <v>154</v>
      </c>
      <c r="C1293" s="69"/>
      <c r="D1293" s="69"/>
      <c r="E1293" s="69"/>
      <c r="F1293" s="69"/>
      <c r="G1293" s="69"/>
      <c r="H1293" s="242"/>
      <c r="I1293" s="69"/>
      <c r="J1293" s="69"/>
      <c r="K1293" s="69"/>
      <c r="L1293" s="69"/>
      <c r="M1293" s="242"/>
      <c r="N1293" s="242"/>
      <c r="O1293" s="242"/>
      <c r="P1293" s="242"/>
      <c r="Q1293" s="242"/>
      <c r="R1293" s="242"/>
      <c r="S1293" s="242"/>
      <c r="T1293" s="242"/>
      <c r="U1293" s="242"/>
      <c r="V1293" s="242"/>
      <c r="W1293" s="242"/>
      <c r="X1293" s="242"/>
      <c r="Y1293" s="242"/>
      <c r="Z1293" s="69"/>
    </row>
    <row r="1294" spans="1:28" s="76" customFormat="1" ht="18.399999999999999" customHeight="1" thickBot="1" x14ac:dyDescent="0.2">
      <c r="A1294" s="69"/>
      <c r="B1294" s="72" t="s">
        <v>390</v>
      </c>
      <c r="C1294" s="69"/>
      <c r="D1294" s="69"/>
      <c r="E1294" s="69"/>
      <c r="F1294" s="69"/>
      <c r="G1294" s="69"/>
      <c r="H1294" s="69"/>
      <c r="I1294" s="69"/>
      <c r="J1294" s="69"/>
      <c r="K1294" s="69"/>
      <c r="L1294" s="69"/>
      <c r="M1294" s="69"/>
      <c r="N1294" s="69"/>
      <c r="O1294" s="69"/>
      <c r="P1294" s="69"/>
      <c r="Q1294" s="69"/>
      <c r="R1294" s="69"/>
      <c r="S1294" s="69"/>
      <c r="T1294" s="69"/>
      <c r="U1294" s="69"/>
      <c r="V1294" s="69"/>
      <c r="W1294" s="69"/>
      <c r="X1294" s="69"/>
      <c r="Y1294" s="69"/>
      <c r="Z1294" s="69"/>
    </row>
    <row r="1295" spans="1:28" s="76" customFormat="1" ht="18.399999999999999" customHeight="1" thickTop="1" thickBot="1" x14ac:dyDescent="0.2">
      <c r="A1295" s="69"/>
      <c r="B1295" s="499" t="s">
        <v>155</v>
      </c>
      <c r="C1295" s="500"/>
      <c r="D1295" s="500"/>
      <c r="E1295" s="500"/>
      <c r="F1295" s="500"/>
      <c r="G1295" s="500"/>
      <c r="H1295" s="500"/>
      <c r="I1295" s="501"/>
      <c r="J1295" s="496">
        <f>J$13</f>
        <v>44871</v>
      </c>
      <c r="K1295" s="497"/>
      <c r="L1295" s="496">
        <f t="shared" ref="L1295" si="392">L$13</f>
        <v>44872</v>
      </c>
      <c r="M1295" s="497"/>
      <c r="N1295" s="496">
        <f t="shared" ref="N1295" si="393">N$13</f>
        <v>44873</v>
      </c>
      <c r="O1295" s="497"/>
      <c r="P1295" s="496">
        <f t="shared" ref="P1295" si="394">P$13</f>
        <v>44874</v>
      </c>
      <c r="Q1295" s="497"/>
      <c r="R1295" s="496">
        <f t="shared" ref="R1295" si="395">R$13</f>
        <v>44875</v>
      </c>
      <c r="S1295" s="497"/>
      <c r="T1295" s="496">
        <f t="shared" ref="T1295" si="396">T$13</f>
        <v>44876</v>
      </c>
      <c r="U1295" s="497"/>
      <c r="V1295" s="496">
        <f t="shared" ref="V1295" si="397">V$13</f>
        <v>44877</v>
      </c>
      <c r="W1295" s="497"/>
      <c r="X1295" s="496">
        <f t="shared" ref="X1295" si="398">X$13</f>
        <v>44878</v>
      </c>
      <c r="Y1295" s="502"/>
      <c r="Z1295" s="69"/>
    </row>
    <row r="1296" spans="1:28" s="76" customFormat="1" ht="18.399999999999999" customHeight="1" thickTop="1" x14ac:dyDescent="0.15">
      <c r="A1296" s="69"/>
      <c r="B1296" s="170" t="s">
        <v>156</v>
      </c>
      <c r="C1296" s="171"/>
      <c r="D1296" s="171"/>
      <c r="E1296" s="171"/>
      <c r="F1296" s="171"/>
      <c r="G1296" s="171"/>
      <c r="H1296" s="171"/>
      <c r="I1296" s="172"/>
      <c r="J1296" s="488"/>
      <c r="K1296" s="489"/>
      <c r="L1296" s="490"/>
      <c r="M1296" s="489"/>
      <c r="N1296" s="490"/>
      <c r="O1296" s="489"/>
      <c r="P1296" s="490"/>
      <c r="Q1296" s="489"/>
      <c r="R1296" s="490"/>
      <c r="S1296" s="489"/>
      <c r="T1296" s="490"/>
      <c r="U1296" s="489"/>
      <c r="V1296" s="490"/>
      <c r="W1296" s="489"/>
      <c r="X1296" s="490"/>
      <c r="Y1296" s="491"/>
      <c r="Z1296" s="69"/>
    </row>
    <row r="1297" spans="1:35" s="76" customFormat="1" ht="18.399999999999999" customHeight="1" x14ac:dyDescent="0.15">
      <c r="A1297" s="69"/>
      <c r="B1297" s="173"/>
      <c r="C1297" s="174"/>
      <c r="D1297" s="174"/>
      <c r="E1297" s="174"/>
      <c r="F1297" s="174"/>
      <c r="G1297" s="175" t="s">
        <v>157</v>
      </c>
      <c r="H1297" s="176"/>
      <c r="I1297" s="177"/>
      <c r="J1297" s="492" t="s">
        <v>286</v>
      </c>
      <c r="K1297" s="493"/>
      <c r="L1297" s="494" t="s">
        <v>286</v>
      </c>
      <c r="M1297" s="493"/>
      <c r="N1297" s="494" t="s">
        <v>286</v>
      </c>
      <c r="O1297" s="493"/>
      <c r="P1297" s="494" t="s">
        <v>286</v>
      </c>
      <c r="Q1297" s="493"/>
      <c r="R1297" s="494" t="s">
        <v>286</v>
      </c>
      <c r="S1297" s="493"/>
      <c r="T1297" s="494" t="s">
        <v>286</v>
      </c>
      <c r="U1297" s="493"/>
      <c r="V1297" s="494" t="s">
        <v>286</v>
      </c>
      <c r="W1297" s="493"/>
      <c r="X1297" s="494" t="s">
        <v>286</v>
      </c>
      <c r="Y1297" s="495"/>
      <c r="Z1297" s="69"/>
    </row>
    <row r="1298" spans="1:35" s="76" customFormat="1" ht="18.399999999999999" customHeight="1" x14ac:dyDescent="0.15">
      <c r="A1298" s="69"/>
      <c r="B1298" s="178" t="s">
        <v>158</v>
      </c>
      <c r="C1298" s="179"/>
      <c r="D1298" s="179"/>
      <c r="E1298" s="179"/>
      <c r="F1298" s="179"/>
      <c r="G1298" s="179"/>
      <c r="H1298" s="179"/>
      <c r="I1298" s="180"/>
      <c r="J1298" s="484"/>
      <c r="K1298" s="485"/>
      <c r="L1298" s="486"/>
      <c r="M1298" s="485"/>
      <c r="N1298" s="486"/>
      <c r="O1298" s="485"/>
      <c r="P1298" s="486"/>
      <c r="Q1298" s="485"/>
      <c r="R1298" s="486"/>
      <c r="S1298" s="485"/>
      <c r="T1298" s="486"/>
      <c r="U1298" s="485"/>
      <c r="V1298" s="486"/>
      <c r="W1298" s="485"/>
      <c r="X1298" s="486"/>
      <c r="Y1298" s="487"/>
      <c r="Z1298" s="69"/>
    </row>
    <row r="1299" spans="1:35" s="76" customFormat="1" ht="18.399999999999999" customHeight="1" x14ac:dyDescent="0.15">
      <c r="A1299" s="70"/>
      <c r="B1299" s="178" t="s">
        <v>159</v>
      </c>
      <c r="C1299" s="179"/>
      <c r="D1299" s="179"/>
      <c r="E1299" s="179"/>
      <c r="F1299" s="179"/>
      <c r="G1299" s="179"/>
      <c r="H1299" s="179"/>
      <c r="I1299" s="180"/>
      <c r="J1299" s="484"/>
      <c r="K1299" s="485"/>
      <c r="L1299" s="486"/>
      <c r="M1299" s="485"/>
      <c r="N1299" s="486"/>
      <c r="O1299" s="485"/>
      <c r="P1299" s="486"/>
      <c r="Q1299" s="485"/>
      <c r="R1299" s="486"/>
      <c r="S1299" s="485"/>
      <c r="T1299" s="486"/>
      <c r="U1299" s="485"/>
      <c r="V1299" s="486"/>
      <c r="W1299" s="485"/>
      <c r="X1299" s="486"/>
      <c r="Y1299" s="487"/>
      <c r="Z1299" s="69"/>
    </row>
    <row r="1300" spans="1:35" s="76" customFormat="1" ht="18.399999999999999" customHeight="1" x14ac:dyDescent="0.15">
      <c r="A1300" s="69"/>
      <c r="B1300" s="178" t="s">
        <v>160</v>
      </c>
      <c r="C1300" s="179"/>
      <c r="D1300" s="179"/>
      <c r="E1300" s="179"/>
      <c r="F1300" s="179"/>
      <c r="G1300" s="179"/>
      <c r="H1300" s="179"/>
      <c r="I1300" s="180"/>
      <c r="J1300" s="484"/>
      <c r="K1300" s="485"/>
      <c r="L1300" s="486"/>
      <c r="M1300" s="485"/>
      <c r="N1300" s="486"/>
      <c r="O1300" s="485"/>
      <c r="P1300" s="486"/>
      <c r="Q1300" s="485"/>
      <c r="R1300" s="486"/>
      <c r="S1300" s="485"/>
      <c r="T1300" s="486"/>
      <c r="U1300" s="485"/>
      <c r="V1300" s="486"/>
      <c r="W1300" s="485"/>
      <c r="X1300" s="486"/>
      <c r="Y1300" s="487"/>
      <c r="Z1300" s="69"/>
    </row>
    <row r="1301" spans="1:35" s="76" customFormat="1" ht="18.399999999999999" customHeight="1" thickBot="1" x14ac:dyDescent="0.2">
      <c r="A1301" s="70"/>
      <c r="B1301" s="181" t="s">
        <v>161</v>
      </c>
      <c r="C1301" s="182"/>
      <c r="D1301" s="182"/>
      <c r="E1301" s="182"/>
      <c r="F1301" s="182"/>
      <c r="G1301" s="182"/>
      <c r="H1301" s="182"/>
      <c r="I1301" s="183"/>
      <c r="J1301" s="480"/>
      <c r="K1301" s="481"/>
      <c r="L1301" s="482"/>
      <c r="M1301" s="481"/>
      <c r="N1301" s="482"/>
      <c r="O1301" s="481"/>
      <c r="P1301" s="482"/>
      <c r="Q1301" s="481"/>
      <c r="R1301" s="482"/>
      <c r="S1301" s="481"/>
      <c r="T1301" s="482"/>
      <c r="U1301" s="481"/>
      <c r="V1301" s="482"/>
      <c r="W1301" s="481"/>
      <c r="X1301" s="482"/>
      <c r="Y1301" s="483"/>
      <c r="Z1301" s="69"/>
    </row>
    <row r="1302" spans="1:35" s="76" customFormat="1" ht="18.399999999999999" customHeight="1" thickTop="1" x14ac:dyDescent="0.15">
      <c r="A1302" s="69"/>
      <c r="B1302" s="73"/>
      <c r="C1302" s="73"/>
      <c r="D1302" s="507" t="str">
        <f>IF(AB1303=0,"",VLOOKUP(AB1303,E$2256:F$2355,2))</f>
        <v/>
      </c>
      <c r="E1302" s="507"/>
      <c r="F1302" s="507"/>
      <c r="G1302" s="507"/>
      <c r="H1302" s="73"/>
      <c r="I1302" s="73"/>
      <c r="J1302" s="73"/>
      <c r="K1302" s="73"/>
      <c r="L1302" s="73"/>
      <c r="M1302" s="503"/>
      <c r="N1302" s="503"/>
      <c r="O1302" s="503"/>
      <c r="P1302" s="503"/>
      <c r="Q1302" s="503"/>
      <c r="R1302" s="73"/>
      <c r="S1302" s="73"/>
      <c r="T1302" s="73"/>
      <c r="U1302" s="505" t="str">
        <f>U$20</f>
        <v/>
      </c>
      <c r="V1302" s="505"/>
      <c r="W1302" s="505"/>
      <c r="X1302" s="505"/>
      <c r="Y1302" s="505"/>
      <c r="Z1302" s="69"/>
    </row>
    <row r="1303" spans="1:35" s="76" customFormat="1" ht="18.399999999999999" customHeight="1" x14ac:dyDescent="0.15">
      <c r="A1303" s="69"/>
      <c r="B1303" s="74" t="s">
        <v>162</v>
      </c>
      <c r="C1303" s="74"/>
      <c r="D1303" s="508"/>
      <c r="E1303" s="508"/>
      <c r="F1303" s="508"/>
      <c r="G1303" s="508"/>
      <c r="H1303" s="69"/>
      <c r="I1303" s="74" t="s">
        <v>163</v>
      </c>
      <c r="J1303" s="74"/>
      <c r="K1303" s="74"/>
      <c r="L1303" s="74"/>
      <c r="M1303" s="504"/>
      <c r="N1303" s="504"/>
      <c r="O1303" s="504"/>
      <c r="P1303" s="504"/>
      <c r="Q1303" s="504"/>
      <c r="R1303" s="69"/>
      <c r="S1303" s="74" t="s">
        <v>174</v>
      </c>
      <c r="T1303" s="74"/>
      <c r="U1303" s="506"/>
      <c r="V1303" s="506"/>
      <c r="W1303" s="506"/>
      <c r="X1303" s="506"/>
      <c r="Y1303" s="506"/>
      <c r="Z1303" s="69"/>
      <c r="AB1303" s="85">
        <f>IF(OR(SUM(AE$9:AE$10)=0,SUM(AE$9:AE$10)&lt;MAX(AB$1:AB1302)+1),0,MAX(AB$1:AB1302)+1)</f>
        <v>0</v>
      </c>
    </row>
    <row r="1304" spans="1:35" s="76" customFormat="1" ht="18.399999999999999" customHeight="1" x14ac:dyDescent="0.15">
      <c r="A1304" s="69"/>
      <c r="B1304" s="240" t="s">
        <v>389</v>
      </c>
      <c r="C1304" s="69"/>
      <c r="D1304" s="69"/>
      <c r="E1304" s="69"/>
      <c r="F1304" s="69"/>
      <c r="G1304" s="69"/>
      <c r="H1304" s="69"/>
      <c r="I1304" s="69"/>
      <c r="J1304" s="69"/>
      <c r="K1304" s="69"/>
      <c r="L1304" s="69"/>
      <c r="M1304" s="69"/>
      <c r="N1304" s="69"/>
      <c r="O1304" s="69"/>
      <c r="P1304" s="69"/>
      <c r="Q1304" s="69"/>
      <c r="R1304" s="69"/>
      <c r="S1304" s="69"/>
      <c r="T1304" s="69"/>
      <c r="U1304" s="69"/>
      <c r="V1304" s="69"/>
      <c r="W1304" s="69"/>
      <c r="X1304" s="69"/>
      <c r="Y1304" s="69"/>
      <c r="Z1304" s="69"/>
    </row>
    <row r="1305" spans="1:35" s="76" customFormat="1" ht="18.399999999999999" customHeight="1" x14ac:dyDescent="0.15">
      <c r="A1305" s="69" t="s">
        <v>149</v>
      </c>
      <c r="B1305" s="69"/>
      <c r="C1305" s="69"/>
      <c r="D1305" s="69"/>
      <c r="E1305" s="69"/>
      <c r="F1305" s="69"/>
      <c r="G1305" s="69"/>
      <c r="H1305" s="69"/>
      <c r="I1305" s="69"/>
      <c r="J1305" s="69"/>
      <c r="K1305" s="69"/>
      <c r="L1305" s="69"/>
      <c r="M1305" s="69"/>
      <c r="N1305" s="69"/>
      <c r="O1305" s="69"/>
      <c r="P1305" s="69"/>
      <c r="Q1305" s="69"/>
      <c r="R1305" s="69"/>
      <c r="S1305" s="69"/>
      <c r="T1305" s="69"/>
      <c r="U1305" s="69"/>
      <c r="V1305" s="69"/>
      <c r="W1305" s="69"/>
      <c r="X1305" s="69"/>
      <c r="Y1305" s="69"/>
      <c r="Z1305" s="69"/>
    </row>
    <row r="1306" spans="1:35" s="75" customFormat="1" ht="18.399999999999999" customHeight="1" x14ac:dyDescent="0.15">
      <c r="A1306" s="69" t="s">
        <v>149</v>
      </c>
      <c r="B1306" s="70"/>
      <c r="C1306" s="70"/>
      <c r="D1306" s="70"/>
      <c r="E1306" s="70"/>
      <c r="F1306" s="70"/>
      <c r="G1306" s="70"/>
      <c r="H1306" s="70"/>
      <c r="I1306" s="70"/>
      <c r="J1306" s="70"/>
      <c r="K1306" s="70"/>
      <c r="L1306" s="70"/>
      <c r="M1306" s="70"/>
      <c r="N1306" s="70"/>
      <c r="O1306" s="70"/>
      <c r="P1306" s="70"/>
      <c r="Q1306" s="70"/>
      <c r="R1306" s="70"/>
      <c r="S1306" s="70"/>
      <c r="T1306" s="70"/>
      <c r="U1306" s="70"/>
      <c r="V1306" s="70"/>
      <c r="W1306" s="70"/>
      <c r="X1306" s="70"/>
      <c r="Y1306" s="70"/>
      <c r="Z1306" s="70"/>
    </row>
    <row r="1307" spans="1:35" s="76" customFormat="1" ht="18.399999999999999" customHeight="1" x14ac:dyDescent="0.15">
      <c r="A1307" s="70"/>
      <c r="B1307" s="70"/>
      <c r="C1307" s="70"/>
      <c r="D1307" s="498" t="str">
        <f>団体!C$4&amp;"   体調チェックシート"</f>
        <v>令和 ４年度 第２４回 「谷口睦生」記念陸上記録会   体調チェックシート</v>
      </c>
      <c r="E1307" s="498"/>
      <c r="F1307" s="498"/>
      <c r="G1307" s="498"/>
      <c r="H1307" s="498"/>
      <c r="I1307" s="498"/>
      <c r="J1307" s="498"/>
      <c r="K1307" s="498"/>
      <c r="L1307" s="498"/>
      <c r="M1307" s="498"/>
      <c r="N1307" s="498"/>
      <c r="O1307" s="498"/>
      <c r="P1307" s="498"/>
      <c r="Q1307" s="498"/>
      <c r="R1307" s="498"/>
      <c r="S1307" s="498"/>
      <c r="T1307" s="498"/>
      <c r="U1307" s="498"/>
      <c r="V1307" s="498"/>
      <c r="W1307" s="498"/>
      <c r="X1307" s="498"/>
      <c r="Y1307" s="70"/>
      <c r="Z1307" s="70"/>
      <c r="AA1307" s="75"/>
      <c r="AB1307" s="75"/>
      <c r="AC1307" s="75"/>
      <c r="AD1307" s="75"/>
    </row>
    <row r="1308" spans="1:35" s="76" customFormat="1" ht="18.399999999999999" customHeight="1" x14ac:dyDescent="0.15">
      <c r="A1308" s="69"/>
      <c r="B1308" s="69"/>
      <c r="C1308" s="69"/>
      <c r="D1308" s="498"/>
      <c r="E1308" s="498"/>
      <c r="F1308" s="498"/>
      <c r="G1308" s="498"/>
      <c r="H1308" s="498"/>
      <c r="I1308" s="498"/>
      <c r="J1308" s="498"/>
      <c r="K1308" s="498"/>
      <c r="L1308" s="498"/>
      <c r="M1308" s="498"/>
      <c r="N1308" s="498"/>
      <c r="O1308" s="498"/>
      <c r="P1308" s="498"/>
      <c r="Q1308" s="498"/>
      <c r="R1308" s="498"/>
      <c r="S1308" s="498"/>
      <c r="T1308" s="498"/>
      <c r="U1308" s="498"/>
      <c r="V1308" s="498"/>
      <c r="W1308" s="498"/>
      <c r="X1308" s="498"/>
      <c r="Y1308" s="69"/>
      <c r="Z1308" s="69"/>
    </row>
    <row r="1309" spans="1:35" s="75" customFormat="1" ht="18.399999999999999" customHeight="1" x14ac:dyDescent="0.15">
      <c r="A1309" s="70"/>
      <c r="B1309" s="70"/>
      <c r="C1309" s="70"/>
      <c r="D1309" s="70"/>
      <c r="E1309" s="70"/>
      <c r="F1309" s="70"/>
      <c r="G1309" s="70"/>
      <c r="H1309" s="70"/>
      <c r="I1309" s="70"/>
      <c r="J1309" s="70"/>
      <c r="K1309" s="70"/>
      <c r="L1309" s="70"/>
      <c r="M1309" s="70"/>
      <c r="N1309" s="70"/>
      <c r="O1309" s="70"/>
      <c r="P1309" s="70"/>
      <c r="Q1309" s="70"/>
      <c r="R1309" s="70"/>
      <c r="S1309" s="70"/>
      <c r="T1309" s="70"/>
      <c r="U1309" s="70"/>
      <c r="V1309" s="70"/>
      <c r="W1309" s="70"/>
      <c r="X1309" s="70"/>
      <c r="Y1309" s="70"/>
      <c r="Z1309" s="70"/>
      <c r="AE1309" s="76"/>
      <c r="AF1309" s="76"/>
      <c r="AG1309" s="76"/>
      <c r="AH1309" s="76"/>
      <c r="AI1309" s="76"/>
    </row>
    <row r="1310" spans="1:35" s="76" customFormat="1" ht="18.399999999999999" customHeight="1" x14ac:dyDescent="0.15">
      <c r="A1310" s="69"/>
      <c r="B1310" s="71" t="s">
        <v>150</v>
      </c>
      <c r="C1310" s="69"/>
      <c r="D1310" s="69"/>
      <c r="E1310" s="69"/>
      <c r="F1310" s="69"/>
      <c r="G1310" s="69"/>
      <c r="H1310" s="69"/>
      <c r="I1310" s="69"/>
      <c r="J1310" s="69"/>
      <c r="K1310" s="69"/>
      <c r="L1310" s="69"/>
      <c r="M1310" s="69"/>
      <c r="N1310" s="69"/>
      <c r="O1310" s="69"/>
      <c r="P1310" s="69"/>
      <c r="Q1310" s="69"/>
      <c r="R1310" s="69"/>
      <c r="S1310" s="69"/>
      <c r="T1310" s="69"/>
      <c r="U1310" s="69"/>
      <c r="V1310" s="69"/>
      <c r="W1310" s="69"/>
      <c r="X1310" s="69"/>
      <c r="Y1310" s="69"/>
      <c r="Z1310" s="69"/>
    </row>
    <row r="1311" spans="1:35" s="76" customFormat="1" ht="18.399999999999999" customHeight="1" x14ac:dyDescent="0.15">
      <c r="A1311" s="69"/>
      <c r="B1311" s="71" t="s">
        <v>151</v>
      </c>
      <c r="C1311" s="69"/>
      <c r="D1311" s="69"/>
      <c r="E1311" s="69"/>
      <c r="F1311" s="69"/>
      <c r="G1311" s="69"/>
      <c r="H1311" s="69"/>
      <c r="I1311" s="69"/>
      <c r="J1311" s="69"/>
      <c r="K1311" s="69"/>
      <c r="L1311" s="69"/>
      <c r="M1311" s="69"/>
      <c r="N1311" s="69"/>
      <c r="O1311" s="69"/>
      <c r="P1311" s="69"/>
      <c r="Q1311" s="69"/>
      <c r="R1311" s="69"/>
      <c r="S1311" s="69"/>
      <c r="T1311" s="69"/>
      <c r="U1311" s="69"/>
      <c r="V1311" s="69"/>
      <c r="W1311" s="69"/>
      <c r="X1311" s="69"/>
      <c r="Y1311" s="69"/>
      <c r="Z1311" s="69"/>
    </row>
    <row r="1312" spans="1:35" s="76" customFormat="1" ht="18.399999999999999" customHeight="1" x14ac:dyDescent="0.15">
      <c r="A1312" s="69"/>
      <c r="B1312" s="71" t="s">
        <v>152</v>
      </c>
      <c r="C1312" s="69"/>
      <c r="D1312" s="69"/>
      <c r="E1312" s="69"/>
      <c r="F1312" s="69"/>
      <c r="G1312" s="69"/>
      <c r="H1312" s="69"/>
      <c r="I1312" s="69"/>
      <c r="J1312" s="69"/>
      <c r="K1312" s="69"/>
      <c r="L1312" s="69"/>
      <c r="M1312" s="69"/>
      <c r="N1312" s="69"/>
      <c r="O1312" s="69"/>
      <c r="P1312" s="69"/>
      <c r="Q1312" s="69"/>
      <c r="R1312" s="69"/>
      <c r="S1312" s="69"/>
      <c r="T1312" s="69"/>
      <c r="U1312" s="69"/>
      <c r="V1312" s="69"/>
      <c r="W1312" s="69"/>
      <c r="X1312" s="69"/>
      <c r="Y1312" s="69"/>
      <c r="Z1312" s="69"/>
    </row>
    <row r="1313" spans="1:28" s="76" customFormat="1" ht="18.399999999999999" customHeight="1" x14ac:dyDescent="0.15">
      <c r="A1313" s="69"/>
      <c r="B1313" s="71" t="s">
        <v>153</v>
      </c>
      <c r="C1313" s="69"/>
      <c r="D1313" s="69"/>
      <c r="E1313" s="69"/>
      <c r="F1313" s="69"/>
      <c r="G1313" s="69"/>
      <c r="H1313" s="69"/>
      <c r="I1313" s="69"/>
      <c r="J1313" s="69"/>
      <c r="K1313" s="69"/>
      <c r="L1313" s="69"/>
      <c r="M1313" s="69"/>
      <c r="N1313" s="69"/>
      <c r="O1313" s="69"/>
      <c r="P1313" s="69"/>
      <c r="Q1313" s="69"/>
      <c r="R1313" s="69"/>
      <c r="S1313" s="69"/>
      <c r="T1313" s="69"/>
      <c r="U1313" s="69"/>
      <c r="V1313" s="69"/>
      <c r="W1313" s="69"/>
      <c r="X1313" s="69"/>
      <c r="Y1313" s="69"/>
      <c r="Z1313" s="69"/>
    </row>
    <row r="1314" spans="1:28" s="76" customFormat="1" ht="18.399999999999999" customHeight="1" x14ac:dyDescent="0.15">
      <c r="A1314" s="69"/>
      <c r="B1314" s="71" t="s">
        <v>164</v>
      </c>
      <c r="C1314" s="69"/>
      <c r="D1314" s="69"/>
      <c r="E1314" s="69"/>
      <c r="F1314" s="69"/>
      <c r="G1314" s="69"/>
      <c r="H1314" s="69"/>
      <c r="I1314" s="69"/>
      <c r="J1314" s="69"/>
      <c r="K1314" s="69"/>
      <c r="L1314" s="69"/>
      <c r="M1314" s="69"/>
      <c r="N1314" s="69"/>
      <c r="O1314" s="69"/>
      <c r="P1314" s="69"/>
      <c r="Q1314" s="69"/>
      <c r="R1314" s="69"/>
      <c r="S1314" s="69"/>
      <c r="T1314" s="69"/>
      <c r="U1314" s="69"/>
      <c r="V1314" s="69"/>
      <c r="W1314" s="69"/>
      <c r="X1314" s="69"/>
      <c r="Y1314" s="69"/>
      <c r="Z1314" s="69"/>
    </row>
    <row r="1315" spans="1:28" s="76" customFormat="1" ht="18.399999999999999" customHeight="1" x14ac:dyDescent="0.15">
      <c r="A1315" s="69"/>
      <c r="B1315" s="71" t="s">
        <v>165</v>
      </c>
      <c r="C1315" s="69"/>
      <c r="D1315" s="69"/>
      <c r="E1315" s="69"/>
      <c r="F1315" s="69"/>
      <c r="G1315" s="69"/>
      <c r="H1315" s="69"/>
      <c r="I1315" s="69"/>
      <c r="J1315" s="69"/>
      <c r="K1315" s="69"/>
      <c r="L1315" s="69"/>
      <c r="M1315" s="69"/>
      <c r="N1315" s="69"/>
      <c r="O1315" s="69"/>
      <c r="P1315" s="69"/>
      <c r="Q1315" s="69"/>
      <c r="R1315" s="69"/>
      <c r="S1315" s="69"/>
      <c r="T1315" s="69"/>
      <c r="U1315" s="69"/>
      <c r="V1315" s="69"/>
      <c r="W1315" s="69"/>
      <c r="X1315" s="69"/>
      <c r="Y1315" s="69"/>
      <c r="Z1315" s="69"/>
    </row>
    <row r="1316" spans="1:28" s="76" customFormat="1" ht="18.399999999999999" customHeight="1" x14ac:dyDescent="0.15">
      <c r="A1316" s="69"/>
      <c r="B1316" s="241" t="s">
        <v>154</v>
      </c>
      <c r="C1316" s="69"/>
      <c r="D1316" s="69"/>
      <c r="E1316" s="69"/>
      <c r="F1316" s="69"/>
      <c r="G1316" s="69"/>
      <c r="H1316" s="242"/>
      <c r="I1316" s="69"/>
      <c r="J1316" s="69"/>
      <c r="K1316" s="69"/>
      <c r="L1316" s="69"/>
      <c r="M1316" s="242"/>
      <c r="N1316" s="242"/>
      <c r="O1316" s="242"/>
      <c r="P1316" s="242"/>
      <c r="Q1316" s="242"/>
      <c r="R1316" s="242"/>
      <c r="S1316" s="242"/>
      <c r="T1316" s="242"/>
      <c r="U1316" s="242"/>
      <c r="V1316" s="242"/>
      <c r="W1316" s="242"/>
      <c r="X1316" s="242"/>
      <c r="Y1316" s="242"/>
      <c r="Z1316" s="69"/>
    </row>
    <row r="1317" spans="1:28" s="76" customFormat="1" ht="18.399999999999999" customHeight="1" thickBot="1" x14ac:dyDescent="0.2">
      <c r="A1317" s="69"/>
      <c r="B1317" s="72" t="s">
        <v>390</v>
      </c>
      <c r="C1317" s="69"/>
      <c r="D1317" s="69"/>
      <c r="E1317" s="69"/>
      <c r="F1317" s="69"/>
      <c r="G1317" s="69"/>
      <c r="H1317" s="69"/>
      <c r="I1317" s="69"/>
      <c r="J1317" s="69"/>
      <c r="K1317" s="69"/>
      <c r="L1317" s="69"/>
      <c r="M1317" s="69"/>
      <c r="N1317" s="69"/>
      <c r="O1317" s="69"/>
      <c r="P1317" s="69"/>
      <c r="Q1317" s="69"/>
      <c r="R1317" s="69"/>
      <c r="S1317" s="69"/>
      <c r="T1317" s="69"/>
      <c r="U1317" s="69"/>
      <c r="V1317" s="69"/>
      <c r="W1317" s="69"/>
      <c r="X1317" s="69"/>
      <c r="Y1317" s="69"/>
      <c r="Z1317" s="69"/>
    </row>
    <row r="1318" spans="1:28" s="76" customFormat="1" ht="18.399999999999999" customHeight="1" thickTop="1" thickBot="1" x14ac:dyDescent="0.2">
      <c r="A1318" s="69"/>
      <c r="B1318" s="499" t="s">
        <v>155</v>
      </c>
      <c r="C1318" s="500"/>
      <c r="D1318" s="500"/>
      <c r="E1318" s="500"/>
      <c r="F1318" s="500"/>
      <c r="G1318" s="500"/>
      <c r="H1318" s="500"/>
      <c r="I1318" s="501"/>
      <c r="J1318" s="496">
        <f>J$13</f>
        <v>44871</v>
      </c>
      <c r="K1318" s="497"/>
      <c r="L1318" s="496">
        <f t="shared" ref="L1318" si="399">L$13</f>
        <v>44872</v>
      </c>
      <c r="M1318" s="497"/>
      <c r="N1318" s="496">
        <f t="shared" ref="N1318" si="400">N$13</f>
        <v>44873</v>
      </c>
      <c r="O1318" s="497"/>
      <c r="P1318" s="496">
        <f t="shared" ref="P1318" si="401">P$13</f>
        <v>44874</v>
      </c>
      <c r="Q1318" s="497"/>
      <c r="R1318" s="496">
        <f t="shared" ref="R1318" si="402">R$13</f>
        <v>44875</v>
      </c>
      <c r="S1318" s="497"/>
      <c r="T1318" s="496">
        <f t="shared" ref="T1318" si="403">T$13</f>
        <v>44876</v>
      </c>
      <c r="U1318" s="497"/>
      <c r="V1318" s="496">
        <f t="shared" ref="V1318" si="404">V$13</f>
        <v>44877</v>
      </c>
      <c r="W1318" s="497"/>
      <c r="X1318" s="496">
        <f t="shared" ref="X1318" si="405">X$13</f>
        <v>44878</v>
      </c>
      <c r="Y1318" s="502"/>
      <c r="Z1318" s="69"/>
    </row>
    <row r="1319" spans="1:28" s="76" customFormat="1" ht="18.399999999999999" customHeight="1" thickTop="1" x14ac:dyDescent="0.15">
      <c r="A1319" s="69"/>
      <c r="B1319" s="170" t="s">
        <v>156</v>
      </c>
      <c r="C1319" s="171"/>
      <c r="D1319" s="171"/>
      <c r="E1319" s="171"/>
      <c r="F1319" s="171"/>
      <c r="G1319" s="171"/>
      <c r="H1319" s="171"/>
      <c r="I1319" s="172"/>
      <c r="J1319" s="488"/>
      <c r="K1319" s="489"/>
      <c r="L1319" s="490"/>
      <c r="M1319" s="489"/>
      <c r="N1319" s="490"/>
      <c r="O1319" s="489"/>
      <c r="P1319" s="490"/>
      <c r="Q1319" s="489"/>
      <c r="R1319" s="490"/>
      <c r="S1319" s="489"/>
      <c r="T1319" s="490"/>
      <c r="U1319" s="489"/>
      <c r="V1319" s="490"/>
      <c r="W1319" s="489"/>
      <c r="X1319" s="490"/>
      <c r="Y1319" s="491"/>
      <c r="Z1319" s="69"/>
    </row>
    <row r="1320" spans="1:28" s="76" customFormat="1" ht="18.399999999999999" customHeight="1" x14ac:dyDescent="0.15">
      <c r="A1320" s="69"/>
      <c r="B1320" s="173"/>
      <c r="C1320" s="174"/>
      <c r="D1320" s="174"/>
      <c r="E1320" s="174"/>
      <c r="F1320" s="174"/>
      <c r="G1320" s="175" t="s">
        <v>157</v>
      </c>
      <c r="H1320" s="176"/>
      <c r="I1320" s="177"/>
      <c r="J1320" s="492" t="s">
        <v>286</v>
      </c>
      <c r="K1320" s="493"/>
      <c r="L1320" s="494" t="s">
        <v>286</v>
      </c>
      <c r="M1320" s="493"/>
      <c r="N1320" s="494" t="s">
        <v>286</v>
      </c>
      <c r="O1320" s="493"/>
      <c r="P1320" s="494" t="s">
        <v>286</v>
      </c>
      <c r="Q1320" s="493"/>
      <c r="R1320" s="494" t="s">
        <v>286</v>
      </c>
      <c r="S1320" s="493"/>
      <c r="T1320" s="494" t="s">
        <v>286</v>
      </c>
      <c r="U1320" s="493"/>
      <c r="V1320" s="494" t="s">
        <v>286</v>
      </c>
      <c r="W1320" s="493"/>
      <c r="X1320" s="494" t="s">
        <v>286</v>
      </c>
      <c r="Y1320" s="495"/>
      <c r="Z1320" s="69"/>
    </row>
    <row r="1321" spans="1:28" s="76" customFormat="1" ht="18.399999999999999" customHeight="1" x14ac:dyDescent="0.15">
      <c r="A1321" s="69"/>
      <c r="B1321" s="178" t="s">
        <v>158</v>
      </c>
      <c r="C1321" s="179"/>
      <c r="D1321" s="179"/>
      <c r="E1321" s="179"/>
      <c r="F1321" s="179"/>
      <c r="G1321" s="179"/>
      <c r="H1321" s="179"/>
      <c r="I1321" s="180"/>
      <c r="J1321" s="484"/>
      <c r="K1321" s="485"/>
      <c r="L1321" s="486"/>
      <c r="M1321" s="485"/>
      <c r="N1321" s="486"/>
      <c r="O1321" s="485"/>
      <c r="P1321" s="486"/>
      <c r="Q1321" s="485"/>
      <c r="R1321" s="486"/>
      <c r="S1321" s="485"/>
      <c r="T1321" s="486"/>
      <c r="U1321" s="485"/>
      <c r="V1321" s="486"/>
      <c r="W1321" s="485"/>
      <c r="X1321" s="486"/>
      <c r="Y1321" s="487"/>
      <c r="Z1321" s="69"/>
    </row>
    <row r="1322" spans="1:28" s="76" customFormat="1" ht="18.399999999999999" customHeight="1" x14ac:dyDescent="0.15">
      <c r="A1322" s="70"/>
      <c r="B1322" s="178" t="s">
        <v>159</v>
      </c>
      <c r="C1322" s="179"/>
      <c r="D1322" s="179"/>
      <c r="E1322" s="179"/>
      <c r="F1322" s="179"/>
      <c r="G1322" s="179"/>
      <c r="H1322" s="179"/>
      <c r="I1322" s="180"/>
      <c r="J1322" s="484"/>
      <c r="K1322" s="485"/>
      <c r="L1322" s="486"/>
      <c r="M1322" s="485"/>
      <c r="N1322" s="486"/>
      <c r="O1322" s="485"/>
      <c r="P1322" s="486"/>
      <c r="Q1322" s="485"/>
      <c r="R1322" s="486"/>
      <c r="S1322" s="485"/>
      <c r="T1322" s="486"/>
      <c r="U1322" s="485"/>
      <c r="V1322" s="486"/>
      <c r="W1322" s="485"/>
      <c r="X1322" s="486"/>
      <c r="Y1322" s="487"/>
      <c r="Z1322" s="69"/>
    </row>
    <row r="1323" spans="1:28" s="76" customFormat="1" ht="18.399999999999999" customHeight="1" x14ac:dyDescent="0.15">
      <c r="A1323" s="69"/>
      <c r="B1323" s="178" t="s">
        <v>160</v>
      </c>
      <c r="C1323" s="179"/>
      <c r="D1323" s="179"/>
      <c r="E1323" s="179"/>
      <c r="F1323" s="179"/>
      <c r="G1323" s="179"/>
      <c r="H1323" s="179"/>
      <c r="I1323" s="180"/>
      <c r="J1323" s="484"/>
      <c r="K1323" s="485"/>
      <c r="L1323" s="486"/>
      <c r="M1323" s="485"/>
      <c r="N1323" s="486"/>
      <c r="O1323" s="485"/>
      <c r="P1323" s="486"/>
      <c r="Q1323" s="485"/>
      <c r="R1323" s="486"/>
      <c r="S1323" s="485"/>
      <c r="T1323" s="486"/>
      <c r="U1323" s="485"/>
      <c r="V1323" s="486"/>
      <c r="W1323" s="485"/>
      <c r="X1323" s="486"/>
      <c r="Y1323" s="487"/>
      <c r="Z1323" s="69"/>
    </row>
    <row r="1324" spans="1:28" s="76" customFormat="1" ht="18.399999999999999" customHeight="1" thickBot="1" x14ac:dyDescent="0.2">
      <c r="A1324" s="70"/>
      <c r="B1324" s="181" t="s">
        <v>161</v>
      </c>
      <c r="C1324" s="182"/>
      <c r="D1324" s="182"/>
      <c r="E1324" s="182"/>
      <c r="F1324" s="182"/>
      <c r="G1324" s="182"/>
      <c r="H1324" s="182"/>
      <c r="I1324" s="183"/>
      <c r="J1324" s="480"/>
      <c r="K1324" s="481"/>
      <c r="L1324" s="482"/>
      <c r="M1324" s="481"/>
      <c r="N1324" s="482"/>
      <c r="O1324" s="481"/>
      <c r="P1324" s="482"/>
      <c r="Q1324" s="481"/>
      <c r="R1324" s="482"/>
      <c r="S1324" s="481"/>
      <c r="T1324" s="482"/>
      <c r="U1324" s="481"/>
      <c r="V1324" s="482"/>
      <c r="W1324" s="481"/>
      <c r="X1324" s="482"/>
      <c r="Y1324" s="483"/>
      <c r="Z1324" s="69"/>
    </row>
    <row r="1325" spans="1:28" s="76" customFormat="1" ht="18.399999999999999" customHeight="1" thickTop="1" x14ac:dyDescent="0.15">
      <c r="A1325" s="69"/>
      <c r="B1325" s="73"/>
      <c r="C1325" s="73"/>
      <c r="D1325" s="507" t="str">
        <f>IF(AB1326=0,"",VLOOKUP(AB1326,E$2256:F$2355,2))</f>
        <v/>
      </c>
      <c r="E1325" s="507"/>
      <c r="F1325" s="507"/>
      <c r="G1325" s="507"/>
      <c r="H1325" s="73"/>
      <c r="I1325" s="73"/>
      <c r="J1325" s="73"/>
      <c r="K1325" s="73"/>
      <c r="L1325" s="73"/>
      <c r="M1325" s="503"/>
      <c r="N1325" s="503"/>
      <c r="O1325" s="503"/>
      <c r="P1325" s="503"/>
      <c r="Q1325" s="503"/>
      <c r="R1325" s="73"/>
      <c r="S1325" s="73"/>
      <c r="T1325" s="73"/>
      <c r="U1325" s="505" t="str">
        <f>U$20</f>
        <v/>
      </c>
      <c r="V1325" s="505"/>
      <c r="W1325" s="505"/>
      <c r="X1325" s="505"/>
      <c r="Y1325" s="505"/>
      <c r="Z1325" s="69"/>
    </row>
    <row r="1326" spans="1:28" s="76" customFormat="1" ht="18.399999999999999" customHeight="1" x14ac:dyDescent="0.15">
      <c r="A1326" s="69"/>
      <c r="B1326" s="74" t="s">
        <v>162</v>
      </c>
      <c r="C1326" s="74"/>
      <c r="D1326" s="508"/>
      <c r="E1326" s="508"/>
      <c r="F1326" s="508"/>
      <c r="G1326" s="508"/>
      <c r="H1326" s="69"/>
      <c r="I1326" s="74" t="s">
        <v>163</v>
      </c>
      <c r="J1326" s="74"/>
      <c r="K1326" s="74"/>
      <c r="L1326" s="74"/>
      <c r="M1326" s="504"/>
      <c r="N1326" s="504"/>
      <c r="O1326" s="504"/>
      <c r="P1326" s="504"/>
      <c r="Q1326" s="504"/>
      <c r="R1326" s="69"/>
      <c r="S1326" s="74" t="s">
        <v>174</v>
      </c>
      <c r="T1326" s="74"/>
      <c r="U1326" s="506"/>
      <c r="V1326" s="506"/>
      <c r="W1326" s="506"/>
      <c r="X1326" s="506"/>
      <c r="Y1326" s="506"/>
      <c r="Z1326" s="69"/>
      <c r="AB1326" s="85">
        <f>IF(OR(SUM(AE$9:AE$10)=0,SUM(AE$9:AE$10)&lt;MAX(AB$1:AB1325)+1),0,MAX(AB$1:AB1325)+1)</f>
        <v>0</v>
      </c>
    </row>
    <row r="1327" spans="1:28" s="76" customFormat="1" ht="18.399999999999999" customHeight="1" x14ac:dyDescent="0.15">
      <c r="A1327" s="69"/>
      <c r="B1327" s="240" t="s">
        <v>389</v>
      </c>
      <c r="C1327" s="69"/>
      <c r="D1327" s="69"/>
      <c r="E1327" s="69"/>
      <c r="F1327" s="69"/>
      <c r="G1327" s="69"/>
      <c r="H1327" s="69"/>
      <c r="I1327" s="69"/>
      <c r="J1327" s="69"/>
      <c r="K1327" s="69"/>
      <c r="L1327" s="69"/>
      <c r="M1327" s="69"/>
      <c r="N1327" s="69"/>
      <c r="O1327" s="69"/>
      <c r="P1327" s="69"/>
      <c r="Q1327" s="69"/>
      <c r="R1327" s="69"/>
      <c r="S1327" s="69"/>
      <c r="T1327" s="69"/>
      <c r="U1327" s="69"/>
      <c r="V1327" s="69"/>
      <c r="W1327" s="69"/>
      <c r="X1327" s="69"/>
      <c r="Y1327" s="69"/>
      <c r="Z1327" s="69"/>
    </row>
    <row r="1328" spans="1:28" s="76" customFormat="1" ht="18.399999999999999" customHeight="1" x14ac:dyDescent="0.15">
      <c r="A1328" s="69" t="s">
        <v>149</v>
      </c>
      <c r="B1328" s="70"/>
      <c r="C1328" s="70"/>
      <c r="D1328" s="70"/>
      <c r="E1328" s="70"/>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5"/>
    </row>
    <row r="1329" spans="1:27" s="76" customFormat="1" ht="18.399999999999999" customHeight="1" x14ac:dyDescent="0.15">
      <c r="A1329" s="70"/>
      <c r="B1329" s="70"/>
      <c r="C1329" s="70"/>
      <c r="D1329" s="498" t="str">
        <f>団体!C$4&amp;"   体調チェックシート"</f>
        <v>令和 ４年度 第２４回 「谷口睦生」記念陸上記録会   体調チェックシート</v>
      </c>
      <c r="E1329" s="498"/>
      <c r="F1329" s="498"/>
      <c r="G1329" s="498"/>
      <c r="H1329" s="498"/>
      <c r="I1329" s="498"/>
      <c r="J1329" s="498"/>
      <c r="K1329" s="498"/>
      <c r="L1329" s="498"/>
      <c r="M1329" s="498"/>
      <c r="N1329" s="498"/>
      <c r="O1329" s="498"/>
      <c r="P1329" s="498"/>
      <c r="Q1329" s="498"/>
      <c r="R1329" s="498"/>
      <c r="S1329" s="498"/>
      <c r="T1329" s="498"/>
      <c r="U1329" s="498"/>
      <c r="V1329" s="498"/>
      <c r="W1329" s="498"/>
      <c r="X1329" s="498"/>
      <c r="Y1329" s="70"/>
      <c r="Z1329" s="70"/>
      <c r="AA1329" s="75"/>
    </row>
    <row r="1330" spans="1:27" s="76" customFormat="1" ht="18.399999999999999" customHeight="1" x14ac:dyDescent="0.15">
      <c r="A1330" s="69"/>
      <c r="B1330" s="69"/>
      <c r="C1330" s="69"/>
      <c r="D1330" s="498"/>
      <c r="E1330" s="498"/>
      <c r="F1330" s="498"/>
      <c r="G1330" s="498"/>
      <c r="H1330" s="498"/>
      <c r="I1330" s="498"/>
      <c r="J1330" s="498"/>
      <c r="K1330" s="498"/>
      <c r="L1330" s="498"/>
      <c r="M1330" s="498"/>
      <c r="N1330" s="498"/>
      <c r="O1330" s="498"/>
      <c r="P1330" s="498"/>
      <c r="Q1330" s="498"/>
      <c r="R1330" s="498"/>
      <c r="S1330" s="498"/>
      <c r="T1330" s="498"/>
      <c r="U1330" s="498"/>
      <c r="V1330" s="498"/>
      <c r="W1330" s="498"/>
      <c r="X1330" s="498"/>
      <c r="Y1330" s="69"/>
      <c r="Z1330" s="69"/>
    </row>
    <row r="1331" spans="1:27" s="76" customFormat="1" ht="18.399999999999999" customHeight="1" x14ac:dyDescent="0.15">
      <c r="A1331" s="69"/>
      <c r="B1331" s="69"/>
      <c r="C1331" s="69"/>
      <c r="D1331" s="69"/>
      <c r="E1331" s="69"/>
      <c r="F1331" s="69"/>
      <c r="G1331" s="69"/>
      <c r="H1331" s="69"/>
      <c r="I1331" s="69"/>
      <c r="J1331" s="69"/>
      <c r="K1331" s="69"/>
      <c r="L1331" s="69"/>
      <c r="M1331" s="69"/>
      <c r="N1331" s="69"/>
      <c r="O1331" s="69"/>
      <c r="P1331" s="69"/>
      <c r="Q1331" s="69"/>
      <c r="R1331" s="69"/>
      <c r="S1331" s="69"/>
      <c r="T1331" s="69"/>
      <c r="U1331" s="69"/>
      <c r="V1331" s="69"/>
      <c r="W1331" s="69"/>
      <c r="X1331" s="69"/>
      <c r="Y1331" s="69"/>
      <c r="Z1331" s="69"/>
    </row>
    <row r="1332" spans="1:27" s="76" customFormat="1" ht="18.399999999999999" customHeight="1" x14ac:dyDescent="0.15">
      <c r="A1332" s="69"/>
      <c r="B1332" s="71" t="s">
        <v>150</v>
      </c>
      <c r="C1332" s="69"/>
      <c r="D1332" s="69"/>
      <c r="E1332" s="69"/>
      <c r="F1332" s="69"/>
      <c r="G1332" s="69"/>
      <c r="H1332" s="69"/>
      <c r="I1332" s="69"/>
      <c r="J1332" s="69"/>
      <c r="K1332" s="69"/>
      <c r="L1332" s="69"/>
      <c r="M1332" s="69"/>
      <c r="N1332" s="69"/>
      <c r="O1332" s="69"/>
      <c r="P1332" s="69"/>
      <c r="Q1332" s="69"/>
      <c r="R1332" s="69"/>
      <c r="S1332" s="69"/>
      <c r="T1332" s="69"/>
      <c r="U1332" s="69"/>
      <c r="V1332" s="69"/>
      <c r="W1332" s="69"/>
      <c r="X1332" s="69"/>
      <c r="Y1332" s="69"/>
      <c r="Z1332" s="69"/>
    </row>
    <row r="1333" spans="1:27" s="76" customFormat="1" ht="18.399999999999999" customHeight="1" x14ac:dyDescent="0.15">
      <c r="A1333" s="69"/>
      <c r="B1333" s="71" t="s">
        <v>151</v>
      </c>
      <c r="C1333" s="69"/>
      <c r="D1333" s="69"/>
      <c r="E1333" s="69"/>
      <c r="F1333" s="69"/>
      <c r="G1333" s="69"/>
      <c r="H1333" s="69"/>
      <c r="I1333" s="69"/>
      <c r="J1333" s="69"/>
      <c r="K1333" s="69"/>
      <c r="L1333" s="69"/>
      <c r="M1333" s="69"/>
      <c r="N1333" s="69"/>
      <c r="O1333" s="69"/>
      <c r="P1333" s="69"/>
      <c r="Q1333" s="69"/>
      <c r="R1333" s="69"/>
      <c r="S1333" s="69"/>
      <c r="T1333" s="69"/>
      <c r="U1333" s="69"/>
      <c r="V1333" s="69"/>
      <c r="W1333" s="69"/>
      <c r="X1333" s="69"/>
      <c r="Y1333" s="69"/>
      <c r="Z1333" s="69"/>
    </row>
    <row r="1334" spans="1:27" s="76" customFormat="1" ht="18.399999999999999" customHeight="1" x14ac:dyDescent="0.15">
      <c r="A1334" s="69"/>
      <c r="B1334" s="71" t="s">
        <v>152</v>
      </c>
      <c r="C1334" s="69"/>
      <c r="D1334" s="69"/>
      <c r="E1334" s="69"/>
      <c r="F1334" s="69"/>
      <c r="G1334" s="69"/>
      <c r="H1334" s="69"/>
      <c r="I1334" s="69"/>
      <c r="J1334" s="69"/>
      <c r="K1334" s="69"/>
      <c r="L1334" s="69"/>
      <c r="M1334" s="69"/>
      <c r="N1334" s="69"/>
      <c r="O1334" s="69"/>
      <c r="P1334" s="69"/>
      <c r="Q1334" s="69"/>
      <c r="R1334" s="69"/>
      <c r="S1334" s="69"/>
      <c r="T1334" s="69"/>
      <c r="U1334" s="69"/>
      <c r="V1334" s="69"/>
      <c r="W1334" s="69"/>
      <c r="X1334" s="69"/>
      <c r="Y1334" s="69"/>
      <c r="Z1334" s="69"/>
    </row>
    <row r="1335" spans="1:27" s="76" customFormat="1" ht="18.399999999999999" customHeight="1" x14ac:dyDescent="0.15">
      <c r="A1335" s="69"/>
      <c r="B1335" s="71" t="s">
        <v>153</v>
      </c>
      <c r="C1335" s="69"/>
      <c r="D1335" s="69"/>
      <c r="E1335" s="69"/>
      <c r="F1335" s="69"/>
      <c r="G1335" s="69"/>
      <c r="H1335" s="69"/>
      <c r="I1335" s="69"/>
      <c r="J1335" s="69"/>
      <c r="K1335" s="69"/>
      <c r="L1335" s="69"/>
      <c r="M1335" s="69"/>
      <c r="N1335" s="69"/>
      <c r="O1335" s="69"/>
      <c r="P1335" s="69"/>
      <c r="Q1335" s="69"/>
      <c r="R1335" s="69"/>
      <c r="S1335" s="69"/>
      <c r="T1335" s="69"/>
      <c r="U1335" s="69"/>
      <c r="V1335" s="69"/>
      <c r="W1335" s="69"/>
      <c r="X1335" s="69"/>
      <c r="Y1335" s="69"/>
      <c r="Z1335" s="69"/>
    </row>
    <row r="1336" spans="1:27" s="76" customFormat="1" ht="18.399999999999999" customHeight="1" x14ac:dyDescent="0.15">
      <c r="A1336" s="69"/>
      <c r="B1336" s="71" t="s">
        <v>164</v>
      </c>
      <c r="C1336" s="69"/>
      <c r="D1336" s="69"/>
      <c r="E1336" s="69"/>
      <c r="F1336" s="69"/>
      <c r="G1336" s="69"/>
      <c r="H1336" s="69"/>
      <c r="I1336" s="69"/>
      <c r="J1336" s="69"/>
      <c r="K1336" s="69"/>
      <c r="L1336" s="69"/>
      <c r="M1336" s="69"/>
      <c r="N1336" s="69"/>
      <c r="O1336" s="69"/>
      <c r="P1336" s="69"/>
      <c r="Q1336" s="69"/>
      <c r="R1336" s="69"/>
      <c r="S1336" s="69"/>
      <c r="T1336" s="69"/>
      <c r="U1336" s="69"/>
      <c r="V1336" s="69"/>
      <c r="W1336" s="69"/>
      <c r="X1336" s="69"/>
      <c r="Y1336" s="69"/>
      <c r="Z1336" s="69"/>
    </row>
    <row r="1337" spans="1:27" s="76" customFormat="1" ht="18.399999999999999" customHeight="1" x14ac:dyDescent="0.15">
      <c r="A1337" s="69"/>
      <c r="B1337" s="71" t="s">
        <v>165</v>
      </c>
      <c r="C1337" s="69"/>
      <c r="D1337" s="69"/>
      <c r="E1337" s="69"/>
      <c r="F1337" s="69"/>
      <c r="G1337" s="69"/>
      <c r="H1337" s="69"/>
      <c r="I1337" s="69"/>
      <c r="J1337" s="69"/>
      <c r="K1337" s="69"/>
      <c r="L1337" s="69"/>
      <c r="M1337" s="69"/>
      <c r="N1337" s="69"/>
      <c r="O1337" s="69"/>
      <c r="P1337" s="69"/>
      <c r="Q1337" s="69"/>
      <c r="R1337" s="69"/>
      <c r="S1337" s="69"/>
      <c r="T1337" s="69"/>
      <c r="U1337" s="69"/>
      <c r="V1337" s="69"/>
      <c r="W1337" s="69"/>
      <c r="X1337" s="69"/>
      <c r="Y1337" s="69"/>
      <c r="Z1337" s="69"/>
    </row>
    <row r="1338" spans="1:27" s="76" customFormat="1" ht="18.399999999999999" customHeight="1" x14ac:dyDescent="0.15">
      <c r="A1338" s="69"/>
      <c r="B1338" s="241" t="s">
        <v>154</v>
      </c>
      <c r="C1338" s="69"/>
      <c r="D1338" s="69"/>
      <c r="E1338" s="69"/>
      <c r="F1338" s="69"/>
      <c r="G1338" s="69"/>
      <c r="H1338" s="242"/>
      <c r="I1338" s="69"/>
      <c r="J1338" s="69"/>
      <c r="K1338" s="69"/>
      <c r="L1338" s="69"/>
      <c r="M1338" s="242"/>
      <c r="N1338" s="242"/>
      <c r="O1338" s="242"/>
      <c r="P1338" s="242"/>
      <c r="Q1338" s="242"/>
      <c r="R1338" s="242"/>
      <c r="S1338" s="242"/>
      <c r="T1338" s="242"/>
      <c r="U1338" s="242"/>
      <c r="V1338" s="242"/>
      <c r="W1338" s="242"/>
      <c r="X1338" s="242"/>
      <c r="Y1338" s="242"/>
      <c r="Z1338" s="69"/>
    </row>
    <row r="1339" spans="1:27" s="76" customFormat="1" ht="18.399999999999999" customHeight="1" thickBot="1" x14ac:dyDescent="0.2">
      <c r="A1339" s="69"/>
      <c r="B1339" s="72" t="s">
        <v>390</v>
      </c>
      <c r="C1339" s="69"/>
      <c r="D1339" s="69"/>
      <c r="E1339" s="69"/>
      <c r="F1339" s="69"/>
      <c r="G1339" s="69"/>
      <c r="H1339" s="69"/>
      <c r="I1339" s="69"/>
      <c r="J1339" s="69"/>
      <c r="K1339" s="69"/>
      <c r="L1339" s="69"/>
      <c r="M1339" s="69"/>
      <c r="N1339" s="69"/>
      <c r="O1339" s="69"/>
      <c r="P1339" s="69"/>
      <c r="Q1339" s="69"/>
      <c r="R1339" s="69"/>
      <c r="S1339" s="69"/>
      <c r="T1339" s="69"/>
      <c r="U1339" s="69"/>
      <c r="V1339" s="69"/>
      <c r="W1339" s="69"/>
      <c r="X1339" s="69"/>
      <c r="Y1339" s="69"/>
      <c r="Z1339" s="69"/>
    </row>
    <row r="1340" spans="1:27" s="76" customFormat="1" ht="18.399999999999999" customHeight="1" thickTop="1" thickBot="1" x14ac:dyDescent="0.2">
      <c r="A1340" s="69"/>
      <c r="B1340" s="499" t="s">
        <v>155</v>
      </c>
      <c r="C1340" s="500"/>
      <c r="D1340" s="500"/>
      <c r="E1340" s="500"/>
      <c r="F1340" s="500"/>
      <c r="G1340" s="500"/>
      <c r="H1340" s="500"/>
      <c r="I1340" s="501"/>
      <c r="J1340" s="496">
        <f>J$13</f>
        <v>44871</v>
      </c>
      <c r="K1340" s="497"/>
      <c r="L1340" s="496">
        <f t="shared" ref="L1340" si="406">L$13</f>
        <v>44872</v>
      </c>
      <c r="M1340" s="497"/>
      <c r="N1340" s="496">
        <f t="shared" ref="N1340" si="407">N$13</f>
        <v>44873</v>
      </c>
      <c r="O1340" s="497"/>
      <c r="P1340" s="496">
        <f t="shared" ref="P1340" si="408">P$13</f>
        <v>44874</v>
      </c>
      <c r="Q1340" s="497"/>
      <c r="R1340" s="496">
        <f t="shared" ref="R1340" si="409">R$13</f>
        <v>44875</v>
      </c>
      <c r="S1340" s="497"/>
      <c r="T1340" s="496">
        <f t="shared" ref="T1340" si="410">T$13</f>
        <v>44876</v>
      </c>
      <c r="U1340" s="497"/>
      <c r="V1340" s="496">
        <f t="shared" ref="V1340" si="411">V$13</f>
        <v>44877</v>
      </c>
      <c r="W1340" s="497"/>
      <c r="X1340" s="496">
        <f t="shared" ref="X1340" si="412">X$13</f>
        <v>44878</v>
      </c>
      <c r="Y1340" s="502"/>
      <c r="Z1340" s="69"/>
    </row>
    <row r="1341" spans="1:27" s="76" customFormat="1" ht="18.399999999999999" customHeight="1" thickTop="1" x14ac:dyDescent="0.15">
      <c r="A1341" s="69"/>
      <c r="B1341" s="170" t="s">
        <v>156</v>
      </c>
      <c r="C1341" s="171"/>
      <c r="D1341" s="171"/>
      <c r="E1341" s="171"/>
      <c r="F1341" s="171"/>
      <c r="G1341" s="171"/>
      <c r="H1341" s="171"/>
      <c r="I1341" s="172"/>
      <c r="J1341" s="488"/>
      <c r="K1341" s="489"/>
      <c r="L1341" s="490"/>
      <c r="M1341" s="489"/>
      <c r="N1341" s="490"/>
      <c r="O1341" s="489"/>
      <c r="P1341" s="490"/>
      <c r="Q1341" s="489"/>
      <c r="R1341" s="490"/>
      <c r="S1341" s="489"/>
      <c r="T1341" s="490"/>
      <c r="U1341" s="489"/>
      <c r="V1341" s="490"/>
      <c r="W1341" s="489"/>
      <c r="X1341" s="490"/>
      <c r="Y1341" s="491"/>
      <c r="Z1341" s="69"/>
    </row>
    <row r="1342" spans="1:27" s="76" customFormat="1" ht="18.399999999999999" customHeight="1" x14ac:dyDescent="0.15">
      <c r="A1342" s="69"/>
      <c r="B1342" s="173"/>
      <c r="C1342" s="174"/>
      <c r="D1342" s="174"/>
      <c r="E1342" s="174"/>
      <c r="F1342" s="174"/>
      <c r="G1342" s="175" t="s">
        <v>157</v>
      </c>
      <c r="H1342" s="176"/>
      <c r="I1342" s="177"/>
      <c r="J1342" s="492" t="s">
        <v>286</v>
      </c>
      <c r="K1342" s="493"/>
      <c r="L1342" s="494" t="s">
        <v>286</v>
      </c>
      <c r="M1342" s="493"/>
      <c r="N1342" s="494" t="s">
        <v>286</v>
      </c>
      <c r="O1342" s="493"/>
      <c r="P1342" s="494" t="s">
        <v>286</v>
      </c>
      <c r="Q1342" s="493"/>
      <c r="R1342" s="494" t="s">
        <v>286</v>
      </c>
      <c r="S1342" s="493"/>
      <c r="T1342" s="494" t="s">
        <v>286</v>
      </c>
      <c r="U1342" s="493"/>
      <c r="V1342" s="494" t="s">
        <v>286</v>
      </c>
      <c r="W1342" s="493"/>
      <c r="X1342" s="494" t="s">
        <v>286</v>
      </c>
      <c r="Y1342" s="495"/>
      <c r="Z1342" s="69"/>
    </row>
    <row r="1343" spans="1:27" s="76" customFormat="1" ht="18.399999999999999" customHeight="1" x14ac:dyDescent="0.15">
      <c r="A1343" s="69"/>
      <c r="B1343" s="178" t="s">
        <v>158</v>
      </c>
      <c r="C1343" s="179"/>
      <c r="D1343" s="179"/>
      <c r="E1343" s="179"/>
      <c r="F1343" s="179"/>
      <c r="G1343" s="179"/>
      <c r="H1343" s="179"/>
      <c r="I1343" s="180"/>
      <c r="J1343" s="484"/>
      <c r="K1343" s="485"/>
      <c r="L1343" s="486"/>
      <c r="M1343" s="485"/>
      <c r="N1343" s="486"/>
      <c r="O1343" s="485"/>
      <c r="P1343" s="486"/>
      <c r="Q1343" s="485"/>
      <c r="R1343" s="486"/>
      <c r="S1343" s="485"/>
      <c r="T1343" s="486"/>
      <c r="U1343" s="485"/>
      <c r="V1343" s="486"/>
      <c r="W1343" s="485"/>
      <c r="X1343" s="486"/>
      <c r="Y1343" s="487"/>
      <c r="Z1343" s="69"/>
    </row>
    <row r="1344" spans="1:27" s="76" customFormat="1" ht="18.399999999999999" customHeight="1" x14ac:dyDescent="0.15">
      <c r="A1344" s="70"/>
      <c r="B1344" s="178" t="s">
        <v>159</v>
      </c>
      <c r="C1344" s="179"/>
      <c r="D1344" s="179"/>
      <c r="E1344" s="179"/>
      <c r="F1344" s="179"/>
      <c r="G1344" s="179"/>
      <c r="H1344" s="179"/>
      <c r="I1344" s="180"/>
      <c r="J1344" s="484"/>
      <c r="K1344" s="485"/>
      <c r="L1344" s="486"/>
      <c r="M1344" s="485"/>
      <c r="N1344" s="486"/>
      <c r="O1344" s="485"/>
      <c r="P1344" s="486"/>
      <c r="Q1344" s="485"/>
      <c r="R1344" s="486"/>
      <c r="S1344" s="485"/>
      <c r="T1344" s="486"/>
      <c r="U1344" s="485"/>
      <c r="V1344" s="486"/>
      <c r="W1344" s="485"/>
      <c r="X1344" s="486"/>
      <c r="Y1344" s="487"/>
      <c r="Z1344" s="69"/>
    </row>
    <row r="1345" spans="1:35" s="76" customFormat="1" ht="18.399999999999999" customHeight="1" x14ac:dyDescent="0.15">
      <c r="A1345" s="69"/>
      <c r="B1345" s="178" t="s">
        <v>160</v>
      </c>
      <c r="C1345" s="179"/>
      <c r="D1345" s="179"/>
      <c r="E1345" s="179"/>
      <c r="F1345" s="179"/>
      <c r="G1345" s="179"/>
      <c r="H1345" s="179"/>
      <c r="I1345" s="180"/>
      <c r="J1345" s="484"/>
      <c r="K1345" s="485"/>
      <c r="L1345" s="486"/>
      <c r="M1345" s="485"/>
      <c r="N1345" s="486"/>
      <c r="O1345" s="485"/>
      <c r="P1345" s="486"/>
      <c r="Q1345" s="485"/>
      <c r="R1345" s="486"/>
      <c r="S1345" s="485"/>
      <c r="T1345" s="486"/>
      <c r="U1345" s="485"/>
      <c r="V1345" s="486"/>
      <c r="W1345" s="485"/>
      <c r="X1345" s="486"/>
      <c r="Y1345" s="487"/>
      <c r="Z1345" s="69"/>
    </row>
    <row r="1346" spans="1:35" s="76" customFormat="1" ht="18.399999999999999" customHeight="1" thickBot="1" x14ac:dyDescent="0.2">
      <c r="A1346" s="70"/>
      <c r="B1346" s="181" t="s">
        <v>161</v>
      </c>
      <c r="C1346" s="182"/>
      <c r="D1346" s="182"/>
      <c r="E1346" s="182"/>
      <c r="F1346" s="182"/>
      <c r="G1346" s="182"/>
      <c r="H1346" s="182"/>
      <c r="I1346" s="183"/>
      <c r="J1346" s="480"/>
      <c r="K1346" s="481"/>
      <c r="L1346" s="482"/>
      <c r="M1346" s="481"/>
      <c r="N1346" s="482"/>
      <c r="O1346" s="481"/>
      <c r="P1346" s="482"/>
      <c r="Q1346" s="481"/>
      <c r="R1346" s="482"/>
      <c r="S1346" s="481"/>
      <c r="T1346" s="482"/>
      <c r="U1346" s="481"/>
      <c r="V1346" s="482"/>
      <c r="W1346" s="481"/>
      <c r="X1346" s="482"/>
      <c r="Y1346" s="483"/>
      <c r="Z1346" s="69"/>
    </row>
    <row r="1347" spans="1:35" s="76" customFormat="1" ht="18.399999999999999" customHeight="1" thickTop="1" x14ac:dyDescent="0.15">
      <c r="A1347" s="69"/>
      <c r="B1347" s="73"/>
      <c r="C1347" s="73"/>
      <c r="D1347" s="507" t="str">
        <f>IF(AB1348=0,"",VLOOKUP(AB1348,E$2256:F$2355,2))</f>
        <v/>
      </c>
      <c r="E1347" s="507"/>
      <c r="F1347" s="507"/>
      <c r="G1347" s="507"/>
      <c r="H1347" s="73"/>
      <c r="I1347" s="73"/>
      <c r="J1347" s="73"/>
      <c r="K1347" s="73"/>
      <c r="L1347" s="73"/>
      <c r="M1347" s="503"/>
      <c r="N1347" s="503"/>
      <c r="O1347" s="503"/>
      <c r="P1347" s="503"/>
      <c r="Q1347" s="503"/>
      <c r="R1347" s="73"/>
      <c r="S1347" s="73"/>
      <c r="T1347" s="73"/>
      <c r="U1347" s="505" t="str">
        <f>U$20</f>
        <v/>
      </c>
      <c r="V1347" s="505"/>
      <c r="W1347" s="505"/>
      <c r="X1347" s="505"/>
      <c r="Y1347" s="505"/>
      <c r="Z1347" s="69"/>
    </row>
    <row r="1348" spans="1:35" s="76" customFormat="1" ht="18.399999999999999" customHeight="1" x14ac:dyDescent="0.15">
      <c r="A1348" s="69"/>
      <c r="B1348" s="74" t="s">
        <v>162</v>
      </c>
      <c r="C1348" s="74"/>
      <c r="D1348" s="508"/>
      <c r="E1348" s="508"/>
      <c r="F1348" s="508"/>
      <c r="G1348" s="508"/>
      <c r="H1348" s="69"/>
      <c r="I1348" s="74" t="s">
        <v>163</v>
      </c>
      <c r="J1348" s="74"/>
      <c r="K1348" s="74"/>
      <c r="L1348" s="74"/>
      <c r="M1348" s="504"/>
      <c r="N1348" s="504"/>
      <c r="O1348" s="504"/>
      <c r="P1348" s="504"/>
      <c r="Q1348" s="504"/>
      <c r="R1348" s="69"/>
      <c r="S1348" s="74" t="s">
        <v>174</v>
      </c>
      <c r="T1348" s="74"/>
      <c r="U1348" s="506"/>
      <c r="V1348" s="506"/>
      <c r="W1348" s="506"/>
      <c r="X1348" s="506"/>
      <c r="Y1348" s="506"/>
      <c r="Z1348" s="69"/>
      <c r="AB1348" s="85">
        <f>IF(OR(SUM(AE$9:AE$10)=0,SUM(AE$9:AE$10)&lt;MAX(AB$1:AB1347)+1),0,MAX(AB$1:AB1347)+1)</f>
        <v>0</v>
      </c>
    </row>
    <row r="1349" spans="1:35" s="76" customFormat="1" ht="18.399999999999999" customHeight="1" x14ac:dyDescent="0.15">
      <c r="A1349" s="69"/>
      <c r="B1349" s="240" t="s">
        <v>389</v>
      </c>
      <c r="C1349" s="69"/>
      <c r="D1349" s="69"/>
      <c r="E1349" s="69"/>
      <c r="F1349" s="69"/>
      <c r="G1349" s="69"/>
      <c r="H1349" s="69"/>
      <c r="I1349" s="69"/>
      <c r="J1349" s="69"/>
      <c r="K1349" s="69"/>
      <c r="L1349" s="69"/>
      <c r="M1349" s="69"/>
      <c r="N1349" s="69"/>
      <c r="O1349" s="69"/>
      <c r="P1349" s="69"/>
      <c r="Q1349" s="69"/>
      <c r="R1349" s="69"/>
      <c r="S1349" s="69"/>
      <c r="T1349" s="69"/>
      <c r="U1349" s="69"/>
      <c r="V1349" s="69"/>
      <c r="W1349" s="69"/>
      <c r="X1349" s="69"/>
      <c r="Y1349" s="69"/>
      <c r="Z1349" s="69"/>
    </row>
    <row r="1350" spans="1:35" s="76" customFormat="1" ht="18.399999999999999" customHeight="1" x14ac:dyDescent="0.15">
      <c r="A1350" s="69" t="s">
        <v>149</v>
      </c>
      <c r="B1350" s="69"/>
      <c r="C1350" s="69"/>
      <c r="D1350" s="69"/>
      <c r="E1350" s="69"/>
      <c r="F1350" s="69"/>
      <c r="G1350" s="69"/>
      <c r="H1350" s="69"/>
      <c r="I1350" s="69"/>
      <c r="J1350" s="69"/>
      <c r="K1350" s="69"/>
      <c r="L1350" s="69"/>
      <c r="M1350" s="69"/>
      <c r="N1350" s="69"/>
      <c r="O1350" s="69"/>
      <c r="P1350" s="69"/>
      <c r="Q1350" s="69"/>
      <c r="R1350" s="69"/>
      <c r="S1350" s="69"/>
      <c r="T1350" s="69"/>
      <c r="U1350" s="69"/>
      <c r="V1350" s="69"/>
      <c r="W1350" s="69"/>
      <c r="X1350" s="69"/>
      <c r="Y1350" s="69"/>
      <c r="Z1350" s="69"/>
    </row>
    <row r="1351" spans="1:35" s="75" customFormat="1" ht="18.399999999999999" customHeight="1" x14ac:dyDescent="0.15">
      <c r="A1351" s="69" t="s">
        <v>149</v>
      </c>
      <c r="B1351" s="70"/>
      <c r="C1351" s="70"/>
      <c r="D1351" s="70"/>
      <c r="E1351" s="70"/>
      <c r="F1351" s="70"/>
      <c r="G1351" s="70"/>
      <c r="H1351" s="70"/>
      <c r="I1351" s="70"/>
      <c r="J1351" s="70"/>
      <c r="K1351" s="70"/>
      <c r="L1351" s="70"/>
      <c r="M1351" s="70"/>
      <c r="N1351" s="70"/>
      <c r="O1351" s="70"/>
      <c r="P1351" s="70"/>
      <c r="Q1351" s="70"/>
      <c r="R1351" s="70"/>
      <c r="S1351" s="70"/>
      <c r="T1351" s="70"/>
      <c r="U1351" s="70"/>
      <c r="V1351" s="70"/>
      <c r="W1351" s="70"/>
      <c r="X1351" s="70"/>
      <c r="Y1351" s="70"/>
      <c r="Z1351" s="70"/>
    </row>
    <row r="1352" spans="1:35" s="76" customFormat="1" ht="18.399999999999999" customHeight="1" x14ac:dyDescent="0.15">
      <c r="A1352" s="70"/>
      <c r="B1352" s="70"/>
      <c r="C1352" s="70"/>
      <c r="D1352" s="498" t="str">
        <f>団体!C$4&amp;"   体調チェックシート"</f>
        <v>令和 ４年度 第２４回 「谷口睦生」記念陸上記録会   体調チェックシート</v>
      </c>
      <c r="E1352" s="498"/>
      <c r="F1352" s="498"/>
      <c r="G1352" s="498"/>
      <c r="H1352" s="498"/>
      <c r="I1352" s="498"/>
      <c r="J1352" s="498"/>
      <c r="K1352" s="498"/>
      <c r="L1352" s="498"/>
      <c r="M1352" s="498"/>
      <c r="N1352" s="498"/>
      <c r="O1352" s="498"/>
      <c r="P1352" s="498"/>
      <c r="Q1352" s="498"/>
      <c r="R1352" s="498"/>
      <c r="S1352" s="498"/>
      <c r="T1352" s="498"/>
      <c r="U1352" s="498"/>
      <c r="V1352" s="498"/>
      <c r="W1352" s="498"/>
      <c r="X1352" s="498"/>
      <c r="Y1352" s="70"/>
      <c r="Z1352" s="70"/>
      <c r="AA1352" s="75"/>
      <c r="AB1352" s="75"/>
      <c r="AC1352" s="75"/>
      <c r="AD1352" s="75"/>
    </row>
    <row r="1353" spans="1:35" s="76" customFormat="1" ht="18.399999999999999" customHeight="1" x14ac:dyDescent="0.15">
      <c r="A1353" s="69"/>
      <c r="B1353" s="69"/>
      <c r="C1353" s="69"/>
      <c r="D1353" s="498"/>
      <c r="E1353" s="498"/>
      <c r="F1353" s="498"/>
      <c r="G1353" s="498"/>
      <c r="H1353" s="498"/>
      <c r="I1353" s="498"/>
      <c r="J1353" s="498"/>
      <c r="K1353" s="498"/>
      <c r="L1353" s="498"/>
      <c r="M1353" s="498"/>
      <c r="N1353" s="498"/>
      <c r="O1353" s="498"/>
      <c r="P1353" s="498"/>
      <c r="Q1353" s="498"/>
      <c r="R1353" s="498"/>
      <c r="S1353" s="498"/>
      <c r="T1353" s="498"/>
      <c r="U1353" s="498"/>
      <c r="V1353" s="498"/>
      <c r="W1353" s="498"/>
      <c r="X1353" s="498"/>
      <c r="Y1353" s="69"/>
      <c r="Z1353" s="69"/>
    </row>
    <row r="1354" spans="1:35" s="75" customFormat="1" ht="18.399999999999999" customHeight="1" x14ac:dyDescent="0.15">
      <c r="A1354" s="70"/>
      <c r="B1354" s="70"/>
      <c r="C1354" s="70"/>
      <c r="D1354" s="70"/>
      <c r="E1354" s="70"/>
      <c r="F1354" s="70"/>
      <c r="G1354" s="70"/>
      <c r="H1354" s="70"/>
      <c r="I1354" s="70"/>
      <c r="J1354" s="70"/>
      <c r="K1354" s="70"/>
      <c r="L1354" s="70"/>
      <c r="M1354" s="70"/>
      <c r="N1354" s="70"/>
      <c r="O1354" s="70"/>
      <c r="P1354" s="70"/>
      <c r="Q1354" s="70"/>
      <c r="R1354" s="70"/>
      <c r="S1354" s="70"/>
      <c r="T1354" s="70"/>
      <c r="U1354" s="70"/>
      <c r="V1354" s="70"/>
      <c r="W1354" s="70"/>
      <c r="X1354" s="70"/>
      <c r="Y1354" s="70"/>
      <c r="Z1354" s="70"/>
      <c r="AE1354" s="76"/>
      <c r="AF1354" s="76"/>
      <c r="AG1354" s="76"/>
      <c r="AH1354" s="76"/>
      <c r="AI1354" s="76"/>
    </row>
    <row r="1355" spans="1:35" s="76" customFormat="1" ht="18.399999999999999" customHeight="1" x14ac:dyDescent="0.15">
      <c r="A1355" s="69"/>
      <c r="B1355" s="71" t="s">
        <v>150</v>
      </c>
      <c r="C1355" s="69"/>
      <c r="D1355" s="69"/>
      <c r="E1355" s="69"/>
      <c r="F1355" s="69"/>
      <c r="G1355" s="69"/>
      <c r="H1355" s="69"/>
      <c r="I1355" s="69"/>
      <c r="J1355" s="69"/>
      <c r="K1355" s="69"/>
      <c r="L1355" s="69"/>
      <c r="M1355" s="69"/>
      <c r="N1355" s="69"/>
      <c r="O1355" s="69"/>
      <c r="P1355" s="69"/>
      <c r="Q1355" s="69"/>
      <c r="R1355" s="69"/>
      <c r="S1355" s="69"/>
      <c r="T1355" s="69"/>
      <c r="U1355" s="69"/>
      <c r="V1355" s="69"/>
      <c r="W1355" s="69"/>
      <c r="X1355" s="69"/>
      <c r="Y1355" s="69"/>
      <c r="Z1355" s="69"/>
    </row>
    <row r="1356" spans="1:35" s="76" customFormat="1" ht="18.399999999999999" customHeight="1" x14ac:dyDescent="0.15">
      <c r="A1356" s="69"/>
      <c r="B1356" s="71" t="s">
        <v>151</v>
      </c>
      <c r="C1356" s="69"/>
      <c r="D1356" s="69"/>
      <c r="E1356" s="69"/>
      <c r="F1356" s="69"/>
      <c r="G1356" s="69"/>
      <c r="H1356" s="69"/>
      <c r="I1356" s="69"/>
      <c r="J1356" s="69"/>
      <c r="K1356" s="69"/>
      <c r="L1356" s="69"/>
      <c r="M1356" s="69"/>
      <c r="N1356" s="69"/>
      <c r="O1356" s="69"/>
      <c r="P1356" s="69"/>
      <c r="Q1356" s="69"/>
      <c r="R1356" s="69"/>
      <c r="S1356" s="69"/>
      <c r="T1356" s="69"/>
      <c r="U1356" s="69"/>
      <c r="V1356" s="69"/>
      <c r="W1356" s="69"/>
      <c r="X1356" s="69"/>
      <c r="Y1356" s="69"/>
      <c r="Z1356" s="69"/>
    </row>
    <row r="1357" spans="1:35" s="76" customFormat="1" ht="18.399999999999999" customHeight="1" x14ac:dyDescent="0.15">
      <c r="A1357" s="69"/>
      <c r="B1357" s="71" t="s">
        <v>152</v>
      </c>
      <c r="C1357" s="69"/>
      <c r="D1357" s="69"/>
      <c r="E1357" s="69"/>
      <c r="F1357" s="69"/>
      <c r="G1357" s="69"/>
      <c r="H1357" s="69"/>
      <c r="I1357" s="69"/>
      <c r="J1357" s="69"/>
      <c r="K1357" s="69"/>
      <c r="L1357" s="69"/>
      <c r="M1357" s="69"/>
      <c r="N1357" s="69"/>
      <c r="O1357" s="69"/>
      <c r="P1357" s="69"/>
      <c r="Q1357" s="69"/>
      <c r="R1357" s="69"/>
      <c r="S1357" s="69"/>
      <c r="T1357" s="69"/>
      <c r="U1357" s="69"/>
      <c r="V1357" s="69"/>
      <c r="W1357" s="69"/>
      <c r="X1357" s="69"/>
      <c r="Y1357" s="69"/>
      <c r="Z1357" s="69"/>
    </row>
    <row r="1358" spans="1:35" s="76" customFormat="1" ht="18.399999999999999" customHeight="1" x14ac:dyDescent="0.15">
      <c r="A1358" s="69"/>
      <c r="B1358" s="71" t="s">
        <v>153</v>
      </c>
      <c r="C1358" s="69"/>
      <c r="D1358" s="69"/>
      <c r="E1358" s="69"/>
      <c r="F1358" s="69"/>
      <c r="G1358" s="69"/>
      <c r="H1358" s="69"/>
      <c r="I1358" s="69"/>
      <c r="J1358" s="69"/>
      <c r="K1358" s="69"/>
      <c r="L1358" s="69"/>
      <c r="M1358" s="69"/>
      <c r="N1358" s="69"/>
      <c r="O1358" s="69"/>
      <c r="P1358" s="69"/>
      <c r="Q1358" s="69"/>
      <c r="R1358" s="69"/>
      <c r="S1358" s="69"/>
      <c r="T1358" s="69"/>
      <c r="U1358" s="69"/>
      <c r="V1358" s="69"/>
      <c r="W1358" s="69"/>
      <c r="X1358" s="69"/>
      <c r="Y1358" s="69"/>
      <c r="Z1358" s="69"/>
    </row>
    <row r="1359" spans="1:35" s="76" customFormat="1" ht="18.399999999999999" customHeight="1" x14ac:dyDescent="0.15">
      <c r="A1359" s="69"/>
      <c r="B1359" s="71" t="s">
        <v>164</v>
      </c>
      <c r="C1359" s="69"/>
      <c r="D1359" s="69"/>
      <c r="E1359" s="69"/>
      <c r="F1359" s="69"/>
      <c r="G1359" s="69"/>
      <c r="H1359" s="69"/>
      <c r="I1359" s="69"/>
      <c r="J1359" s="69"/>
      <c r="K1359" s="69"/>
      <c r="L1359" s="69"/>
      <c r="M1359" s="69"/>
      <c r="N1359" s="69"/>
      <c r="O1359" s="69"/>
      <c r="P1359" s="69"/>
      <c r="Q1359" s="69"/>
      <c r="R1359" s="69"/>
      <c r="S1359" s="69"/>
      <c r="T1359" s="69"/>
      <c r="U1359" s="69"/>
      <c r="V1359" s="69"/>
      <c r="W1359" s="69"/>
      <c r="X1359" s="69"/>
      <c r="Y1359" s="69"/>
      <c r="Z1359" s="69"/>
    </row>
    <row r="1360" spans="1:35" s="76" customFormat="1" ht="18.399999999999999" customHeight="1" x14ac:dyDescent="0.15">
      <c r="A1360" s="69"/>
      <c r="B1360" s="71" t="s">
        <v>165</v>
      </c>
      <c r="C1360" s="69"/>
      <c r="D1360" s="69"/>
      <c r="E1360" s="69"/>
      <c r="F1360" s="69"/>
      <c r="G1360" s="69"/>
      <c r="H1360" s="69"/>
      <c r="I1360" s="69"/>
      <c r="J1360" s="69"/>
      <c r="K1360" s="69"/>
      <c r="L1360" s="69"/>
      <c r="M1360" s="69"/>
      <c r="N1360" s="69"/>
      <c r="O1360" s="69"/>
      <c r="P1360" s="69"/>
      <c r="Q1360" s="69"/>
      <c r="R1360" s="69"/>
      <c r="S1360" s="69"/>
      <c r="T1360" s="69"/>
      <c r="U1360" s="69"/>
      <c r="V1360" s="69"/>
      <c r="W1360" s="69"/>
      <c r="X1360" s="69"/>
      <c r="Y1360" s="69"/>
      <c r="Z1360" s="69"/>
    </row>
    <row r="1361" spans="1:28" s="76" customFormat="1" ht="18.399999999999999" customHeight="1" x14ac:dyDescent="0.15">
      <c r="A1361" s="69"/>
      <c r="B1361" s="241" t="s">
        <v>154</v>
      </c>
      <c r="C1361" s="69"/>
      <c r="D1361" s="69"/>
      <c r="E1361" s="69"/>
      <c r="F1361" s="69"/>
      <c r="G1361" s="69"/>
      <c r="H1361" s="242"/>
      <c r="I1361" s="69"/>
      <c r="J1361" s="69"/>
      <c r="K1361" s="69"/>
      <c r="L1361" s="69"/>
      <c r="M1361" s="242"/>
      <c r="N1361" s="242"/>
      <c r="O1361" s="242"/>
      <c r="P1361" s="242"/>
      <c r="Q1361" s="242"/>
      <c r="R1361" s="242"/>
      <c r="S1361" s="242"/>
      <c r="T1361" s="242"/>
      <c r="U1361" s="242"/>
      <c r="V1361" s="242"/>
      <c r="W1361" s="242"/>
      <c r="X1361" s="242"/>
      <c r="Y1361" s="242"/>
      <c r="Z1361" s="69"/>
    </row>
    <row r="1362" spans="1:28" s="76" customFormat="1" ht="18.399999999999999" customHeight="1" thickBot="1" x14ac:dyDescent="0.2">
      <c r="A1362" s="69"/>
      <c r="B1362" s="72" t="s">
        <v>390</v>
      </c>
      <c r="C1362" s="69"/>
      <c r="D1362" s="69"/>
      <c r="E1362" s="69"/>
      <c r="F1362" s="69"/>
      <c r="G1362" s="69"/>
      <c r="H1362" s="69"/>
      <c r="I1362" s="69"/>
      <c r="J1362" s="69"/>
      <c r="K1362" s="69"/>
      <c r="L1362" s="69"/>
      <c r="M1362" s="69"/>
      <c r="N1362" s="69"/>
      <c r="O1362" s="69"/>
      <c r="P1362" s="69"/>
      <c r="Q1362" s="69"/>
      <c r="R1362" s="69"/>
      <c r="S1362" s="69"/>
      <c r="T1362" s="69"/>
      <c r="U1362" s="69"/>
      <c r="V1362" s="69"/>
      <c r="W1362" s="69"/>
      <c r="X1362" s="69"/>
      <c r="Y1362" s="69"/>
      <c r="Z1362" s="69"/>
    </row>
    <row r="1363" spans="1:28" s="76" customFormat="1" ht="18.399999999999999" customHeight="1" thickTop="1" thickBot="1" x14ac:dyDescent="0.2">
      <c r="A1363" s="69"/>
      <c r="B1363" s="499" t="s">
        <v>155</v>
      </c>
      <c r="C1363" s="500"/>
      <c r="D1363" s="500"/>
      <c r="E1363" s="500"/>
      <c r="F1363" s="500"/>
      <c r="G1363" s="500"/>
      <c r="H1363" s="500"/>
      <c r="I1363" s="501"/>
      <c r="J1363" s="496">
        <f>J$13</f>
        <v>44871</v>
      </c>
      <c r="K1363" s="497"/>
      <c r="L1363" s="496">
        <f t="shared" ref="L1363" si="413">L$13</f>
        <v>44872</v>
      </c>
      <c r="M1363" s="497"/>
      <c r="N1363" s="496">
        <f t="shared" ref="N1363" si="414">N$13</f>
        <v>44873</v>
      </c>
      <c r="O1363" s="497"/>
      <c r="P1363" s="496">
        <f t="shared" ref="P1363" si="415">P$13</f>
        <v>44874</v>
      </c>
      <c r="Q1363" s="497"/>
      <c r="R1363" s="496">
        <f t="shared" ref="R1363" si="416">R$13</f>
        <v>44875</v>
      </c>
      <c r="S1363" s="497"/>
      <c r="T1363" s="496">
        <f t="shared" ref="T1363" si="417">T$13</f>
        <v>44876</v>
      </c>
      <c r="U1363" s="497"/>
      <c r="V1363" s="496">
        <f t="shared" ref="V1363" si="418">V$13</f>
        <v>44877</v>
      </c>
      <c r="W1363" s="497"/>
      <c r="X1363" s="496">
        <f t="shared" ref="X1363" si="419">X$13</f>
        <v>44878</v>
      </c>
      <c r="Y1363" s="502"/>
      <c r="Z1363" s="69"/>
    </row>
    <row r="1364" spans="1:28" s="76" customFormat="1" ht="18.399999999999999" customHeight="1" thickTop="1" x14ac:dyDescent="0.15">
      <c r="A1364" s="69"/>
      <c r="B1364" s="170" t="s">
        <v>156</v>
      </c>
      <c r="C1364" s="171"/>
      <c r="D1364" s="171"/>
      <c r="E1364" s="171"/>
      <c r="F1364" s="171"/>
      <c r="G1364" s="171"/>
      <c r="H1364" s="171"/>
      <c r="I1364" s="172"/>
      <c r="J1364" s="488"/>
      <c r="K1364" s="489"/>
      <c r="L1364" s="490"/>
      <c r="M1364" s="489"/>
      <c r="N1364" s="490"/>
      <c r="O1364" s="489"/>
      <c r="P1364" s="490"/>
      <c r="Q1364" s="489"/>
      <c r="R1364" s="490"/>
      <c r="S1364" s="489"/>
      <c r="T1364" s="490"/>
      <c r="U1364" s="489"/>
      <c r="V1364" s="490"/>
      <c r="W1364" s="489"/>
      <c r="X1364" s="490"/>
      <c r="Y1364" s="491"/>
      <c r="Z1364" s="69"/>
    </row>
    <row r="1365" spans="1:28" s="76" customFormat="1" ht="18.399999999999999" customHeight="1" x14ac:dyDescent="0.15">
      <c r="A1365" s="69"/>
      <c r="B1365" s="173"/>
      <c r="C1365" s="174"/>
      <c r="D1365" s="174"/>
      <c r="E1365" s="174"/>
      <c r="F1365" s="174"/>
      <c r="G1365" s="175" t="s">
        <v>157</v>
      </c>
      <c r="H1365" s="176"/>
      <c r="I1365" s="177"/>
      <c r="J1365" s="492" t="s">
        <v>286</v>
      </c>
      <c r="K1365" s="493"/>
      <c r="L1365" s="494" t="s">
        <v>286</v>
      </c>
      <c r="M1365" s="493"/>
      <c r="N1365" s="494" t="s">
        <v>286</v>
      </c>
      <c r="O1365" s="493"/>
      <c r="P1365" s="494" t="s">
        <v>286</v>
      </c>
      <c r="Q1365" s="493"/>
      <c r="R1365" s="494" t="s">
        <v>286</v>
      </c>
      <c r="S1365" s="493"/>
      <c r="T1365" s="494" t="s">
        <v>286</v>
      </c>
      <c r="U1365" s="493"/>
      <c r="V1365" s="494" t="s">
        <v>286</v>
      </c>
      <c r="W1365" s="493"/>
      <c r="X1365" s="494" t="s">
        <v>286</v>
      </c>
      <c r="Y1365" s="495"/>
      <c r="Z1365" s="69"/>
    </row>
    <row r="1366" spans="1:28" s="76" customFormat="1" ht="18.399999999999999" customHeight="1" x14ac:dyDescent="0.15">
      <c r="A1366" s="69"/>
      <c r="B1366" s="178" t="s">
        <v>158</v>
      </c>
      <c r="C1366" s="179"/>
      <c r="D1366" s="179"/>
      <c r="E1366" s="179"/>
      <c r="F1366" s="179"/>
      <c r="G1366" s="179"/>
      <c r="H1366" s="179"/>
      <c r="I1366" s="180"/>
      <c r="J1366" s="484"/>
      <c r="K1366" s="485"/>
      <c r="L1366" s="486"/>
      <c r="M1366" s="485"/>
      <c r="N1366" s="486"/>
      <c r="O1366" s="485"/>
      <c r="P1366" s="486"/>
      <c r="Q1366" s="485"/>
      <c r="R1366" s="486"/>
      <c r="S1366" s="485"/>
      <c r="T1366" s="486"/>
      <c r="U1366" s="485"/>
      <c r="V1366" s="486"/>
      <c r="W1366" s="485"/>
      <c r="X1366" s="486"/>
      <c r="Y1366" s="487"/>
      <c r="Z1366" s="69"/>
    </row>
    <row r="1367" spans="1:28" s="76" customFormat="1" ht="18.399999999999999" customHeight="1" x14ac:dyDescent="0.15">
      <c r="A1367" s="70"/>
      <c r="B1367" s="178" t="s">
        <v>159</v>
      </c>
      <c r="C1367" s="179"/>
      <c r="D1367" s="179"/>
      <c r="E1367" s="179"/>
      <c r="F1367" s="179"/>
      <c r="G1367" s="179"/>
      <c r="H1367" s="179"/>
      <c r="I1367" s="180"/>
      <c r="J1367" s="484"/>
      <c r="K1367" s="485"/>
      <c r="L1367" s="486"/>
      <c r="M1367" s="485"/>
      <c r="N1367" s="486"/>
      <c r="O1367" s="485"/>
      <c r="P1367" s="486"/>
      <c r="Q1367" s="485"/>
      <c r="R1367" s="486"/>
      <c r="S1367" s="485"/>
      <c r="T1367" s="486"/>
      <c r="U1367" s="485"/>
      <c r="V1367" s="486"/>
      <c r="W1367" s="485"/>
      <c r="X1367" s="486"/>
      <c r="Y1367" s="487"/>
      <c r="Z1367" s="69"/>
    </row>
    <row r="1368" spans="1:28" s="76" customFormat="1" ht="18.399999999999999" customHeight="1" x14ac:dyDescent="0.15">
      <c r="A1368" s="69"/>
      <c r="B1368" s="178" t="s">
        <v>160</v>
      </c>
      <c r="C1368" s="179"/>
      <c r="D1368" s="179"/>
      <c r="E1368" s="179"/>
      <c r="F1368" s="179"/>
      <c r="G1368" s="179"/>
      <c r="H1368" s="179"/>
      <c r="I1368" s="180"/>
      <c r="J1368" s="484"/>
      <c r="K1368" s="485"/>
      <c r="L1368" s="486"/>
      <c r="M1368" s="485"/>
      <c r="N1368" s="486"/>
      <c r="O1368" s="485"/>
      <c r="P1368" s="486"/>
      <c r="Q1368" s="485"/>
      <c r="R1368" s="486"/>
      <c r="S1368" s="485"/>
      <c r="T1368" s="486"/>
      <c r="U1368" s="485"/>
      <c r="V1368" s="486"/>
      <c r="W1368" s="485"/>
      <c r="X1368" s="486"/>
      <c r="Y1368" s="487"/>
      <c r="Z1368" s="69"/>
    </row>
    <row r="1369" spans="1:28" s="76" customFormat="1" ht="18.399999999999999" customHeight="1" thickBot="1" x14ac:dyDescent="0.2">
      <c r="A1369" s="70"/>
      <c r="B1369" s="181" t="s">
        <v>161</v>
      </c>
      <c r="C1369" s="182"/>
      <c r="D1369" s="182"/>
      <c r="E1369" s="182"/>
      <c r="F1369" s="182"/>
      <c r="G1369" s="182"/>
      <c r="H1369" s="182"/>
      <c r="I1369" s="183"/>
      <c r="J1369" s="480"/>
      <c r="K1369" s="481"/>
      <c r="L1369" s="482"/>
      <c r="M1369" s="481"/>
      <c r="N1369" s="482"/>
      <c r="O1369" s="481"/>
      <c r="P1369" s="482"/>
      <c r="Q1369" s="481"/>
      <c r="R1369" s="482"/>
      <c r="S1369" s="481"/>
      <c r="T1369" s="482"/>
      <c r="U1369" s="481"/>
      <c r="V1369" s="482"/>
      <c r="W1369" s="481"/>
      <c r="X1369" s="482"/>
      <c r="Y1369" s="483"/>
      <c r="Z1369" s="69"/>
    </row>
    <row r="1370" spans="1:28" s="76" customFormat="1" ht="18.399999999999999" customHeight="1" thickTop="1" x14ac:dyDescent="0.15">
      <c r="A1370" s="69"/>
      <c r="B1370" s="73"/>
      <c r="C1370" s="73"/>
      <c r="D1370" s="507" t="str">
        <f>IF(AB1371=0,"",VLOOKUP(AB1371,E$2256:F$2355,2))</f>
        <v/>
      </c>
      <c r="E1370" s="507"/>
      <c r="F1370" s="507"/>
      <c r="G1370" s="507"/>
      <c r="H1370" s="73"/>
      <c r="I1370" s="73"/>
      <c r="J1370" s="73"/>
      <c r="K1370" s="73"/>
      <c r="L1370" s="73"/>
      <c r="M1370" s="503"/>
      <c r="N1370" s="503"/>
      <c r="O1370" s="503"/>
      <c r="P1370" s="503"/>
      <c r="Q1370" s="503"/>
      <c r="R1370" s="73"/>
      <c r="S1370" s="73"/>
      <c r="T1370" s="73"/>
      <c r="U1370" s="505" t="str">
        <f>U$20</f>
        <v/>
      </c>
      <c r="V1370" s="505"/>
      <c r="W1370" s="505"/>
      <c r="X1370" s="505"/>
      <c r="Y1370" s="505"/>
      <c r="Z1370" s="69"/>
    </row>
    <row r="1371" spans="1:28" s="76" customFormat="1" ht="18.399999999999999" customHeight="1" x14ac:dyDescent="0.15">
      <c r="A1371" s="69"/>
      <c r="B1371" s="74" t="s">
        <v>162</v>
      </c>
      <c r="C1371" s="74"/>
      <c r="D1371" s="508"/>
      <c r="E1371" s="508"/>
      <c r="F1371" s="508"/>
      <c r="G1371" s="508"/>
      <c r="H1371" s="69"/>
      <c r="I1371" s="74" t="s">
        <v>163</v>
      </c>
      <c r="J1371" s="74"/>
      <c r="K1371" s="74"/>
      <c r="L1371" s="74"/>
      <c r="M1371" s="504"/>
      <c r="N1371" s="504"/>
      <c r="O1371" s="504"/>
      <c r="P1371" s="504"/>
      <c r="Q1371" s="504"/>
      <c r="R1371" s="69"/>
      <c r="S1371" s="74" t="s">
        <v>174</v>
      </c>
      <c r="T1371" s="74"/>
      <c r="U1371" s="506"/>
      <c r="V1371" s="506"/>
      <c r="W1371" s="506"/>
      <c r="X1371" s="506"/>
      <c r="Y1371" s="506"/>
      <c r="Z1371" s="69"/>
      <c r="AB1371" s="85">
        <f>IF(OR(SUM(AE$9:AE$10)=0,SUM(AE$9:AE$10)&lt;MAX(AB$1:AB1370)+1),0,MAX(AB$1:AB1370)+1)</f>
        <v>0</v>
      </c>
    </row>
    <row r="1372" spans="1:28" s="76" customFormat="1" ht="18.399999999999999" customHeight="1" x14ac:dyDescent="0.15">
      <c r="A1372" s="69"/>
      <c r="B1372" s="240" t="s">
        <v>389</v>
      </c>
      <c r="C1372" s="69"/>
      <c r="D1372" s="69"/>
      <c r="E1372" s="69"/>
      <c r="F1372" s="69"/>
      <c r="G1372" s="69"/>
      <c r="H1372" s="69"/>
      <c r="I1372" s="69"/>
      <c r="J1372" s="69"/>
      <c r="K1372" s="69"/>
      <c r="L1372" s="69"/>
      <c r="M1372" s="69"/>
      <c r="N1372" s="69"/>
      <c r="O1372" s="69"/>
      <c r="P1372" s="69"/>
      <c r="Q1372" s="69"/>
      <c r="R1372" s="69"/>
      <c r="S1372" s="69"/>
      <c r="T1372" s="69"/>
      <c r="U1372" s="69"/>
      <c r="V1372" s="69"/>
      <c r="W1372" s="69"/>
      <c r="X1372" s="69"/>
      <c r="Y1372" s="69"/>
      <c r="Z1372" s="69"/>
    </row>
    <row r="1373" spans="1:28" s="76" customFormat="1" ht="18.399999999999999" customHeight="1" x14ac:dyDescent="0.15">
      <c r="A1373" s="69" t="s">
        <v>149</v>
      </c>
      <c r="B1373" s="70"/>
      <c r="C1373" s="70"/>
      <c r="D1373" s="70"/>
      <c r="E1373" s="70"/>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5"/>
    </row>
    <row r="1374" spans="1:28" s="76" customFormat="1" ht="18.399999999999999" customHeight="1" x14ac:dyDescent="0.15">
      <c r="A1374" s="70"/>
      <c r="B1374" s="70"/>
      <c r="C1374" s="70"/>
      <c r="D1374" s="498" t="str">
        <f>団体!C$4&amp;"   体調チェックシート"</f>
        <v>令和 ４年度 第２４回 「谷口睦生」記念陸上記録会   体調チェックシート</v>
      </c>
      <c r="E1374" s="498"/>
      <c r="F1374" s="498"/>
      <c r="G1374" s="498"/>
      <c r="H1374" s="498"/>
      <c r="I1374" s="498"/>
      <c r="J1374" s="498"/>
      <c r="K1374" s="498"/>
      <c r="L1374" s="498"/>
      <c r="M1374" s="498"/>
      <c r="N1374" s="498"/>
      <c r="O1374" s="498"/>
      <c r="P1374" s="498"/>
      <c r="Q1374" s="498"/>
      <c r="R1374" s="498"/>
      <c r="S1374" s="498"/>
      <c r="T1374" s="498"/>
      <c r="U1374" s="498"/>
      <c r="V1374" s="498"/>
      <c r="W1374" s="498"/>
      <c r="X1374" s="498"/>
      <c r="Y1374" s="70"/>
      <c r="Z1374" s="70"/>
      <c r="AA1374" s="75"/>
    </row>
    <row r="1375" spans="1:28" s="76" customFormat="1" ht="18.399999999999999" customHeight="1" x14ac:dyDescent="0.15">
      <c r="A1375" s="69"/>
      <c r="B1375" s="69"/>
      <c r="C1375" s="69"/>
      <c r="D1375" s="498"/>
      <c r="E1375" s="498"/>
      <c r="F1375" s="498"/>
      <c r="G1375" s="498"/>
      <c r="H1375" s="498"/>
      <c r="I1375" s="498"/>
      <c r="J1375" s="498"/>
      <c r="K1375" s="498"/>
      <c r="L1375" s="498"/>
      <c r="M1375" s="498"/>
      <c r="N1375" s="498"/>
      <c r="O1375" s="498"/>
      <c r="P1375" s="498"/>
      <c r="Q1375" s="498"/>
      <c r="R1375" s="498"/>
      <c r="S1375" s="498"/>
      <c r="T1375" s="498"/>
      <c r="U1375" s="498"/>
      <c r="V1375" s="498"/>
      <c r="W1375" s="498"/>
      <c r="X1375" s="498"/>
      <c r="Y1375" s="69"/>
      <c r="Z1375" s="69"/>
    </row>
    <row r="1376" spans="1:28" s="76" customFormat="1" ht="18.399999999999999" customHeight="1" x14ac:dyDescent="0.15">
      <c r="A1376" s="69"/>
      <c r="B1376" s="69"/>
      <c r="C1376" s="69"/>
      <c r="D1376" s="69"/>
      <c r="E1376" s="69"/>
      <c r="F1376" s="69"/>
      <c r="G1376" s="69"/>
      <c r="H1376" s="69"/>
      <c r="I1376" s="69"/>
      <c r="J1376" s="69"/>
      <c r="K1376" s="69"/>
      <c r="L1376" s="69"/>
      <c r="M1376" s="69"/>
      <c r="N1376" s="69"/>
      <c r="O1376" s="69"/>
      <c r="P1376" s="69"/>
      <c r="Q1376" s="69"/>
      <c r="R1376" s="69"/>
      <c r="S1376" s="69"/>
      <c r="T1376" s="69"/>
      <c r="U1376" s="69"/>
      <c r="V1376" s="69"/>
      <c r="W1376" s="69"/>
      <c r="X1376" s="69"/>
      <c r="Y1376" s="69"/>
      <c r="Z1376" s="69"/>
    </row>
    <row r="1377" spans="1:26" s="76" customFormat="1" ht="18.399999999999999" customHeight="1" x14ac:dyDescent="0.15">
      <c r="A1377" s="69"/>
      <c r="B1377" s="71" t="s">
        <v>150</v>
      </c>
      <c r="C1377" s="69"/>
      <c r="D1377" s="69"/>
      <c r="E1377" s="69"/>
      <c r="F1377" s="69"/>
      <c r="G1377" s="69"/>
      <c r="H1377" s="69"/>
      <c r="I1377" s="69"/>
      <c r="J1377" s="69"/>
      <c r="K1377" s="69"/>
      <c r="L1377" s="69"/>
      <c r="M1377" s="69"/>
      <c r="N1377" s="69"/>
      <c r="O1377" s="69"/>
      <c r="P1377" s="69"/>
      <c r="Q1377" s="69"/>
      <c r="R1377" s="69"/>
      <c r="S1377" s="69"/>
      <c r="T1377" s="69"/>
      <c r="U1377" s="69"/>
      <c r="V1377" s="69"/>
      <c r="W1377" s="69"/>
      <c r="X1377" s="69"/>
      <c r="Y1377" s="69"/>
      <c r="Z1377" s="69"/>
    </row>
    <row r="1378" spans="1:26" s="76" customFormat="1" ht="18.399999999999999" customHeight="1" x14ac:dyDescent="0.15">
      <c r="A1378" s="69"/>
      <c r="B1378" s="71" t="s">
        <v>151</v>
      </c>
      <c r="C1378" s="69"/>
      <c r="D1378" s="69"/>
      <c r="E1378" s="69"/>
      <c r="F1378" s="69"/>
      <c r="G1378" s="69"/>
      <c r="H1378" s="69"/>
      <c r="I1378" s="69"/>
      <c r="J1378" s="69"/>
      <c r="K1378" s="69"/>
      <c r="L1378" s="69"/>
      <c r="M1378" s="69"/>
      <c r="N1378" s="69"/>
      <c r="O1378" s="69"/>
      <c r="P1378" s="69"/>
      <c r="Q1378" s="69"/>
      <c r="R1378" s="69"/>
      <c r="S1378" s="69"/>
      <c r="T1378" s="69"/>
      <c r="U1378" s="69"/>
      <c r="V1378" s="69"/>
      <c r="W1378" s="69"/>
      <c r="X1378" s="69"/>
      <c r="Y1378" s="69"/>
      <c r="Z1378" s="69"/>
    </row>
    <row r="1379" spans="1:26" s="76" customFormat="1" ht="18.399999999999999" customHeight="1" x14ac:dyDescent="0.15">
      <c r="A1379" s="69"/>
      <c r="B1379" s="71" t="s">
        <v>152</v>
      </c>
      <c r="C1379" s="69"/>
      <c r="D1379" s="69"/>
      <c r="E1379" s="69"/>
      <c r="F1379" s="69"/>
      <c r="G1379" s="69"/>
      <c r="H1379" s="69"/>
      <c r="I1379" s="69"/>
      <c r="J1379" s="69"/>
      <c r="K1379" s="69"/>
      <c r="L1379" s="69"/>
      <c r="M1379" s="69"/>
      <c r="N1379" s="69"/>
      <c r="O1379" s="69"/>
      <c r="P1379" s="69"/>
      <c r="Q1379" s="69"/>
      <c r="R1379" s="69"/>
      <c r="S1379" s="69"/>
      <c r="T1379" s="69"/>
      <c r="U1379" s="69"/>
      <c r="V1379" s="69"/>
      <c r="W1379" s="69"/>
      <c r="X1379" s="69"/>
      <c r="Y1379" s="69"/>
      <c r="Z1379" s="69"/>
    </row>
    <row r="1380" spans="1:26" s="76" customFormat="1" ht="18.399999999999999" customHeight="1" x14ac:dyDescent="0.15">
      <c r="A1380" s="69"/>
      <c r="B1380" s="71" t="s">
        <v>153</v>
      </c>
      <c r="C1380" s="69"/>
      <c r="D1380" s="69"/>
      <c r="E1380" s="69"/>
      <c r="F1380" s="69"/>
      <c r="G1380" s="69"/>
      <c r="H1380" s="69"/>
      <c r="I1380" s="69"/>
      <c r="J1380" s="69"/>
      <c r="K1380" s="69"/>
      <c r="L1380" s="69"/>
      <c r="M1380" s="69"/>
      <c r="N1380" s="69"/>
      <c r="O1380" s="69"/>
      <c r="P1380" s="69"/>
      <c r="Q1380" s="69"/>
      <c r="R1380" s="69"/>
      <c r="S1380" s="69"/>
      <c r="T1380" s="69"/>
      <c r="U1380" s="69"/>
      <c r="V1380" s="69"/>
      <c r="W1380" s="69"/>
      <c r="X1380" s="69"/>
      <c r="Y1380" s="69"/>
      <c r="Z1380" s="69"/>
    </row>
    <row r="1381" spans="1:26" s="76" customFormat="1" ht="18.399999999999999" customHeight="1" x14ac:dyDescent="0.15">
      <c r="A1381" s="69"/>
      <c r="B1381" s="71" t="s">
        <v>164</v>
      </c>
      <c r="C1381" s="69"/>
      <c r="D1381" s="69"/>
      <c r="E1381" s="69"/>
      <c r="F1381" s="69"/>
      <c r="G1381" s="69"/>
      <c r="H1381" s="69"/>
      <c r="I1381" s="69"/>
      <c r="J1381" s="69"/>
      <c r="K1381" s="69"/>
      <c r="L1381" s="69"/>
      <c r="M1381" s="69"/>
      <c r="N1381" s="69"/>
      <c r="O1381" s="69"/>
      <c r="P1381" s="69"/>
      <c r="Q1381" s="69"/>
      <c r="R1381" s="69"/>
      <c r="S1381" s="69"/>
      <c r="T1381" s="69"/>
      <c r="U1381" s="69"/>
      <c r="V1381" s="69"/>
      <c r="W1381" s="69"/>
      <c r="X1381" s="69"/>
      <c r="Y1381" s="69"/>
      <c r="Z1381" s="69"/>
    </row>
    <row r="1382" spans="1:26" s="76" customFormat="1" ht="18.399999999999999" customHeight="1" x14ac:dyDescent="0.15">
      <c r="A1382" s="69"/>
      <c r="B1382" s="71" t="s">
        <v>165</v>
      </c>
      <c r="C1382" s="69"/>
      <c r="D1382" s="69"/>
      <c r="E1382" s="69"/>
      <c r="F1382" s="69"/>
      <c r="G1382" s="69"/>
      <c r="H1382" s="69"/>
      <c r="I1382" s="69"/>
      <c r="J1382" s="69"/>
      <c r="K1382" s="69"/>
      <c r="L1382" s="69"/>
      <c r="M1382" s="69"/>
      <c r="N1382" s="69"/>
      <c r="O1382" s="69"/>
      <c r="P1382" s="69"/>
      <c r="Q1382" s="69"/>
      <c r="R1382" s="69"/>
      <c r="S1382" s="69"/>
      <c r="T1382" s="69"/>
      <c r="U1382" s="69"/>
      <c r="V1382" s="69"/>
      <c r="W1382" s="69"/>
      <c r="X1382" s="69"/>
      <c r="Y1382" s="69"/>
      <c r="Z1382" s="69"/>
    </row>
    <row r="1383" spans="1:26" s="76" customFormat="1" ht="18.399999999999999" customHeight="1" x14ac:dyDescent="0.15">
      <c r="A1383" s="69"/>
      <c r="B1383" s="241" t="s">
        <v>154</v>
      </c>
      <c r="C1383" s="69"/>
      <c r="D1383" s="69"/>
      <c r="E1383" s="69"/>
      <c r="F1383" s="69"/>
      <c r="G1383" s="69"/>
      <c r="H1383" s="242"/>
      <c r="I1383" s="69"/>
      <c r="J1383" s="69"/>
      <c r="K1383" s="69"/>
      <c r="L1383" s="69"/>
      <c r="M1383" s="242"/>
      <c r="N1383" s="242"/>
      <c r="O1383" s="242"/>
      <c r="P1383" s="242"/>
      <c r="Q1383" s="242"/>
      <c r="R1383" s="242"/>
      <c r="S1383" s="242"/>
      <c r="T1383" s="242"/>
      <c r="U1383" s="242"/>
      <c r="V1383" s="242"/>
      <c r="W1383" s="242"/>
      <c r="X1383" s="242"/>
      <c r="Y1383" s="242"/>
      <c r="Z1383" s="69"/>
    </row>
    <row r="1384" spans="1:26" s="76" customFormat="1" ht="18.399999999999999" customHeight="1" thickBot="1" x14ac:dyDescent="0.2">
      <c r="A1384" s="69"/>
      <c r="B1384" s="72" t="s">
        <v>390</v>
      </c>
      <c r="C1384" s="69"/>
      <c r="D1384" s="69"/>
      <c r="E1384" s="69"/>
      <c r="F1384" s="69"/>
      <c r="G1384" s="69"/>
      <c r="H1384" s="69"/>
      <c r="I1384" s="69"/>
      <c r="J1384" s="69"/>
      <c r="K1384" s="69"/>
      <c r="L1384" s="69"/>
      <c r="M1384" s="69"/>
      <c r="N1384" s="69"/>
      <c r="O1384" s="69"/>
      <c r="P1384" s="69"/>
      <c r="Q1384" s="69"/>
      <c r="R1384" s="69"/>
      <c r="S1384" s="69"/>
      <c r="T1384" s="69"/>
      <c r="U1384" s="69"/>
      <c r="V1384" s="69"/>
      <c r="W1384" s="69"/>
      <c r="X1384" s="69"/>
      <c r="Y1384" s="69"/>
      <c r="Z1384" s="69"/>
    </row>
    <row r="1385" spans="1:26" s="76" customFormat="1" ht="18.399999999999999" customHeight="1" thickTop="1" thickBot="1" x14ac:dyDescent="0.2">
      <c r="A1385" s="69"/>
      <c r="B1385" s="499" t="s">
        <v>155</v>
      </c>
      <c r="C1385" s="500"/>
      <c r="D1385" s="500"/>
      <c r="E1385" s="500"/>
      <c r="F1385" s="500"/>
      <c r="G1385" s="500"/>
      <c r="H1385" s="500"/>
      <c r="I1385" s="501"/>
      <c r="J1385" s="496">
        <f>J$13</f>
        <v>44871</v>
      </c>
      <c r="K1385" s="497"/>
      <c r="L1385" s="496">
        <f t="shared" ref="L1385" si="420">L$13</f>
        <v>44872</v>
      </c>
      <c r="M1385" s="497"/>
      <c r="N1385" s="496">
        <f t="shared" ref="N1385" si="421">N$13</f>
        <v>44873</v>
      </c>
      <c r="O1385" s="497"/>
      <c r="P1385" s="496">
        <f t="shared" ref="P1385" si="422">P$13</f>
        <v>44874</v>
      </c>
      <c r="Q1385" s="497"/>
      <c r="R1385" s="496">
        <f t="shared" ref="R1385" si="423">R$13</f>
        <v>44875</v>
      </c>
      <c r="S1385" s="497"/>
      <c r="T1385" s="496">
        <f t="shared" ref="T1385" si="424">T$13</f>
        <v>44876</v>
      </c>
      <c r="U1385" s="497"/>
      <c r="V1385" s="496">
        <f t="shared" ref="V1385" si="425">V$13</f>
        <v>44877</v>
      </c>
      <c r="W1385" s="497"/>
      <c r="X1385" s="496">
        <f t="shared" ref="X1385" si="426">X$13</f>
        <v>44878</v>
      </c>
      <c r="Y1385" s="502"/>
      <c r="Z1385" s="69"/>
    </row>
    <row r="1386" spans="1:26" s="76" customFormat="1" ht="18.399999999999999" customHeight="1" thickTop="1" x14ac:dyDescent="0.15">
      <c r="A1386" s="69"/>
      <c r="B1386" s="170" t="s">
        <v>156</v>
      </c>
      <c r="C1386" s="171"/>
      <c r="D1386" s="171"/>
      <c r="E1386" s="171"/>
      <c r="F1386" s="171"/>
      <c r="G1386" s="171"/>
      <c r="H1386" s="171"/>
      <c r="I1386" s="172"/>
      <c r="J1386" s="488"/>
      <c r="K1386" s="489"/>
      <c r="L1386" s="490"/>
      <c r="M1386" s="489"/>
      <c r="N1386" s="490"/>
      <c r="O1386" s="489"/>
      <c r="P1386" s="490"/>
      <c r="Q1386" s="489"/>
      <c r="R1386" s="490"/>
      <c r="S1386" s="489"/>
      <c r="T1386" s="490"/>
      <c r="U1386" s="489"/>
      <c r="V1386" s="490"/>
      <c r="W1386" s="489"/>
      <c r="X1386" s="490"/>
      <c r="Y1386" s="491"/>
      <c r="Z1386" s="69"/>
    </row>
    <row r="1387" spans="1:26" s="76" customFormat="1" ht="18.399999999999999" customHeight="1" x14ac:dyDescent="0.15">
      <c r="A1387" s="69"/>
      <c r="B1387" s="173"/>
      <c r="C1387" s="174"/>
      <c r="D1387" s="174"/>
      <c r="E1387" s="174"/>
      <c r="F1387" s="174"/>
      <c r="G1387" s="175" t="s">
        <v>157</v>
      </c>
      <c r="H1387" s="176"/>
      <c r="I1387" s="177"/>
      <c r="J1387" s="492" t="s">
        <v>286</v>
      </c>
      <c r="K1387" s="493"/>
      <c r="L1387" s="494" t="s">
        <v>286</v>
      </c>
      <c r="M1387" s="493"/>
      <c r="N1387" s="494" t="s">
        <v>286</v>
      </c>
      <c r="O1387" s="493"/>
      <c r="P1387" s="494" t="s">
        <v>286</v>
      </c>
      <c r="Q1387" s="493"/>
      <c r="R1387" s="494" t="s">
        <v>286</v>
      </c>
      <c r="S1387" s="493"/>
      <c r="T1387" s="494" t="s">
        <v>286</v>
      </c>
      <c r="U1387" s="493"/>
      <c r="V1387" s="494" t="s">
        <v>286</v>
      </c>
      <c r="W1387" s="493"/>
      <c r="X1387" s="494" t="s">
        <v>286</v>
      </c>
      <c r="Y1387" s="495"/>
      <c r="Z1387" s="69"/>
    </row>
    <row r="1388" spans="1:26" s="76" customFormat="1" ht="18.399999999999999" customHeight="1" x14ac:dyDescent="0.15">
      <c r="A1388" s="69"/>
      <c r="B1388" s="178" t="s">
        <v>158</v>
      </c>
      <c r="C1388" s="179"/>
      <c r="D1388" s="179"/>
      <c r="E1388" s="179"/>
      <c r="F1388" s="179"/>
      <c r="G1388" s="179"/>
      <c r="H1388" s="179"/>
      <c r="I1388" s="180"/>
      <c r="J1388" s="484"/>
      <c r="K1388" s="485"/>
      <c r="L1388" s="486"/>
      <c r="M1388" s="485"/>
      <c r="N1388" s="486"/>
      <c r="O1388" s="485"/>
      <c r="P1388" s="486"/>
      <c r="Q1388" s="485"/>
      <c r="R1388" s="486"/>
      <c r="S1388" s="485"/>
      <c r="T1388" s="486"/>
      <c r="U1388" s="485"/>
      <c r="V1388" s="486"/>
      <c r="W1388" s="485"/>
      <c r="X1388" s="486"/>
      <c r="Y1388" s="487"/>
      <c r="Z1388" s="69"/>
    </row>
    <row r="1389" spans="1:26" s="76" customFormat="1" ht="18.399999999999999" customHeight="1" x14ac:dyDescent="0.15">
      <c r="A1389" s="70"/>
      <c r="B1389" s="178" t="s">
        <v>159</v>
      </c>
      <c r="C1389" s="179"/>
      <c r="D1389" s="179"/>
      <c r="E1389" s="179"/>
      <c r="F1389" s="179"/>
      <c r="G1389" s="179"/>
      <c r="H1389" s="179"/>
      <c r="I1389" s="180"/>
      <c r="J1389" s="484"/>
      <c r="K1389" s="485"/>
      <c r="L1389" s="486"/>
      <c r="M1389" s="485"/>
      <c r="N1389" s="486"/>
      <c r="O1389" s="485"/>
      <c r="P1389" s="486"/>
      <c r="Q1389" s="485"/>
      <c r="R1389" s="486"/>
      <c r="S1389" s="485"/>
      <c r="T1389" s="486"/>
      <c r="U1389" s="485"/>
      <c r="V1389" s="486"/>
      <c r="W1389" s="485"/>
      <c r="X1389" s="486"/>
      <c r="Y1389" s="487"/>
      <c r="Z1389" s="69"/>
    </row>
    <row r="1390" spans="1:26" s="76" customFormat="1" ht="18.399999999999999" customHeight="1" x14ac:dyDescent="0.15">
      <c r="A1390" s="69"/>
      <c r="B1390" s="178" t="s">
        <v>160</v>
      </c>
      <c r="C1390" s="179"/>
      <c r="D1390" s="179"/>
      <c r="E1390" s="179"/>
      <c r="F1390" s="179"/>
      <c r="G1390" s="179"/>
      <c r="H1390" s="179"/>
      <c r="I1390" s="180"/>
      <c r="J1390" s="484"/>
      <c r="K1390" s="485"/>
      <c r="L1390" s="486"/>
      <c r="M1390" s="485"/>
      <c r="N1390" s="486"/>
      <c r="O1390" s="485"/>
      <c r="P1390" s="486"/>
      <c r="Q1390" s="485"/>
      <c r="R1390" s="486"/>
      <c r="S1390" s="485"/>
      <c r="T1390" s="486"/>
      <c r="U1390" s="485"/>
      <c r="V1390" s="486"/>
      <c r="W1390" s="485"/>
      <c r="X1390" s="486"/>
      <c r="Y1390" s="487"/>
      <c r="Z1390" s="69"/>
    </row>
    <row r="1391" spans="1:26" s="76" customFormat="1" ht="18.399999999999999" customHeight="1" thickBot="1" x14ac:dyDescent="0.2">
      <c r="A1391" s="70"/>
      <c r="B1391" s="181" t="s">
        <v>161</v>
      </c>
      <c r="C1391" s="182"/>
      <c r="D1391" s="182"/>
      <c r="E1391" s="182"/>
      <c r="F1391" s="182"/>
      <c r="G1391" s="182"/>
      <c r="H1391" s="182"/>
      <c r="I1391" s="183"/>
      <c r="J1391" s="480"/>
      <c r="K1391" s="481"/>
      <c r="L1391" s="482"/>
      <c r="M1391" s="481"/>
      <c r="N1391" s="482"/>
      <c r="O1391" s="481"/>
      <c r="P1391" s="482"/>
      <c r="Q1391" s="481"/>
      <c r="R1391" s="482"/>
      <c r="S1391" s="481"/>
      <c r="T1391" s="482"/>
      <c r="U1391" s="481"/>
      <c r="V1391" s="482"/>
      <c r="W1391" s="481"/>
      <c r="X1391" s="482"/>
      <c r="Y1391" s="483"/>
      <c r="Z1391" s="69"/>
    </row>
    <row r="1392" spans="1:26" s="76" customFormat="1" ht="18.399999999999999" customHeight="1" thickTop="1" x14ac:dyDescent="0.15">
      <c r="A1392" s="69"/>
      <c r="B1392" s="73"/>
      <c r="C1392" s="73"/>
      <c r="D1392" s="507" t="str">
        <f>IF(AB1393=0,"",VLOOKUP(AB1393,E$2256:F$2355,2))</f>
        <v/>
      </c>
      <c r="E1392" s="507"/>
      <c r="F1392" s="507"/>
      <c r="G1392" s="507"/>
      <c r="H1392" s="73"/>
      <c r="I1392" s="73"/>
      <c r="J1392" s="73"/>
      <c r="K1392" s="73"/>
      <c r="L1392" s="73"/>
      <c r="M1392" s="503"/>
      <c r="N1392" s="503"/>
      <c r="O1392" s="503"/>
      <c r="P1392" s="503"/>
      <c r="Q1392" s="503"/>
      <c r="R1392" s="73"/>
      <c r="S1392" s="73"/>
      <c r="T1392" s="73"/>
      <c r="U1392" s="505" t="str">
        <f>U$20</f>
        <v/>
      </c>
      <c r="V1392" s="505"/>
      <c r="W1392" s="505"/>
      <c r="X1392" s="505"/>
      <c r="Y1392" s="505"/>
      <c r="Z1392" s="69"/>
    </row>
    <row r="1393" spans="1:35" s="76" customFormat="1" ht="18.399999999999999" customHeight="1" x14ac:dyDescent="0.15">
      <c r="A1393" s="69"/>
      <c r="B1393" s="74" t="s">
        <v>162</v>
      </c>
      <c r="C1393" s="74"/>
      <c r="D1393" s="508"/>
      <c r="E1393" s="508"/>
      <c r="F1393" s="508"/>
      <c r="G1393" s="508"/>
      <c r="H1393" s="69"/>
      <c r="I1393" s="74" t="s">
        <v>163</v>
      </c>
      <c r="J1393" s="74"/>
      <c r="K1393" s="74"/>
      <c r="L1393" s="74"/>
      <c r="M1393" s="504"/>
      <c r="N1393" s="504"/>
      <c r="O1393" s="504"/>
      <c r="P1393" s="504"/>
      <c r="Q1393" s="504"/>
      <c r="R1393" s="69"/>
      <c r="S1393" s="74" t="s">
        <v>174</v>
      </c>
      <c r="T1393" s="74"/>
      <c r="U1393" s="506"/>
      <c r="V1393" s="506"/>
      <c r="W1393" s="506"/>
      <c r="X1393" s="506"/>
      <c r="Y1393" s="506"/>
      <c r="Z1393" s="69"/>
      <c r="AB1393" s="85">
        <f>IF(OR(SUM(AE$9:AE$10)=0,SUM(AE$9:AE$10)&lt;MAX(AB$1:AB1392)+1),0,MAX(AB$1:AB1392)+1)</f>
        <v>0</v>
      </c>
    </row>
    <row r="1394" spans="1:35" s="76" customFormat="1" ht="18.399999999999999" customHeight="1" x14ac:dyDescent="0.15">
      <c r="A1394" s="69"/>
      <c r="B1394" s="240" t="s">
        <v>389</v>
      </c>
      <c r="C1394" s="69"/>
      <c r="D1394" s="69"/>
      <c r="E1394" s="69"/>
      <c r="F1394" s="69"/>
      <c r="G1394" s="69"/>
      <c r="H1394" s="69"/>
      <c r="I1394" s="69"/>
      <c r="J1394" s="69"/>
      <c r="K1394" s="69"/>
      <c r="L1394" s="69"/>
      <c r="M1394" s="69"/>
      <c r="N1394" s="69"/>
      <c r="O1394" s="69"/>
      <c r="P1394" s="69"/>
      <c r="Q1394" s="69"/>
      <c r="R1394" s="69"/>
      <c r="S1394" s="69"/>
      <c r="T1394" s="69"/>
      <c r="U1394" s="69"/>
      <c r="V1394" s="69"/>
      <c r="W1394" s="69"/>
      <c r="X1394" s="69"/>
      <c r="Y1394" s="69"/>
      <c r="Z1394" s="69"/>
    </row>
    <row r="1395" spans="1:35" s="76" customFormat="1" ht="18.399999999999999" customHeight="1" x14ac:dyDescent="0.15">
      <c r="A1395" s="69" t="s">
        <v>149</v>
      </c>
      <c r="B1395" s="69"/>
      <c r="C1395" s="69"/>
      <c r="D1395" s="69"/>
      <c r="E1395" s="69"/>
      <c r="F1395" s="69"/>
      <c r="G1395" s="69"/>
      <c r="H1395" s="69"/>
      <c r="I1395" s="69"/>
      <c r="J1395" s="69"/>
      <c r="K1395" s="69"/>
      <c r="L1395" s="69"/>
      <c r="M1395" s="69"/>
      <c r="N1395" s="69"/>
      <c r="O1395" s="69"/>
      <c r="P1395" s="69"/>
      <c r="Q1395" s="69"/>
      <c r="R1395" s="69"/>
      <c r="S1395" s="69"/>
      <c r="T1395" s="69"/>
      <c r="U1395" s="69"/>
      <c r="V1395" s="69"/>
      <c r="W1395" s="69"/>
      <c r="X1395" s="69"/>
      <c r="Y1395" s="69"/>
      <c r="Z1395" s="69"/>
    </row>
    <row r="1396" spans="1:35" s="75" customFormat="1" ht="18.399999999999999" customHeight="1" x14ac:dyDescent="0.15">
      <c r="A1396" s="69" t="s">
        <v>149</v>
      </c>
      <c r="B1396" s="70"/>
      <c r="C1396" s="70"/>
      <c r="D1396" s="70"/>
      <c r="E1396" s="70"/>
      <c r="F1396" s="70"/>
      <c r="G1396" s="70"/>
      <c r="H1396" s="70"/>
      <c r="I1396" s="70"/>
      <c r="J1396" s="70"/>
      <c r="K1396" s="70"/>
      <c r="L1396" s="70"/>
      <c r="M1396" s="70"/>
      <c r="N1396" s="70"/>
      <c r="O1396" s="70"/>
      <c r="P1396" s="70"/>
      <c r="Q1396" s="70"/>
      <c r="R1396" s="70"/>
      <c r="S1396" s="70"/>
      <c r="T1396" s="70"/>
      <c r="U1396" s="70"/>
      <c r="V1396" s="70"/>
      <c r="W1396" s="70"/>
      <c r="X1396" s="70"/>
      <c r="Y1396" s="70"/>
      <c r="Z1396" s="70"/>
    </row>
    <row r="1397" spans="1:35" s="76" customFormat="1" ht="18.399999999999999" customHeight="1" x14ac:dyDescent="0.15">
      <c r="A1397" s="70"/>
      <c r="B1397" s="70"/>
      <c r="C1397" s="70"/>
      <c r="D1397" s="498" t="str">
        <f>団体!C$4&amp;"   体調チェックシート"</f>
        <v>令和 ４年度 第２４回 「谷口睦生」記念陸上記録会   体調チェックシート</v>
      </c>
      <c r="E1397" s="498"/>
      <c r="F1397" s="498"/>
      <c r="G1397" s="498"/>
      <c r="H1397" s="498"/>
      <c r="I1397" s="498"/>
      <c r="J1397" s="498"/>
      <c r="K1397" s="498"/>
      <c r="L1397" s="498"/>
      <c r="M1397" s="498"/>
      <c r="N1397" s="498"/>
      <c r="O1397" s="498"/>
      <c r="P1397" s="498"/>
      <c r="Q1397" s="498"/>
      <c r="R1397" s="498"/>
      <c r="S1397" s="498"/>
      <c r="T1397" s="498"/>
      <c r="U1397" s="498"/>
      <c r="V1397" s="498"/>
      <c r="W1397" s="498"/>
      <c r="X1397" s="498"/>
      <c r="Y1397" s="70"/>
      <c r="Z1397" s="70"/>
      <c r="AA1397" s="75"/>
      <c r="AB1397" s="75"/>
      <c r="AC1397" s="75"/>
      <c r="AD1397" s="75"/>
    </row>
    <row r="1398" spans="1:35" s="76" customFormat="1" ht="18.399999999999999" customHeight="1" x14ac:dyDescent="0.15">
      <c r="A1398" s="69"/>
      <c r="B1398" s="69"/>
      <c r="C1398" s="69"/>
      <c r="D1398" s="498"/>
      <c r="E1398" s="498"/>
      <c r="F1398" s="498"/>
      <c r="G1398" s="498"/>
      <c r="H1398" s="498"/>
      <c r="I1398" s="498"/>
      <c r="J1398" s="498"/>
      <c r="K1398" s="498"/>
      <c r="L1398" s="498"/>
      <c r="M1398" s="498"/>
      <c r="N1398" s="498"/>
      <c r="O1398" s="498"/>
      <c r="P1398" s="498"/>
      <c r="Q1398" s="498"/>
      <c r="R1398" s="498"/>
      <c r="S1398" s="498"/>
      <c r="T1398" s="498"/>
      <c r="U1398" s="498"/>
      <c r="V1398" s="498"/>
      <c r="W1398" s="498"/>
      <c r="X1398" s="498"/>
      <c r="Y1398" s="69"/>
      <c r="Z1398" s="69"/>
    </row>
    <row r="1399" spans="1:35" s="75" customFormat="1" ht="18.399999999999999" customHeight="1" x14ac:dyDescent="0.15">
      <c r="A1399" s="70"/>
      <c r="B1399" s="70"/>
      <c r="C1399" s="70"/>
      <c r="D1399" s="70"/>
      <c r="E1399" s="70"/>
      <c r="F1399" s="70"/>
      <c r="G1399" s="70"/>
      <c r="H1399" s="70"/>
      <c r="I1399" s="70"/>
      <c r="J1399" s="70"/>
      <c r="K1399" s="70"/>
      <c r="L1399" s="70"/>
      <c r="M1399" s="70"/>
      <c r="N1399" s="70"/>
      <c r="O1399" s="70"/>
      <c r="P1399" s="70"/>
      <c r="Q1399" s="70"/>
      <c r="R1399" s="70"/>
      <c r="S1399" s="70"/>
      <c r="T1399" s="70"/>
      <c r="U1399" s="70"/>
      <c r="V1399" s="70"/>
      <c r="W1399" s="70"/>
      <c r="X1399" s="70"/>
      <c r="Y1399" s="70"/>
      <c r="Z1399" s="70"/>
      <c r="AE1399" s="76"/>
      <c r="AF1399" s="76"/>
      <c r="AG1399" s="76"/>
      <c r="AH1399" s="76"/>
      <c r="AI1399" s="76"/>
    </row>
    <row r="1400" spans="1:35" s="76" customFormat="1" ht="18.399999999999999" customHeight="1" x14ac:dyDescent="0.15">
      <c r="A1400" s="69"/>
      <c r="B1400" s="71" t="s">
        <v>150</v>
      </c>
      <c r="C1400" s="69"/>
      <c r="D1400" s="69"/>
      <c r="E1400" s="69"/>
      <c r="F1400" s="69"/>
      <c r="G1400" s="69"/>
      <c r="H1400" s="69"/>
      <c r="I1400" s="69"/>
      <c r="J1400" s="69"/>
      <c r="K1400" s="69"/>
      <c r="L1400" s="69"/>
      <c r="M1400" s="69"/>
      <c r="N1400" s="69"/>
      <c r="O1400" s="69"/>
      <c r="P1400" s="69"/>
      <c r="Q1400" s="69"/>
      <c r="R1400" s="69"/>
      <c r="S1400" s="69"/>
      <c r="T1400" s="69"/>
      <c r="U1400" s="69"/>
      <c r="V1400" s="69"/>
      <c r="W1400" s="69"/>
      <c r="X1400" s="69"/>
      <c r="Y1400" s="69"/>
      <c r="Z1400" s="69"/>
    </row>
    <row r="1401" spans="1:35" s="76" customFormat="1" ht="18.399999999999999" customHeight="1" x14ac:dyDescent="0.15">
      <c r="A1401" s="69"/>
      <c r="B1401" s="71" t="s">
        <v>151</v>
      </c>
      <c r="C1401" s="69"/>
      <c r="D1401" s="69"/>
      <c r="E1401" s="69"/>
      <c r="F1401" s="69"/>
      <c r="G1401" s="69"/>
      <c r="H1401" s="69"/>
      <c r="I1401" s="69"/>
      <c r="J1401" s="69"/>
      <c r="K1401" s="69"/>
      <c r="L1401" s="69"/>
      <c r="M1401" s="69"/>
      <c r="N1401" s="69"/>
      <c r="O1401" s="69"/>
      <c r="P1401" s="69"/>
      <c r="Q1401" s="69"/>
      <c r="R1401" s="69"/>
      <c r="S1401" s="69"/>
      <c r="T1401" s="69"/>
      <c r="U1401" s="69"/>
      <c r="V1401" s="69"/>
      <c r="W1401" s="69"/>
      <c r="X1401" s="69"/>
      <c r="Y1401" s="69"/>
      <c r="Z1401" s="69"/>
    </row>
    <row r="1402" spans="1:35" s="76" customFormat="1" ht="18.399999999999999" customHeight="1" x14ac:dyDescent="0.15">
      <c r="A1402" s="69"/>
      <c r="B1402" s="71" t="s">
        <v>152</v>
      </c>
      <c r="C1402" s="69"/>
      <c r="D1402" s="69"/>
      <c r="E1402" s="69"/>
      <c r="F1402" s="69"/>
      <c r="G1402" s="69"/>
      <c r="H1402" s="69"/>
      <c r="I1402" s="69"/>
      <c r="J1402" s="69"/>
      <c r="K1402" s="69"/>
      <c r="L1402" s="69"/>
      <c r="M1402" s="69"/>
      <c r="N1402" s="69"/>
      <c r="O1402" s="69"/>
      <c r="P1402" s="69"/>
      <c r="Q1402" s="69"/>
      <c r="R1402" s="69"/>
      <c r="S1402" s="69"/>
      <c r="T1402" s="69"/>
      <c r="U1402" s="69"/>
      <c r="V1402" s="69"/>
      <c r="W1402" s="69"/>
      <c r="X1402" s="69"/>
      <c r="Y1402" s="69"/>
      <c r="Z1402" s="69"/>
    </row>
    <row r="1403" spans="1:35" s="76" customFormat="1" ht="18.399999999999999" customHeight="1" x14ac:dyDescent="0.15">
      <c r="A1403" s="69"/>
      <c r="B1403" s="71" t="s">
        <v>153</v>
      </c>
      <c r="C1403" s="69"/>
      <c r="D1403" s="69"/>
      <c r="E1403" s="69"/>
      <c r="F1403" s="69"/>
      <c r="G1403" s="69"/>
      <c r="H1403" s="69"/>
      <c r="I1403" s="69"/>
      <c r="J1403" s="69"/>
      <c r="K1403" s="69"/>
      <c r="L1403" s="69"/>
      <c r="M1403" s="69"/>
      <c r="N1403" s="69"/>
      <c r="O1403" s="69"/>
      <c r="P1403" s="69"/>
      <c r="Q1403" s="69"/>
      <c r="R1403" s="69"/>
      <c r="S1403" s="69"/>
      <c r="T1403" s="69"/>
      <c r="U1403" s="69"/>
      <c r="V1403" s="69"/>
      <c r="W1403" s="69"/>
      <c r="X1403" s="69"/>
      <c r="Y1403" s="69"/>
      <c r="Z1403" s="69"/>
    </row>
    <row r="1404" spans="1:35" s="76" customFormat="1" ht="18.399999999999999" customHeight="1" x14ac:dyDescent="0.15">
      <c r="A1404" s="69"/>
      <c r="B1404" s="71" t="s">
        <v>164</v>
      </c>
      <c r="C1404" s="69"/>
      <c r="D1404" s="69"/>
      <c r="E1404" s="69"/>
      <c r="F1404" s="69"/>
      <c r="G1404" s="69"/>
      <c r="H1404" s="69"/>
      <c r="I1404" s="69"/>
      <c r="J1404" s="69"/>
      <c r="K1404" s="69"/>
      <c r="L1404" s="69"/>
      <c r="M1404" s="69"/>
      <c r="N1404" s="69"/>
      <c r="O1404" s="69"/>
      <c r="P1404" s="69"/>
      <c r="Q1404" s="69"/>
      <c r="R1404" s="69"/>
      <c r="S1404" s="69"/>
      <c r="T1404" s="69"/>
      <c r="U1404" s="69"/>
      <c r="V1404" s="69"/>
      <c r="W1404" s="69"/>
      <c r="X1404" s="69"/>
      <c r="Y1404" s="69"/>
      <c r="Z1404" s="69"/>
    </row>
    <row r="1405" spans="1:35" s="76" customFormat="1" ht="18.399999999999999" customHeight="1" x14ac:dyDescent="0.15">
      <c r="A1405" s="69"/>
      <c r="B1405" s="71" t="s">
        <v>165</v>
      </c>
      <c r="C1405" s="69"/>
      <c r="D1405" s="69"/>
      <c r="E1405" s="69"/>
      <c r="F1405" s="69"/>
      <c r="G1405" s="69"/>
      <c r="H1405" s="69"/>
      <c r="I1405" s="69"/>
      <c r="J1405" s="69"/>
      <c r="K1405" s="69"/>
      <c r="L1405" s="69"/>
      <c r="M1405" s="69"/>
      <c r="N1405" s="69"/>
      <c r="O1405" s="69"/>
      <c r="P1405" s="69"/>
      <c r="Q1405" s="69"/>
      <c r="R1405" s="69"/>
      <c r="S1405" s="69"/>
      <c r="T1405" s="69"/>
      <c r="U1405" s="69"/>
      <c r="V1405" s="69"/>
      <c r="W1405" s="69"/>
      <c r="X1405" s="69"/>
      <c r="Y1405" s="69"/>
      <c r="Z1405" s="69"/>
    </row>
    <row r="1406" spans="1:35" s="76" customFormat="1" ht="18.399999999999999" customHeight="1" x14ac:dyDescent="0.15">
      <c r="A1406" s="69"/>
      <c r="B1406" s="241" t="s">
        <v>154</v>
      </c>
      <c r="C1406" s="69"/>
      <c r="D1406" s="69"/>
      <c r="E1406" s="69"/>
      <c r="F1406" s="69"/>
      <c r="G1406" s="69"/>
      <c r="H1406" s="242"/>
      <c r="I1406" s="69"/>
      <c r="J1406" s="69"/>
      <c r="K1406" s="69"/>
      <c r="L1406" s="69"/>
      <c r="M1406" s="242"/>
      <c r="N1406" s="242"/>
      <c r="O1406" s="242"/>
      <c r="P1406" s="242"/>
      <c r="Q1406" s="242"/>
      <c r="R1406" s="242"/>
      <c r="S1406" s="242"/>
      <c r="T1406" s="242"/>
      <c r="U1406" s="242"/>
      <c r="V1406" s="242"/>
      <c r="W1406" s="242"/>
      <c r="X1406" s="242"/>
      <c r="Y1406" s="242"/>
      <c r="Z1406" s="69"/>
    </row>
    <row r="1407" spans="1:35" s="76" customFormat="1" ht="18.399999999999999" customHeight="1" thickBot="1" x14ac:dyDescent="0.2">
      <c r="A1407" s="69"/>
      <c r="B1407" s="72" t="s">
        <v>390</v>
      </c>
      <c r="C1407" s="69"/>
      <c r="D1407" s="69"/>
      <c r="E1407" s="69"/>
      <c r="F1407" s="69"/>
      <c r="G1407" s="69"/>
      <c r="H1407" s="69"/>
      <c r="I1407" s="69"/>
      <c r="J1407" s="69"/>
      <c r="K1407" s="69"/>
      <c r="L1407" s="69"/>
      <c r="M1407" s="69"/>
      <c r="N1407" s="69"/>
      <c r="O1407" s="69"/>
      <c r="P1407" s="69"/>
      <c r="Q1407" s="69"/>
      <c r="R1407" s="69"/>
      <c r="S1407" s="69"/>
      <c r="T1407" s="69"/>
      <c r="U1407" s="69"/>
      <c r="V1407" s="69"/>
      <c r="W1407" s="69"/>
      <c r="X1407" s="69"/>
      <c r="Y1407" s="69"/>
      <c r="Z1407" s="69"/>
    </row>
    <row r="1408" spans="1:35" s="76" customFormat="1" ht="18.399999999999999" customHeight="1" thickTop="1" thickBot="1" x14ac:dyDescent="0.2">
      <c r="A1408" s="69"/>
      <c r="B1408" s="499" t="s">
        <v>155</v>
      </c>
      <c r="C1408" s="500"/>
      <c r="D1408" s="500"/>
      <c r="E1408" s="500"/>
      <c r="F1408" s="500"/>
      <c r="G1408" s="500"/>
      <c r="H1408" s="500"/>
      <c r="I1408" s="501"/>
      <c r="J1408" s="496">
        <f>J$13</f>
        <v>44871</v>
      </c>
      <c r="K1408" s="497"/>
      <c r="L1408" s="496">
        <f t="shared" ref="L1408" si="427">L$13</f>
        <v>44872</v>
      </c>
      <c r="M1408" s="497"/>
      <c r="N1408" s="496">
        <f t="shared" ref="N1408" si="428">N$13</f>
        <v>44873</v>
      </c>
      <c r="O1408" s="497"/>
      <c r="P1408" s="496">
        <f t="shared" ref="P1408" si="429">P$13</f>
        <v>44874</v>
      </c>
      <c r="Q1408" s="497"/>
      <c r="R1408" s="496">
        <f t="shared" ref="R1408" si="430">R$13</f>
        <v>44875</v>
      </c>
      <c r="S1408" s="497"/>
      <c r="T1408" s="496">
        <f t="shared" ref="T1408" si="431">T$13</f>
        <v>44876</v>
      </c>
      <c r="U1408" s="497"/>
      <c r="V1408" s="496">
        <f t="shared" ref="V1408" si="432">V$13</f>
        <v>44877</v>
      </c>
      <c r="W1408" s="497"/>
      <c r="X1408" s="496">
        <f t="shared" ref="X1408" si="433">X$13</f>
        <v>44878</v>
      </c>
      <c r="Y1408" s="502"/>
      <c r="Z1408" s="69"/>
    </row>
    <row r="1409" spans="1:28" s="76" customFormat="1" ht="18.399999999999999" customHeight="1" thickTop="1" x14ac:dyDescent="0.15">
      <c r="A1409" s="69"/>
      <c r="B1409" s="170" t="s">
        <v>156</v>
      </c>
      <c r="C1409" s="171"/>
      <c r="D1409" s="171"/>
      <c r="E1409" s="171"/>
      <c r="F1409" s="171"/>
      <c r="G1409" s="171"/>
      <c r="H1409" s="171"/>
      <c r="I1409" s="172"/>
      <c r="J1409" s="488"/>
      <c r="K1409" s="489"/>
      <c r="L1409" s="490"/>
      <c r="M1409" s="489"/>
      <c r="N1409" s="490"/>
      <c r="O1409" s="489"/>
      <c r="P1409" s="490"/>
      <c r="Q1409" s="489"/>
      <c r="R1409" s="490"/>
      <c r="S1409" s="489"/>
      <c r="T1409" s="490"/>
      <c r="U1409" s="489"/>
      <c r="V1409" s="490"/>
      <c r="W1409" s="489"/>
      <c r="X1409" s="490"/>
      <c r="Y1409" s="491"/>
      <c r="Z1409" s="69"/>
    </row>
    <row r="1410" spans="1:28" s="76" customFormat="1" ht="18.399999999999999" customHeight="1" x14ac:dyDescent="0.15">
      <c r="A1410" s="69"/>
      <c r="B1410" s="173"/>
      <c r="C1410" s="174"/>
      <c r="D1410" s="174"/>
      <c r="E1410" s="174"/>
      <c r="F1410" s="174"/>
      <c r="G1410" s="175" t="s">
        <v>157</v>
      </c>
      <c r="H1410" s="176"/>
      <c r="I1410" s="177"/>
      <c r="J1410" s="492" t="s">
        <v>286</v>
      </c>
      <c r="K1410" s="493"/>
      <c r="L1410" s="494" t="s">
        <v>286</v>
      </c>
      <c r="M1410" s="493"/>
      <c r="N1410" s="494" t="s">
        <v>286</v>
      </c>
      <c r="O1410" s="493"/>
      <c r="P1410" s="494" t="s">
        <v>286</v>
      </c>
      <c r="Q1410" s="493"/>
      <c r="R1410" s="494" t="s">
        <v>286</v>
      </c>
      <c r="S1410" s="493"/>
      <c r="T1410" s="494" t="s">
        <v>286</v>
      </c>
      <c r="U1410" s="493"/>
      <c r="V1410" s="494" t="s">
        <v>286</v>
      </c>
      <c r="W1410" s="493"/>
      <c r="X1410" s="494" t="s">
        <v>286</v>
      </c>
      <c r="Y1410" s="495"/>
      <c r="Z1410" s="69"/>
    </row>
    <row r="1411" spans="1:28" s="76" customFormat="1" ht="18.399999999999999" customHeight="1" x14ac:dyDescent="0.15">
      <c r="A1411" s="69"/>
      <c r="B1411" s="178" t="s">
        <v>158</v>
      </c>
      <c r="C1411" s="179"/>
      <c r="D1411" s="179"/>
      <c r="E1411" s="179"/>
      <c r="F1411" s="179"/>
      <c r="G1411" s="179"/>
      <c r="H1411" s="179"/>
      <c r="I1411" s="180"/>
      <c r="J1411" s="484"/>
      <c r="K1411" s="485"/>
      <c r="L1411" s="486"/>
      <c r="M1411" s="485"/>
      <c r="N1411" s="486"/>
      <c r="O1411" s="485"/>
      <c r="P1411" s="486"/>
      <c r="Q1411" s="485"/>
      <c r="R1411" s="486"/>
      <c r="S1411" s="485"/>
      <c r="T1411" s="486"/>
      <c r="U1411" s="485"/>
      <c r="V1411" s="486"/>
      <c r="W1411" s="485"/>
      <c r="X1411" s="486"/>
      <c r="Y1411" s="487"/>
      <c r="Z1411" s="69"/>
    </row>
    <row r="1412" spans="1:28" s="76" customFormat="1" ht="18.399999999999999" customHeight="1" x14ac:dyDescent="0.15">
      <c r="A1412" s="70"/>
      <c r="B1412" s="178" t="s">
        <v>159</v>
      </c>
      <c r="C1412" s="179"/>
      <c r="D1412" s="179"/>
      <c r="E1412" s="179"/>
      <c r="F1412" s="179"/>
      <c r="G1412" s="179"/>
      <c r="H1412" s="179"/>
      <c r="I1412" s="180"/>
      <c r="J1412" s="484"/>
      <c r="K1412" s="485"/>
      <c r="L1412" s="486"/>
      <c r="M1412" s="485"/>
      <c r="N1412" s="486"/>
      <c r="O1412" s="485"/>
      <c r="P1412" s="486"/>
      <c r="Q1412" s="485"/>
      <c r="R1412" s="486"/>
      <c r="S1412" s="485"/>
      <c r="T1412" s="486"/>
      <c r="U1412" s="485"/>
      <c r="V1412" s="486"/>
      <c r="W1412" s="485"/>
      <c r="X1412" s="486"/>
      <c r="Y1412" s="487"/>
      <c r="Z1412" s="69"/>
    </row>
    <row r="1413" spans="1:28" s="76" customFormat="1" ht="18.399999999999999" customHeight="1" x14ac:dyDescent="0.15">
      <c r="A1413" s="69"/>
      <c r="B1413" s="178" t="s">
        <v>160</v>
      </c>
      <c r="C1413" s="179"/>
      <c r="D1413" s="179"/>
      <c r="E1413" s="179"/>
      <c r="F1413" s="179"/>
      <c r="G1413" s="179"/>
      <c r="H1413" s="179"/>
      <c r="I1413" s="180"/>
      <c r="J1413" s="484"/>
      <c r="K1413" s="485"/>
      <c r="L1413" s="486"/>
      <c r="M1413" s="485"/>
      <c r="N1413" s="486"/>
      <c r="O1413" s="485"/>
      <c r="P1413" s="486"/>
      <c r="Q1413" s="485"/>
      <c r="R1413" s="486"/>
      <c r="S1413" s="485"/>
      <c r="T1413" s="486"/>
      <c r="U1413" s="485"/>
      <c r="V1413" s="486"/>
      <c r="W1413" s="485"/>
      <c r="X1413" s="486"/>
      <c r="Y1413" s="487"/>
      <c r="Z1413" s="69"/>
    </row>
    <row r="1414" spans="1:28" s="76" customFormat="1" ht="18.399999999999999" customHeight="1" thickBot="1" x14ac:dyDescent="0.2">
      <c r="A1414" s="70"/>
      <c r="B1414" s="181" t="s">
        <v>161</v>
      </c>
      <c r="C1414" s="182"/>
      <c r="D1414" s="182"/>
      <c r="E1414" s="182"/>
      <c r="F1414" s="182"/>
      <c r="G1414" s="182"/>
      <c r="H1414" s="182"/>
      <c r="I1414" s="183"/>
      <c r="J1414" s="480"/>
      <c r="K1414" s="481"/>
      <c r="L1414" s="482"/>
      <c r="M1414" s="481"/>
      <c r="N1414" s="482"/>
      <c r="O1414" s="481"/>
      <c r="P1414" s="482"/>
      <c r="Q1414" s="481"/>
      <c r="R1414" s="482"/>
      <c r="S1414" s="481"/>
      <c r="T1414" s="482"/>
      <c r="U1414" s="481"/>
      <c r="V1414" s="482"/>
      <c r="W1414" s="481"/>
      <c r="X1414" s="482"/>
      <c r="Y1414" s="483"/>
      <c r="Z1414" s="69"/>
    </row>
    <row r="1415" spans="1:28" s="76" customFormat="1" ht="18.399999999999999" customHeight="1" thickTop="1" x14ac:dyDescent="0.15">
      <c r="A1415" s="69"/>
      <c r="B1415" s="73"/>
      <c r="C1415" s="73"/>
      <c r="D1415" s="507" t="str">
        <f>IF(AB1416=0,"",VLOOKUP(AB1416,E$2256:F$2355,2))</f>
        <v/>
      </c>
      <c r="E1415" s="507"/>
      <c r="F1415" s="507"/>
      <c r="G1415" s="507"/>
      <c r="H1415" s="73"/>
      <c r="I1415" s="73"/>
      <c r="J1415" s="73"/>
      <c r="K1415" s="73"/>
      <c r="L1415" s="73"/>
      <c r="M1415" s="503"/>
      <c r="N1415" s="503"/>
      <c r="O1415" s="503"/>
      <c r="P1415" s="503"/>
      <c r="Q1415" s="503"/>
      <c r="R1415" s="73"/>
      <c r="S1415" s="73"/>
      <c r="T1415" s="73"/>
      <c r="U1415" s="505" t="str">
        <f>U$20</f>
        <v/>
      </c>
      <c r="V1415" s="505"/>
      <c r="W1415" s="505"/>
      <c r="X1415" s="505"/>
      <c r="Y1415" s="505"/>
      <c r="Z1415" s="69"/>
    </row>
    <row r="1416" spans="1:28" s="76" customFormat="1" ht="18.399999999999999" customHeight="1" x14ac:dyDescent="0.15">
      <c r="A1416" s="69"/>
      <c r="B1416" s="74" t="s">
        <v>162</v>
      </c>
      <c r="C1416" s="74"/>
      <c r="D1416" s="508"/>
      <c r="E1416" s="508"/>
      <c r="F1416" s="508"/>
      <c r="G1416" s="508"/>
      <c r="H1416" s="69"/>
      <c r="I1416" s="74" t="s">
        <v>163</v>
      </c>
      <c r="J1416" s="74"/>
      <c r="K1416" s="74"/>
      <c r="L1416" s="74"/>
      <c r="M1416" s="504"/>
      <c r="N1416" s="504"/>
      <c r="O1416" s="504"/>
      <c r="P1416" s="504"/>
      <c r="Q1416" s="504"/>
      <c r="R1416" s="69"/>
      <c r="S1416" s="74" t="s">
        <v>174</v>
      </c>
      <c r="T1416" s="74"/>
      <c r="U1416" s="506"/>
      <c r="V1416" s="506"/>
      <c r="W1416" s="506"/>
      <c r="X1416" s="506"/>
      <c r="Y1416" s="506"/>
      <c r="Z1416" s="69"/>
      <c r="AB1416" s="85">
        <f>IF(OR(SUM(AE$9:AE$10)=0,SUM(AE$9:AE$10)&lt;MAX(AB$1:AB1415)+1),0,MAX(AB$1:AB1415)+1)</f>
        <v>0</v>
      </c>
    </row>
    <row r="1417" spans="1:28" s="76" customFormat="1" ht="18.399999999999999" customHeight="1" x14ac:dyDescent="0.15">
      <c r="A1417" s="69"/>
      <c r="B1417" s="240" t="s">
        <v>389</v>
      </c>
      <c r="C1417" s="69"/>
      <c r="D1417" s="69"/>
      <c r="E1417" s="69"/>
      <c r="F1417" s="69"/>
      <c r="G1417" s="69"/>
      <c r="H1417" s="69"/>
      <c r="I1417" s="69"/>
      <c r="J1417" s="69"/>
      <c r="K1417" s="69"/>
      <c r="L1417" s="69"/>
      <c r="M1417" s="69"/>
      <c r="N1417" s="69"/>
      <c r="O1417" s="69"/>
      <c r="P1417" s="69"/>
      <c r="Q1417" s="69"/>
      <c r="R1417" s="69"/>
      <c r="S1417" s="69"/>
      <c r="T1417" s="69"/>
      <c r="U1417" s="69"/>
      <c r="V1417" s="69"/>
      <c r="W1417" s="69"/>
      <c r="X1417" s="69"/>
      <c r="Y1417" s="69"/>
      <c r="Z1417" s="69"/>
    </row>
    <row r="1418" spans="1:28" s="76" customFormat="1" ht="18.399999999999999" customHeight="1" x14ac:dyDescent="0.15">
      <c r="A1418" s="69" t="s">
        <v>149</v>
      </c>
      <c r="B1418" s="70"/>
      <c r="C1418" s="70"/>
      <c r="D1418" s="70"/>
      <c r="E1418" s="70"/>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5"/>
    </row>
    <row r="1419" spans="1:28" s="76" customFormat="1" ht="18.399999999999999" customHeight="1" x14ac:dyDescent="0.15">
      <c r="A1419" s="70"/>
      <c r="B1419" s="70"/>
      <c r="C1419" s="70"/>
      <c r="D1419" s="498" t="str">
        <f>団体!C$4&amp;"   体調チェックシート"</f>
        <v>令和 ４年度 第２４回 「谷口睦生」記念陸上記録会   体調チェックシート</v>
      </c>
      <c r="E1419" s="498"/>
      <c r="F1419" s="498"/>
      <c r="G1419" s="498"/>
      <c r="H1419" s="498"/>
      <c r="I1419" s="498"/>
      <c r="J1419" s="498"/>
      <c r="K1419" s="498"/>
      <c r="L1419" s="498"/>
      <c r="M1419" s="498"/>
      <c r="N1419" s="498"/>
      <c r="O1419" s="498"/>
      <c r="P1419" s="498"/>
      <c r="Q1419" s="498"/>
      <c r="R1419" s="498"/>
      <c r="S1419" s="498"/>
      <c r="T1419" s="498"/>
      <c r="U1419" s="498"/>
      <c r="V1419" s="498"/>
      <c r="W1419" s="498"/>
      <c r="X1419" s="498"/>
      <c r="Y1419" s="70"/>
      <c r="Z1419" s="70"/>
      <c r="AA1419" s="75"/>
    </row>
    <row r="1420" spans="1:28" s="76" customFormat="1" ht="18.399999999999999" customHeight="1" x14ac:dyDescent="0.15">
      <c r="A1420" s="69"/>
      <c r="B1420" s="69"/>
      <c r="C1420" s="69"/>
      <c r="D1420" s="498"/>
      <c r="E1420" s="498"/>
      <c r="F1420" s="498"/>
      <c r="G1420" s="498"/>
      <c r="H1420" s="498"/>
      <c r="I1420" s="498"/>
      <c r="J1420" s="498"/>
      <c r="K1420" s="498"/>
      <c r="L1420" s="498"/>
      <c r="M1420" s="498"/>
      <c r="N1420" s="498"/>
      <c r="O1420" s="498"/>
      <c r="P1420" s="498"/>
      <c r="Q1420" s="498"/>
      <c r="R1420" s="498"/>
      <c r="S1420" s="498"/>
      <c r="T1420" s="498"/>
      <c r="U1420" s="498"/>
      <c r="V1420" s="498"/>
      <c r="W1420" s="498"/>
      <c r="X1420" s="498"/>
      <c r="Y1420" s="69"/>
      <c r="Z1420" s="69"/>
    </row>
    <row r="1421" spans="1:28" s="76" customFormat="1" ht="18.399999999999999" customHeight="1" x14ac:dyDescent="0.15">
      <c r="A1421" s="69"/>
      <c r="B1421" s="69"/>
      <c r="C1421" s="69"/>
      <c r="D1421" s="69"/>
      <c r="E1421" s="69"/>
      <c r="F1421" s="69"/>
      <c r="G1421" s="69"/>
      <c r="H1421" s="69"/>
      <c r="I1421" s="69"/>
      <c r="J1421" s="69"/>
      <c r="K1421" s="69"/>
      <c r="L1421" s="69"/>
      <c r="M1421" s="69"/>
      <c r="N1421" s="69"/>
      <c r="O1421" s="69"/>
      <c r="P1421" s="69"/>
      <c r="Q1421" s="69"/>
      <c r="R1421" s="69"/>
      <c r="S1421" s="69"/>
      <c r="T1421" s="69"/>
      <c r="U1421" s="69"/>
      <c r="V1421" s="69"/>
      <c r="W1421" s="69"/>
      <c r="X1421" s="69"/>
      <c r="Y1421" s="69"/>
      <c r="Z1421" s="69"/>
    </row>
    <row r="1422" spans="1:28" s="76" customFormat="1" ht="18.399999999999999" customHeight="1" x14ac:dyDescent="0.15">
      <c r="A1422" s="69"/>
      <c r="B1422" s="71" t="s">
        <v>150</v>
      </c>
      <c r="C1422" s="69"/>
      <c r="D1422" s="69"/>
      <c r="E1422" s="69"/>
      <c r="F1422" s="69"/>
      <c r="G1422" s="69"/>
      <c r="H1422" s="69"/>
      <c r="I1422" s="69"/>
      <c r="J1422" s="69"/>
      <c r="K1422" s="69"/>
      <c r="L1422" s="69"/>
      <c r="M1422" s="69"/>
      <c r="N1422" s="69"/>
      <c r="O1422" s="69"/>
      <c r="P1422" s="69"/>
      <c r="Q1422" s="69"/>
      <c r="R1422" s="69"/>
      <c r="S1422" s="69"/>
      <c r="T1422" s="69"/>
      <c r="U1422" s="69"/>
      <c r="V1422" s="69"/>
      <c r="W1422" s="69"/>
      <c r="X1422" s="69"/>
      <c r="Y1422" s="69"/>
      <c r="Z1422" s="69"/>
    </row>
    <row r="1423" spans="1:28" s="76" customFormat="1" ht="18.399999999999999" customHeight="1" x14ac:dyDescent="0.15">
      <c r="A1423" s="69"/>
      <c r="B1423" s="71" t="s">
        <v>151</v>
      </c>
      <c r="C1423" s="69"/>
      <c r="D1423" s="69"/>
      <c r="E1423" s="69"/>
      <c r="F1423" s="69"/>
      <c r="G1423" s="69"/>
      <c r="H1423" s="69"/>
      <c r="I1423" s="69"/>
      <c r="J1423" s="69"/>
      <c r="K1423" s="69"/>
      <c r="L1423" s="69"/>
      <c r="M1423" s="69"/>
      <c r="N1423" s="69"/>
      <c r="O1423" s="69"/>
      <c r="P1423" s="69"/>
      <c r="Q1423" s="69"/>
      <c r="R1423" s="69"/>
      <c r="S1423" s="69"/>
      <c r="T1423" s="69"/>
      <c r="U1423" s="69"/>
      <c r="V1423" s="69"/>
      <c r="W1423" s="69"/>
      <c r="X1423" s="69"/>
      <c r="Y1423" s="69"/>
      <c r="Z1423" s="69"/>
    </row>
    <row r="1424" spans="1:28" s="76" customFormat="1" ht="18.399999999999999" customHeight="1" x14ac:dyDescent="0.15">
      <c r="A1424" s="69"/>
      <c r="B1424" s="71" t="s">
        <v>152</v>
      </c>
      <c r="C1424" s="69"/>
      <c r="D1424" s="69"/>
      <c r="E1424" s="69"/>
      <c r="F1424" s="69"/>
      <c r="G1424" s="69"/>
      <c r="H1424" s="69"/>
      <c r="I1424" s="69"/>
      <c r="J1424" s="69"/>
      <c r="K1424" s="69"/>
      <c r="L1424" s="69"/>
      <c r="M1424" s="69"/>
      <c r="N1424" s="69"/>
      <c r="O1424" s="69"/>
      <c r="P1424" s="69"/>
      <c r="Q1424" s="69"/>
      <c r="R1424" s="69"/>
      <c r="S1424" s="69"/>
      <c r="T1424" s="69"/>
      <c r="U1424" s="69"/>
      <c r="V1424" s="69"/>
      <c r="W1424" s="69"/>
      <c r="X1424" s="69"/>
      <c r="Y1424" s="69"/>
      <c r="Z1424" s="69"/>
    </row>
    <row r="1425" spans="1:28" s="76" customFormat="1" ht="18.399999999999999" customHeight="1" x14ac:dyDescent="0.15">
      <c r="A1425" s="69"/>
      <c r="B1425" s="71" t="s">
        <v>153</v>
      </c>
      <c r="C1425" s="69"/>
      <c r="D1425" s="69"/>
      <c r="E1425" s="69"/>
      <c r="F1425" s="69"/>
      <c r="G1425" s="69"/>
      <c r="H1425" s="69"/>
      <c r="I1425" s="69"/>
      <c r="J1425" s="69"/>
      <c r="K1425" s="69"/>
      <c r="L1425" s="69"/>
      <c r="M1425" s="69"/>
      <c r="N1425" s="69"/>
      <c r="O1425" s="69"/>
      <c r="P1425" s="69"/>
      <c r="Q1425" s="69"/>
      <c r="R1425" s="69"/>
      <c r="S1425" s="69"/>
      <c r="T1425" s="69"/>
      <c r="U1425" s="69"/>
      <c r="V1425" s="69"/>
      <c r="W1425" s="69"/>
      <c r="X1425" s="69"/>
      <c r="Y1425" s="69"/>
      <c r="Z1425" s="69"/>
    </row>
    <row r="1426" spans="1:28" s="76" customFormat="1" ht="18.399999999999999" customHeight="1" x14ac:dyDescent="0.15">
      <c r="A1426" s="69"/>
      <c r="B1426" s="71" t="s">
        <v>164</v>
      </c>
      <c r="C1426" s="69"/>
      <c r="D1426" s="69"/>
      <c r="E1426" s="69"/>
      <c r="F1426" s="69"/>
      <c r="G1426" s="69"/>
      <c r="H1426" s="69"/>
      <c r="I1426" s="69"/>
      <c r="J1426" s="69"/>
      <c r="K1426" s="69"/>
      <c r="L1426" s="69"/>
      <c r="M1426" s="69"/>
      <c r="N1426" s="69"/>
      <c r="O1426" s="69"/>
      <c r="P1426" s="69"/>
      <c r="Q1426" s="69"/>
      <c r="R1426" s="69"/>
      <c r="S1426" s="69"/>
      <c r="T1426" s="69"/>
      <c r="U1426" s="69"/>
      <c r="V1426" s="69"/>
      <c r="W1426" s="69"/>
      <c r="X1426" s="69"/>
      <c r="Y1426" s="69"/>
      <c r="Z1426" s="69"/>
    </row>
    <row r="1427" spans="1:28" s="76" customFormat="1" ht="18.399999999999999" customHeight="1" x14ac:dyDescent="0.15">
      <c r="A1427" s="69"/>
      <c r="B1427" s="71" t="s">
        <v>165</v>
      </c>
      <c r="C1427" s="69"/>
      <c r="D1427" s="69"/>
      <c r="E1427" s="69"/>
      <c r="F1427" s="69"/>
      <c r="G1427" s="69"/>
      <c r="H1427" s="69"/>
      <c r="I1427" s="69"/>
      <c r="J1427" s="69"/>
      <c r="K1427" s="69"/>
      <c r="L1427" s="69"/>
      <c r="M1427" s="69"/>
      <c r="N1427" s="69"/>
      <c r="O1427" s="69"/>
      <c r="P1427" s="69"/>
      <c r="Q1427" s="69"/>
      <c r="R1427" s="69"/>
      <c r="S1427" s="69"/>
      <c r="T1427" s="69"/>
      <c r="U1427" s="69"/>
      <c r="V1427" s="69"/>
      <c r="W1427" s="69"/>
      <c r="X1427" s="69"/>
      <c r="Y1427" s="69"/>
      <c r="Z1427" s="69"/>
    </row>
    <row r="1428" spans="1:28" s="76" customFormat="1" ht="18.399999999999999" customHeight="1" x14ac:dyDescent="0.15">
      <c r="A1428" s="69"/>
      <c r="B1428" s="241" t="s">
        <v>154</v>
      </c>
      <c r="C1428" s="69"/>
      <c r="D1428" s="69"/>
      <c r="E1428" s="69"/>
      <c r="F1428" s="69"/>
      <c r="G1428" s="69"/>
      <c r="H1428" s="242"/>
      <c r="I1428" s="69"/>
      <c r="J1428" s="69"/>
      <c r="K1428" s="69"/>
      <c r="L1428" s="69"/>
      <c r="M1428" s="242"/>
      <c r="N1428" s="242"/>
      <c r="O1428" s="242"/>
      <c r="P1428" s="242"/>
      <c r="Q1428" s="242"/>
      <c r="R1428" s="242"/>
      <c r="S1428" s="242"/>
      <c r="T1428" s="242"/>
      <c r="U1428" s="242"/>
      <c r="V1428" s="242"/>
      <c r="W1428" s="242"/>
      <c r="X1428" s="242"/>
      <c r="Y1428" s="242"/>
      <c r="Z1428" s="69"/>
    </row>
    <row r="1429" spans="1:28" s="76" customFormat="1" ht="18.399999999999999" customHeight="1" thickBot="1" x14ac:dyDescent="0.2">
      <c r="A1429" s="69"/>
      <c r="B1429" s="72" t="s">
        <v>390</v>
      </c>
      <c r="C1429" s="69"/>
      <c r="D1429" s="69"/>
      <c r="E1429" s="69"/>
      <c r="F1429" s="69"/>
      <c r="G1429" s="69"/>
      <c r="H1429" s="69"/>
      <c r="I1429" s="69"/>
      <c r="J1429" s="69"/>
      <c r="K1429" s="69"/>
      <c r="L1429" s="69"/>
      <c r="M1429" s="69"/>
      <c r="N1429" s="69"/>
      <c r="O1429" s="69"/>
      <c r="P1429" s="69"/>
      <c r="Q1429" s="69"/>
      <c r="R1429" s="69"/>
      <c r="S1429" s="69"/>
      <c r="T1429" s="69"/>
      <c r="U1429" s="69"/>
      <c r="V1429" s="69"/>
      <c r="W1429" s="69"/>
      <c r="X1429" s="69"/>
      <c r="Y1429" s="69"/>
      <c r="Z1429" s="69"/>
    </row>
    <row r="1430" spans="1:28" s="76" customFormat="1" ht="18.399999999999999" customHeight="1" thickTop="1" thickBot="1" x14ac:dyDescent="0.2">
      <c r="A1430" s="69"/>
      <c r="B1430" s="499" t="s">
        <v>155</v>
      </c>
      <c r="C1430" s="500"/>
      <c r="D1430" s="500"/>
      <c r="E1430" s="500"/>
      <c r="F1430" s="500"/>
      <c r="G1430" s="500"/>
      <c r="H1430" s="500"/>
      <c r="I1430" s="501"/>
      <c r="J1430" s="496">
        <f>J$13</f>
        <v>44871</v>
      </c>
      <c r="K1430" s="497"/>
      <c r="L1430" s="496">
        <f t="shared" ref="L1430" si="434">L$13</f>
        <v>44872</v>
      </c>
      <c r="M1430" s="497"/>
      <c r="N1430" s="496">
        <f t="shared" ref="N1430" si="435">N$13</f>
        <v>44873</v>
      </c>
      <c r="O1430" s="497"/>
      <c r="P1430" s="496">
        <f t="shared" ref="P1430" si="436">P$13</f>
        <v>44874</v>
      </c>
      <c r="Q1430" s="497"/>
      <c r="R1430" s="496">
        <f t="shared" ref="R1430" si="437">R$13</f>
        <v>44875</v>
      </c>
      <c r="S1430" s="497"/>
      <c r="T1430" s="496">
        <f t="shared" ref="T1430" si="438">T$13</f>
        <v>44876</v>
      </c>
      <c r="U1430" s="497"/>
      <c r="V1430" s="496">
        <f t="shared" ref="V1430" si="439">V$13</f>
        <v>44877</v>
      </c>
      <c r="W1430" s="497"/>
      <c r="X1430" s="496">
        <f t="shared" ref="X1430" si="440">X$13</f>
        <v>44878</v>
      </c>
      <c r="Y1430" s="502"/>
      <c r="Z1430" s="69"/>
    </row>
    <row r="1431" spans="1:28" s="76" customFormat="1" ht="18.399999999999999" customHeight="1" thickTop="1" x14ac:dyDescent="0.15">
      <c r="A1431" s="69"/>
      <c r="B1431" s="170" t="s">
        <v>156</v>
      </c>
      <c r="C1431" s="171"/>
      <c r="D1431" s="171"/>
      <c r="E1431" s="171"/>
      <c r="F1431" s="171"/>
      <c r="G1431" s="171"/>
      <c r="H1431" s="171"/>
      <c r="I1431" s="172"/>
      <c r="J1431" s="488"/>
      <c r="K1431" s="489"/>
      <c r="L1431" s="490"/>
      <c r="M1431" s="489"/>
      <c r="N1431" s="490"/>
      <c r="O1431" s="489"/>
      <c r="P1431" s="490"/>
      <c r="Q1431" s="489"/>
      <c r="R1431" s="490"/>
      <c r="S1431" s="489"/>
      <c r="T1431" s="490"/>
      <c r="U1431" s="489"/>
      <c r="V1431" s="490"/>
      <c r="W1431" s="489"/>
      <c r="X1431" s="490"/>
      <c r="Y1431" s="491"/>
      <c r="Z1431" s="69"/>
    </row>
    <row r="1432" spans="1:28" s="76" customFormat="1" ht="18.399999999999999" customHeight="1" x14ac:dyDescent="0.15">
      <c r="A1432" s="69"/>
      <c r="B1432" s="173"/>
      <c r="C1432" s="174"/>
      <c r="D1432" s="174"/>
      <c r="E1432" s="174"/>
      <c r="F1432" s="174"/>
      <c r="G1432" s="175" t="s">
        <v>157</v>
      </c>
      <c r="H1432" s="176"/>
      <c r="I1432" s="177"/>
      <c r="J1432" s="492" t="s">
        <v>286</v>
      </c>
      <c r="K1432" s="493"/>
      <c r="L1432" s="494" t="s">
        <v>286</v>
      </c>
      <c r="M1432" s="493"/>
      <c r="N1432" s="494" t="s">
        <v>286</v>
      </c>
      <c r="O1432" s="493"/>
      <c r="P1432" s="494" t="s">
        <v>286</v>
      </c>
      <c r="Q1432" s="493"/>
      <c r="R1432" s="494" t="s">
        <v>286</v>
      </c>
      <c r="S1432" s="493"/>
      <c r="T1432" s="494" t="s">
        <v>286</v>
      </c>
      <c r="U1432" s="493"/>
      <c r="V1432" s="494" t="s">
        <v>286</v>
      </c>
      <c r="W1432" s="493"/>
      <c r="X1432" s="494" t="s">
        <v>286</v>
      </c>
      <c r="Y1432" s="495"/>
      <c r="Z1432" s="69"/>
    </row>
    <row r="1433" spans="1:28" s="76" customFormat="1" ht="18.399999999999999" customHeight="1" x14ac:dyDescent="0.15">
      <c r="A1433" s="69"/>
      <c r="B1433" s="178" t="s">
        <v>158</v>
      </c>
      <c r="C1433" s="179"/>
      <c r="D1433" s="179"/>
      <c r="E1433" s="179"/>
      <c r="F1433" s="179"/>
      <c r="G1433" s="179"/>
      <c r="H1433" s="179"/>
      <c r="I1433" s="180"/>
      <c r="J1433" s="484"/>
      <c r="K1433" s="485"/>
      <c r="L1433" s="486"/>
      <c r="M1433" s="485"/>
      <c r="N1433" s="486"/>
      <c r="O1433" s="485"/>
      <c r="P1433" s="486"/>
      <c r="Q1433" s="485"/>
      <c r="R1433" s="486"/>
      <c r="S1433" s="485"/>
      <c r="T1433" s="486"/>
      <c r="U1433" s="485"/>
      <c r="V1433" s="486"/>
      <c r="W1433" s="485"/>
      <c r="X1433" s="486"/>
      <c r="Y1433" s="487"/>
      <c r="Z1433" s="69"/>
    </row>
    <row r="1434" spans="1:28" s="76" customFormat="1" ht="18.399999999999999" customHeight="1" x14ac:dyDescent="0.15">
      <c r="A1434" s="70"/>
      <c r="B1434" s="178" t="s">
        <v>159</v>
      </c>
      <c r="C1434" s="179"/>
      <c r="D1434" s="179"/>
      <c r="E1434" s="179"/>
      <c r="F1434" s="179"/>
      <c r="G1434" s="179"/>
      <c r="H1434" s="179"/>
      <c r="I1434" s="180"/>
      <c r="J1434" s="484"/>
      <c r="K1434" s="485"/>
      <c r="L1434" s="486"/>
      <c r="M1434" s="485"/>
      <c r="N1434" s="486"/>
      <c r="O1434" s="485"/>
      <c r="P1434" s="486"/>
      <c r="Q1434" s="485"/>
      <c r="R1434" s="486"/>
      <c r="S1434" s="485"/>
      <c r="T1434" s="486"/>
      <c r="U1434" s="485"/>
      <c r="V1434" s="486"/>
      <c r="W1434" s="485"/>
      <c r="X1434" s="486"/>
      <c r="Y1434" s="487"/>
      <c r="Z1434" s="69"/>
    </row>
    <row r="1435" spans="1:28" s="76" customFormat="1" ht="18.399999999999999" customHeight="1" x14ac:dyDescent="0.15">
      <c r="A1435" s="69"/>
      <c r="B1435" s="178" t="s">
        <v>160</v>
      </c>
      <c r="C1435" s="179"/>
      <c r="D1435" s="179"/>
      <c r="E1435" s="179"/>
      <c r="F1435" s="179"/>
      <c r="G1435" s="179"/>
      <c r="H1435" s="179"/>
      <c r="I1435" s="180"/>
      <c r="J1435" s="484"/>
      <c r="K1435" s="485"/>
      <c r="L1435" s="486"/>
      <c r="M1435" s="485"/>
      <c r="N1435" s="486"/>
      <c r="O1435" s="485"/>
      <c r="P1435" s="486"/>
      <c r="Q1435" s="485"/>
      <c r="R1435" s="486"/>
      <c r="S1435" s="485"/>
      <c r="T1435" s="486"/>
      <c r="U1435" s="485"/>
      <c r="V1435" s="486"/>
      <c r="W1435" s="485"/>
      <c r="X1435" s="486"/>
      <c r="Y1435" s="487"/>
      <c r="Z1435" s="69"/>
    </row>
    <row r="1436" spans="1:28" s="76" customFormat="1" ht="18.399999999999999" customHeight="1" thickBot="1" x14ac:dyDescent="0.2">
      <c r="A1436" s="70"/>
      <c r="B1436" s="181" t="s">
        <v>161</v>
      </c>
      <c r="C1436" s="182"/>
      <c r="D1436" s="182"/>
      <c r="E1436" s="182"/>
      <c r="F1436" s="182"/>
      <c r="G1436" s="182"/>
      <c r="H1436" s="182"/>
      <c r="I1436" s="183"/>
      <c r="J1436" s="480"/>
      <c r="K1436" s="481"/>
      <c r="L1436" s="482"/>
      <c r="M1436" s="481"/>
      <c r="N1436" s="482"/>
      <c r="O1436" s="481"/>
      <c r="P1436" s="482"/>
      <c r="Q1436" s="481"/>
      <c r="R1436" s="482"/>
      <c r="S1436" s="481"/>
      <c r="T1436" s="482"/>
      <c r="U1436" s="481"/>
      <c r="V1436" s="482"/>
      <c r="W1436" s="481"/>
      <c r="X1436" s="482"/>
      <c r="Y1436" s="483"/>
      <c r="Z1436" s="69"/>
    </row>
    <row r="1437" spans="1:28" s="76" customFormat="1" ht="18.399999999999999" customHeight="1" thickTop="1" x14ac:dyDescent="0.15">
      <c r="A1437" s="69"/>
      <c r="B1437" s="73"/>
      <c r="C1437" s="73"/>
      <c r="D1437" s="507" t="str">
        <f>IF(AB1438=0,"",VLOOKUP(AB1438,E$2256:F$2355,2))</f>
        <v/>
      </c>
      <c r="E1437" s="507"/>
      <c r="F1437" s="507"/>
      <c r="G1437" s="507"/>
      <c r="H1437" s="73"/>
      <c r="I1437" s="73"/>
      <c r="J1437" s="73"/>
      <c r="K1437" s="73"/>
      <c r="L1437" s="73"/>
      <c r="M1437" s="503"/>
      <c r="N1437" s="503"/>
      <c r="O1437" s="503"/>
      <c r="P1437" s="503"/>
      <c r="Q1437" s="503"/>
      <c r="R1437" s="73"/>
      <c r="S1437" s="73"/>
      <c r="T1437" s="73"/>
      <c r="U1437" s="505" t="str">
        <f>U$20</f>
        <v/>
      </c>
      <c r="V1437" s="505"/>
      <c r="W1437" s="505"/>
      <c r="X1437" s="505"/>
      <c r="Y1437" s="505"/>
      <c r="Z1437" s="69"/>
    </row>
    <row r="1438" spans="1:28" s="76" customFormat="1" ht="18.399999999999999" customHeight="1" x14ac:dyDescent="0.15">
      <c r="A1438" s="69"/>
      <c r="B1438" s="74" t="s">
        <v>162</v>
      </c>
      <c r="C1438" s="74"/>
      <c r="D1438" s="508"/>
      <c r="E1438" s="508"/>
      <c r="F1438" s="508"/>
      <c r="G1438" s="508"/>
      <c r="H1438" s="69"/>
      <c r="I1438" s="74" t="s">
        <v>163</v>
      </c>
      <c r="J1438" s="74"/>
      <c r="K1438" s="74"/>
      <c r="L1438" s="74"/>
      <c r="M1438" s="504"/>
      <c r="N1438" s="504"/>
      <c r="O1438" s="504"/>
      <c r="P1438" s="504"/>
      <c r="Q1438" s="504"/>
      <c r="R1438" s="69"/>
      <c r="S1438" s="74" t="s">
        <v>174</v>
      </c>
      <c r="T1438" s="74"/>
      <c r="U1438" s="506"/>
      <c r="V1438" s="506"/>
      <c r="W1438" s="506"/>
      <c r="X1438" s="506"/>
      <c r="Y1438" s="506"/>
      <c r="Z1438" s="69"/>
      <c r="AB1438" s="85">
        <f>IF(OR(SUM(AE$9:AE$10)=0,SUM(AE$9:AE$10)&lt;MAX(AB$1:AB1437)+1),0,MAX(AB$1:AB1437)+1)</f>
        <v>0</v>
      </c>
    </row>
    <row r="1439" spans="1:28" s="76" customFormat="1" ht="18.399999999999999" customHeight="1" x14ac:dyDescent="0.15">
      <c r="A1439" s="69"/>
      <c r="B1439" s="240" t="s">
        <v>389</v>
      </c>
      <c r="C1439" s="69"/>
      <c r="D1439" s="69"/>
      <c r="E1439" s="69"/>
      <c r="F1439" s="69"/>
      <c r="G1439" s="69"/>
      <c r="H1439" s="69"/>
      <c r="I1439" s="69"/>
      <c r="J1439" s="69"/>
      <c r="K1439" s="69"/>
      <c r="L1439" s="69"/>
      <c r="M1439" s="69"/>
      <c r="N1439" s="69"/>
      <c r="O1439" s="69"/>
      <c r="P1439" s="69"/>
      <c r="Q1439" s="69"/>
      <c r="R1439" s="69"/>
      <c r="S1439" s="69"/>
      <c r="T1439" s="69"/>
      <c r="U1439" s="69"/>
      <c r="V1439" s="69"/>
      <c r="W1439" s="69"/>
      <c r="X1439" s="69"/>
      <c r="Y1439" s="69"/>
      <c r="Z1439" s="69"/>
    </row>
    <row r="1440" spans="1:28" s="76" customFormat="1" ht="18.399999999999999" customHeight="1" x14ac:dyDescent="0.15">
      <c r="A1440" s="69" t="s">
        <v>149</v>
      </c>
      <c r="B1440" s="69"/>
      <c r="C1440" s="69"/>
      <c r="D1440" s="69"/>
      <c r="E1440" s="69"/>
      <c r="F1440" s="69"/>
      <c r="G1440" s="69"/>
      <c r="H1440" s="69"/>
      <c r="I1440" s="69"/>
      <c r="J1440" s="69"/>
      <c r="K1440" s="69"/>
      <c r="L1440" s="69"/>
      <c r="M1440" s="69"/>
      <c r="N1440" s="69"/>
      <c r="O1440" s="69"/>
      <c r="P1440" s="69"/>
      <c r="Q1440" s="69"/>
      <c r="R1440" s="69"/>
      <c r="S1440" s="69"/>
      <c r="T1440" s="69"/>
      <c r="U1440" s="69"/>
      <c r="V1440" s="69"/>
      <c r="W1440" s="69"/>
      <c r="X1440" s="69"/>
      <c r="Y1440" s="69"/>
      <c r="Z1440" s="69"/>
    </row>
    <row r="1441" spans="1:35" s="75" customFormat="1" ht="18.399999999999999" customHeight="1" x14ac:dyDescent="0.15">
      <c r="A1441" s="69" t="s">
        <v>149</v>
      </c>
      <c r="B1441" s="70"/>
      <c r="C1441" s="70"/>
      <c r="D1441" s="70"/>
      <c r="E1441" s="70"/>
      <c r="F1441" s="70"/>
      <c r="G1441" s="70"/>
      <c r="H1441" s="70"/>
      <c r="I1441" s="70"/>
      <c r="J1441" s="70"/>
      <c r="K1441" s="70"/>
      <c r="L1441" s="70"/>
      <c r="M1441" s="70"/>
      <c r="N1441" s="70"/>
      <c r="O1441" s="70"/>
      <c r="P1441" s="70"/>
      <c r="Q1441" s="70"/>
      <c r="R1441" s="70"/>
      <c r="S1441" s="70"/>
      <c r="T1441" s="70"/>
      <c r="U1441" s="70"/>
      <c r="V1441" s="70"/>
      <c r="W1441" s="70"/>
      <c r="X1441" s="70"/>
      <c r="Y1441" s="70"/>
      <c r="Z1441" s="70"/>
    </row>
    <row r="1442" spans="1:35" s="76" customFormat="1" ht="18.399999999999999" customHeight="1" x14ac:dyDescent="0.15">
      <c r="A1442" s="70"/>
      <c r="B1442" s="70"/>
      <c r="C1442" s="70"/>
      <c r="D1442" s="498" t="str">
        <f>団体!C$4&amp;"   体調チェックシート"</f>
        <v>令和 ４年度 第２４回 「谷口睦生」記念陸上記録会   体調チェックシート</v>
      </c>
      <c r="E1442" s="498"/>
      <c r="F1442" s="498"/>
      <c r="G1442" s="498"/>
      <c r="H1442" s="498"/>
      <c r="I1442" s="498"/>
      <c r="J1442" s="498"/>
      <c r="K1442" s="498"/>
      <c r="L1442" s="498"/>
      <c r="M1442" s="498"/>
      <c r="N1442" s="498"/>
      <c r="O1442" s="498"/>
      <c r="P1442" s="498"/>
      <c r="Q1442" s="498"/>
      <c r="R1442" s="498"/>
      <c r="S1442" s="498"/>
      <c r="T1442" s="498"/>
      <c r="U1442" s="498"/>
      <c r="V1442" s="498"/>
      <c r="W1442" s="498"/>
      <c r="X1442" s="498"/>
      <c r="Y1442" s="70"/>
      <c r="Z1442" s="70"/>
      <c r="AA1442" s="75"/>
      <c r="AB1442" s="75"/>
      <c r="AC1442" s="75"/>
      <c r="AD1442" s="75"/>
    </row>
    <row r="1443" spans="1:35" s="76" customFormat="1" ht="18.399999999999999" customHeight="1" x14ac:dyDescent="0.15">
      <c r="A1443" s="69"/>
      <c r="B1443" s="69"/>
      <c r="C1443" s="69"/>
      <c r="D1443" s="498"/>
      <c r="E1443" s="498"/>
      <c r="F1443" s="498"/>
      <c r="G1443" s="498"/>
      <c r="H1443" s="498"/>
      <c r="I1443" s="498"/>
      <c r="J1443" s="498"/>
      <c r="K1443" s="498"/>
      <c r="L1443" s="498"/>
      <c r="M1443" s="498"/>
      <c r="N1443" s="498"/>
      <c r="O1443" s="498"/>
      <c r="P1443" s="498"/>
      <c r="Q1443" s="498"/>
      <c r="R1443" s="498"/>
      <c r="S1443" s="498"/>
      <c r="T1443" s="498"/>
      <c r="U1443" s="498"/>
      <c r="V1443" s="498"/>
      <c r="W1443" s="498"/>
      <c r="X1443" s="498"/>
      <c r="Y1443" s="69"/>
      <c r="Z1443" s="69"/>
    </row>
    <row r="1444" spans="1:35" s="75" customFormat="1" ht="18.399999999999999" customHeight="1" x14ac:dyDescent="0.15">
      <c r="A1444" s="70"/>
      <c r="B1444" s="70"/>
      <c r="C1444" s="70"/>
      <c r="D1444" s="70"/>
      <c r="E1444" s="70"/>
      <c r="F1444" s="70"/>
      <c r="G1444" s="70"/>
      <c r="H1444" s="70"/>
      <c r="I1444" s="70"/>
      <c r="J1444" s="70"/>
      <c r="K1444" s="70"/>
      <c r="L1444" s="70"/>
      <c r="M1444" s="70"/>
      <c r="N1444" s="70"/>
      <c r="O1444" s="70"/>
      <c r="P1444" s="70"/>
      <c r="Q1444" s="70"/>
      <c r="R1444" s="70"/>
      <c r="S1444" s="70"/>
      <c r="T1444" s="70"/>
      <c r="U1444" s="70"/>
      <c r="V1444" s="70"/>
      <c r="W1444" s="70"/>
      <c r="X1444" s="70"/>
      <c r="Y1444" s="70"/>
      <c r="Z1444" s="70"/>
      <c r="AE1444" s="76"/>
      <c r="AF1444" s="76"/>
      <c r="AG1444" s="76"/>
      <c r="AH1444" s="76"/>
      <c r="AI1444" s="76"/>
    </row>
    <row r="1445" spans="1:35" s="76" customFormat="1" ht="18.399999999999999" customHeight="1" x14ac:dyDescent="0.15">
      <c r="A1445" s="69"/>
      <c r="B1445" s="71" t="s">
        <v>150</v>
      </c>
      <c r="C1445" s="69"/>
      <c r="D1445" s="69"/>
      <c r="E1445" s="69"/>
      <c r="F1445" s="69"/>
      <c r="G1445" s="69"/>
      <c r="H1445" s="69"/>
      <c r="I1445" s="69"/>
      <c r="J1445" s="69"/>
      <c r="K1445" s="69"/>
      <c r="L1445" s="69"/>
      <c r="M1445" s="69"/>
      <c r="N1445" s="69"/>
      <c r="O1445" s="69"/>
      <c r="P1445" s="69"/>
      <c r="Q1445" s="69"/>
      <c r="R1445" s="69"/>
      <c r="S1445" s="69"/>
      <c r="T1445" s="69"/>
      <c r="U1445" s="69"/>
      <c r="V1445" s="69"/>
      <c r="W1445" s="69"/>
      <c r="X1445" s="69"/>
      <c r="Y1445" s="69"/>
      <c r="Z1445" s="69"/>
    </row>
    <row r="1446" spans="1:35" s="76" customFormat="1" ht="18.399999999999999" customHeight="1" x14ac:dyDescent="0.15">
      <c r="A1446" s="69"/>
      <c r="B1446" s="71" t="s">
        <v>151</v>
      </c>
      <c r="C1446" s="69"/>
      <c r="D1446" s="69"/>
      <c r="E1446" s="69"/>
      <c r="F1446" s="69"/>
      <c r="G1446" s="69"/>
      <c r="H1446" s="69"/>
      <c r="I1446" s="69"/>
      <c r="J1446" s="69"/>
      <c r="K1446" s="69"/>
      <c r="L1446" s="69"/>
      <c r="M1446" s="69"/>
      <c r="N1446" s="69"/>
      <c r="O1446" s="69"/>
      <c r="P1446" s="69"/>
      <c r="Q1446" s="69"/>
      <c r="R1446" s="69"/>
      <c r="S1446" s="69"/>
      <c r="T1446" s="69"/>
      <c r="U1446" s="69"/>
      <c r="V1446" s="69"/>
      <c r="W1446" s="69"/>
      <c r="X1446" s="69"/>
      <c r="Y1446" s="69"/>
      <c r="Z1446" s="69"/>
    </row>
    <row r="1447" spans="1:35" s="76" customFormat="1" ht="18.399999999999999" customHeight="1" x14ac:dyDescent="0.15">
      <c r="A1447" s="69"/>
      <c r="B1447" s="71" t="s">
        <v>152</v>
      </c>
      <c r="C1447" s="69"/>
      <c r="D1447" s="69"/>
      <c r="E1447" s="69"/>
      <c r="F1447" s="69"/>
      <c r="G1447" s="69"/>
      <c r="H1447" s="69"/>
      <c r="I1447" s="69"/>
      <c r="J1447" s="69"/>
      <c r="K1447" s="69"/>
      <c r="L1447" s="69"/>
      <c r="M1447" s="69"/>
      <c r="N1447" s="69"/>
      <c r="O1447" s="69"/>
      <c r="P1447" s="69"/>
      <c r="Q1447" s="69"/>
      <c r="R1447" s="69"/>
      <c r="S1447" s="69"/>
      <c r="T1447" s="69"/>
      <c r="U1447" s="69"/>
      <c r="V1447" s="69"/>
      <c r="W1447" s="69"/>
      <c r="X1447" s="69"/>
      <c r="Y1447" s="69"/>
      <c r="Z1447" s="69"/>
    </row>
    <row r="1448" spans="1:35" s="76" customFormat="1" ht="18.399999999999999" customHeight="1" x14ac:dyDescent="0.15">
      <c r="A1448" s="69"/>
      <c r="B1448" s="71" t="s">
        <v>153</v>
      </c>
      <c r="C1448" s="69"/>
      <c r="D1448" s="69"/>
      <c r="E1448" s="69"/>
      <c r="F1448" s="69"/>
      <c r="G1448" s="69"/>
      <c r="H1448" s="69"/>
      <c r="I1448" s="69"/>
      <c r="J1448" s="69"/>
      <c r="K1448" s="69"/>
      <c r="L1448" s="69"/>
      <c r="M1448" s="69"/>
      <c r="N1448" s="69"/>
      <c r="O1448" s="69"/>
      <c r="P1448" s="69"/>
      <c r="Q1448" s="69"/>
      <c r="R1448" s="69"/>
      <c r="S1448" s="69"/>
      <c r="T1448" s="69"/>
      <c r="U1448" s="69"/>
      <c r="V1448" s="69"/>
      <c r="W1448" s="69"/>
      <c r="X1448" s="69"/>
      <c r="Y1448" s="69"/>
      <c r="Z1448" s="69"/>
    </row>
    <row r="1449" spans="1:35" s="76" customFormat="1" ht="18.399999999999999" customHeight="1" x14ac:dyDescent="0.15">
      <c r="A1449" s="69"/>
      <c r="B1449" s="71" t="s">
        <v>164</v>
      </c>
      <c r="C1449" s="69"/>
      <c r="D1449" s="69"/>
      <c r="E1449" s="69"/>
      <c r="F1449" s="69"/>
      <c r="G1449" s="69"/>
      <c r="H1449" s="69"/>
      <c r="I1449" s="69"/>
      <c r="J1449" s="69"/>
      <c r="K1449" s="69"/>
      <c r="L1449" s="69"/>
      <c r="M1449" s="69"/>
      <c r="N1449" s="69"/>
      <c r="O1449" s="69"/>
      <c r="P1449" s="69"/>
      <c r="Q1449" s="69"/>
      <c r="R1449" s="69"/>
      <c r="S1449" s="69"/>
      <c r="T1449" s="69"/>
      <c r="U1449" s="69"/>
      <c r="V1449" s="69"/>
      <c r="W1449" s="69"/>
      <c r="X1449" s="69"/>
      <c r="Y1449" s="69"/>
      <c r="Z1449" s="69"/>
    </row>
    <row r="1450" spans="1:35" s="76" customFormat="1" ht="18.399999999999999" customHeight="1" x14ac:dyDescent="0.15">
      <c r="A1450" s="69"/>
      <c r="B1450" s="71" t="s">
        <v>165</v>
      </c>
      <c r="C1450" s="69"/>
      <c r="D1450" s="69"/>
      <c r="E1450" s="69"/>
      <c r="F1450" s="69"/>
      <c r="G1450" s="69"/>
      <c r="H1450" s="69"/>
      <c r="I1450" s="69"/>
      <c r="J1450" s="69"/>
      <c r="K1450" s="69"/>
      <c r="L1450" s="69"/>
      <c r="M1450" s="69"/>
      <c r="N1450" s="69"/>
      <c r="O1450" s="69"/>
      <c r="P1450" s="69"/>
      <c r="Q1450" s="69"/>
      <c r="R1450" s="69"/>
      <c r="S1450" s="69"/>
      <c r="T1450" s="69"/>
      <c r="U1450" s="69"/>
      <c r="V1450" s="69"/>
      <c r="W1450" s="69"/>
      <c r="X1450" s="69"/>
      <c r="Y1450" s="69"/>
      <c r="Z1450" s="69"/>
    </row>
    <row r="1451" spans="1:35" s="76" customFormat="1" ht="18.399999999999999" customHeight="1" x14ac:dyDescent="0.15">
      <c r="A1451" s="69"/>
      <c r="B1451" s="241" t="s">
        <v>154</v>
      </c>
      <c r="C1451" s="69"/>
      <c r="D1451" s="69"/>
      <c r="E1451" s="69"/>
      <c r="F1451" s="69"/>
      <c r="G1451" s="69"/>
      <c r="H1451" s="242"/>
      <c r="I1451" s="69"/>
      <c r="J1451" s="69"/>
      <c r="K1451" s="69"/>
      <c r="L1451" s="69"/>
      <c r="M1451" s="242"/>
      <c r="N1451" s="242"/>
      <c r="O1451" s="242"/>
      <c r="P1451" s="242"/>
      <c r="Q1451" s="242"/>
      <c r="R1451" s="242"/>
      <c r="S1451" s="242"/>
      <c r="T1451" s="242"/>
      <c r="U1451" s="242"/>
      <c r="V1451" s="242"/>
      <c r="W1451" s="242"/>
      <c r="X1451" s="242"/>
      <c r="Y1451" s="242"/>
      <c r="Z1451" s="69"/>
    </row>
    <row r="1452" spans="1:35" s="76" customFormat="1" ht="18.399999999999999" customHeight="1" thickBot="1" x14ac:dyDescent="0.2">
      <c r="A1452" s="69"/>
      <c r="B1452" s="72" t="s">
        <v>390</v>
      </c>
      <c r="C1452" s="69"/>
      <c r="D1452" s="69"/>
      <c r="E1452" s="69"/>
      <c r="F1452" s="69"/>
      <c r="G1452" s="69"/>
      <c r="H1452" s="69"/>
      <c r="I1452" s="69"/>
      <c r="J1452" s="69"/>
      <c r="K1452" s="69"/>
      <c r="L1452" s="69"/>
      <c r="M1452" s="69"/>
      <c r="N1452" s="69"/>
      <c r="O1452" s="69"/>
      <c r="P1452" s="69"/>
      <c r="Q1452" s="69"/>
      <c r="R1452" s="69"/>
      <c r="S1452" s="69"/>
      <c r="T1452" s="69"/>
      <c r="U1452" s="69"/>
      <c r="V1452" s="69"/>
      <c r="W1452" s="69"/>
      <c r="X1452" s="69"/>
      <c r="Y1452" s="69"/>
      <c r="Z1452" s="69"/>
    </row>
    <row r="1453" spans="1:35" s="76" customFormat="1" ht="18.399999999999999" customHeight="1" thickTop="1" thickBot="1" x14ac:dyDescent="0.2">
      <c r="A1453" s="69"/>
      <c r="B1453" s="499" t="s">
        <v>155</v>
      </c>
      <c r="C1453" s="500"/>
      <c r="D1453" s="500"/>
      <c r="E1453" s="500"/>
      <c r="F1453" s="500"/>
      <c r="G1453" s="500"/>
      <c r="H1453" s="500"/>
      <c r="I1453" s="501"/>
      <c r="J1453" s="496">
        <f>J$13</f>
        <v>44871</v>
      </c>
      <c r="K1453" s="497"/>
      <c r="L1453" s="496">
        <f t="shared" ref="L1453" si="441">L$13</f>
        <v>44872</v>
      </c>
      <c r="M1453" s="497"/>
      <c r="N1453" s="496">
        <f t="shared" ref="N1453" si="442">N$13</f>
        <v>44873</v>
      </c>
      <c r="O1453" s="497"/>
      <c r="P1453" s="496">
        <f t="shared" ref="P1453" si="443">P$13</f>
        <v>44874</v>
      </c>
      <c r="Q1453" s="497"/>
      <c r="R1453" s="496">
        <f t="shared" ref="R1453" si="444">R$13</f>
        <v>44875</v>
      </c>
      <c r="S1453" s="497"/>
      <c r="T1453" s="496">
        <f t="shared" ref="T1453" si="445">T$13</f>
        <v>44876</v>
      </c>
      <c r="U1453" s="497"/>
      <c r="V1453" s="496">
        <f t="shared" ref="V1453" si="446">V$13</f>
        <v>44877</v>
      </c>
      <c r="W1453" s="497"/>
      <c r="X1453" s="496">
        <f t="shared" ref="X1453" si="447">X$13</f>
        <v>44878</v>
      </c>
      <c r="Y1453" s="502"/>
      <c r="Z1453" s="69"/>
    </row>
    <row r="1454" spans="1:35" s="76" customFormat="1" ht="18.399999999999999" customHeight="1" thickTop="1" x14ac:dyDescent="0.15">
      <c r="A1454" s="69"/>
      <c r="B1454" s="170" t="s">
        <v>156</v>
      </c>
      <c r="C1454" s="171"/>
      <c r="D1454" s="171"/>
      <c r="E1454" s="171"/>
      <c r="F1454" s="171"/>
      <c r="G1454" s="171"/>
      <c r="H1454" s="171"/>
      <c r="I1454" s="172"/>
      <c r="J1454" s="488"/>
      <c r="K1454" s="489"/>
      <c r="L1454" s="490"/>
      <c r="M1454" s="489"/>
      <c r="N1454" s="490"/>
      <c r="O1454" s="489"/>
      <c r="P1454" s="490"/>
      <c r="Q1454" s="489"/>
      <c r="R1454" s="490"/>
      <c r="S1454" s="489"/>
      <c r="T1454" s="490"/>
      <c r="U1454" s="489"/>
      <c r="V1454" s="490"/>
      <c r="W1454" s="489"/>
      <c r="X1454" s="490"/>
      <c r="Y1454" s="491"/>
      <c r="Z1454" s="69"/>
    </row>
    <row r="1455" spans="1:35" s="76" customFormat="1" ht="18.399999999999999" customHeight="1" x14ac:dyDescent="0.15">
      <c r="A1455" s="69"/>
      <c r="B1455" s="173"/>
      <c r="C1455" s="174"/>
      <c r="D1455" s="174"/>
      <c r="E1455" s="174"/>
      <c r="F1455" s="174"/>
      <c r="G1455" s="175" t="s">
        <v>157</v>
      </c>
      <c r="H1455" s="176"/>
      <c r="I1455" s="177"/>
      <c r="J1455" s="492" t="s">
        <v>286</v>
      </c>
      <c r="K1455" s="493"/>
      <c r="L1455" s="494" t="s">
        <v>286</v>
      </c>
      <c r="M1455" s="493"/>
      <c r="N1455" s="494" t="s">
        <v>286</v>
      </c>
      <c r="O1455" s="493"/>
      <c r="P1455" s="494" t="s">
        <v>286</v>
      </c>
      <c r="Q1455" s="493"/>
      <c r="R1455" s="494" t="s">
        <v>286</v>
      </c>
      <c r="S1455" s="493"/>
      <c r="T1455" s="494" t="s">
        <v>286</v>
      </c>
      <c r="U1455" s="493"/>
      <c r="V1455" s="494" t="s">
        <v>286</v>
      </c>
      <c r="W1455" s="493"/>
      <c r="X1455" s="494" t="s">
        <v>286</v>
      </c>
      <c r="Y1455" s="495"/>
      <c r="Z1455" s="69"/>
    </row>
    <row r="1456" spans="1:35" s="76" customFormat="1" ht="18.399999999999999" customHeight="1" x14ac:dyDescent="0.15">
      <c r="A1456" s="69"/>
      <c r="B1456" s="178" t="s">
        <v>158</v>
      </c>
      <c r="C1456" s="179"/>
      <c r="D1456" s="179"/>
      <c r="E1456" s="179"/>
      <c r="F1456" s="179"/>
      <c r="G1456" s="179"/>
      <c r="H1456" s="179"/>
      <c r="I1456" s="180"/>
      <c r="J1456" s="484"/>
      <c r="K1456" s="485"/>
      <c r="L1456" s="486"/>
      <c r="M1456" s="485"/>
      <c r="N1456" s="486"/>
      <c r="O1456" s="485"/>
      <c r="P1456" s="486"/>
      <c r="Q1456" s="485"/>
      <c r="R1456" s="486"/>
      <c r="S1456" s="485"/>
      <c r="T1456" s="486"/>
      <c r="U1456" s="485"/>
      <c r="V1456" s="486"/>
      <c r="W1456" s="485"/>
      <c r="X1456" s="486"/>
      <c r="Y1456" s="487"/>
      <c r="Z1456" s="69"/>
    </row>
    <row r="1457" spans="1:28" s="76" customFormat="1" ht="18.399999999999999" customHeight="1" x14ac:dyDescent="0.15">
      <c r="A1457" s="70"/>
      <c r="B1457" s="178" t="s">
        <v>159</v>
      </c>
      <c r="C1457" s="179"/>
      <c r="D1457" s="179"/>
      <c r="E1457" s="179"/>
      <c r="F1457" s="179"/>
      <c r="G1457" s="179"/>
      <c r="H1457" s="179"/>
      <c r="I1457" s="180"/>
      <c r="J1457" s="484"/>
      <c r="K1457" s="485"/>
      <c r="L1457" s="486"/>
      <c r="M1457" s="485"/>
      <c r="N1457" s="486"/>
      <c r="O1457" s="485"/>
      <c r="P1457" s="486"/>
      <c r="Q1457" s="485"/>
      <c r="R1457" s="486"/>
      <c r="S1457" s="485"/>
      <c r="T1457" s="486"/>
      <c r="U1457" s="485"/>
      <c r="V1457" s="486"/>
      <c r="W1457" s="485"/>
      <c r="X1457" s="486"/>
      <c r="Y1457" s="487"/>
      <c r="Z1457" s="69"/>
    </row>
    <row r="1458" spans="1:28" s="76" customFormat="1" ht="18.399999999999999" customHeight="1" x14ac:dyDescent="0.15">
      <c r="A1458" s="69"/>
      <c r="B1458" s="178" t="s">
        <v>160</v>
      </c>
      <c r="C1458" s="179"/>
      <c r="D1458" s="179"/>
      <c r="E1458" s="179"/>
      <c r="F1458" s="179"/>
      <c r="G1458" s="179"/>
      <c r="H1458" s="179"/>
      <c r="I1458" s="180"/>
      <c r="J1458" s="484"/>
      <c r="K1458" s="485"/>
      <c r="L1458" s="486"/>
      <c r="M1458" s="485"/>
      <c r="N1458" s="486"/>
      <c r="O1458" s="485"/>
      <c r="P1458" s="486"/>
      <c r="Q1458" s="485"/>
      <c r="R1458" s="486"/>
      <c r="S1458" s="485"/>
      <c r="T1458" s="486"/>
      <c r="U1458" s="485"/>
      <c r="V1458" s="486"/>
      <c r="W1458" s="485"/>
      <c r="X1458" s="486"/>
      <c r="Y1458" s="487"/>
      <c r="Z1458" s="69"/>
    </row>
    <row r="1459" spans="1:28" s="76" customFormat="1" ht="18.399999999999999" customHeight="1" thickBot="1" x14ac:dyDescent="0.2">
      <c r="A1459" s="70"/>
      <c r="B1459" s="181" t="s">
        <v>161</v>
      </c>
      <c r="C1459" s="182"/>
      <c r="D1459" s="182"/>
      <c r="E1459" s="182"/>
      <c r="F1459" s="182"/>
      <c r="G1459" s="182"/>
      <c r="H1459" s="182"/>
      <c r="I1459" s="183"/>
      <c r="J1459" s="480"/>
      <c r="K1459" s="481"/>
      <c r="L1459" s="482"/>
      <c r="M1459" s="481"/>
      <c r="N1459" s="482"/>
      <c r="O1459" s="481"/>
      <c r="P1459" s="482"/>
      <c r="Q1459" s="481"/>
      <c r="R1459" s="482"/>
      <c r="S1459" s="481"/>
      <c r="T1459" s="482"/>
      <c r="U1459" s="481"/>
      <c r="V1459" s="482"/>
      <c r="W1459" s="481"/>
      <c r="X1459" s="482"/>
      <c r="Y1459" s="483"/>
      <c r="Z1459" s="69"/>
    </row>
    <row r="1460" spans="1:28" s="76" customFormat="1" ht="18.399999999999999" customHeight="1" thickTop="1" x14ac:dyDescent="0.15">
      <c r="A1460" s="69"/>
      <c r="B1460" s="73"/>
      <c r="C1460" s="73"/>
      <c r="D1460" s="507" t="str">
        <f>IF(AB1461=0,"",VLOOKUP(AB1461,E$2256:F$2355,2))</f>
        <v/>
      </c>
      <c r="E1460" s="507"/>
      <c r="F1460" s="507"/>
      <c r="G1460" s="507"/>
      <c r="H1460" s="73"/>
      <c r="I1460" s="73"/>
      <c r="J1460" s="73"/>
      <c r="K1460" s="73"/>
      <c r="L1460" s="73"/>
      <c r="M1460" s="503"/>
      <c r="N1460" s="503"/>
      <c r="O1460" s="503"/>
      <c r="P1460" s="503"/>
      <c r="Q1460" s="503"/>
      <c r="R1460" s="73"/>
      <c r="S1460" s="73"/>
      <c r="T1460" s="73"/>
      <c r="U1460" s="505" t="str">
        <f>U$20</f>
        <v/>
      </c>
      <c r="V1460" s="505"/>
      <c r="W1460" s="505"/>
      <c r="X1460" s="505"/>
      <c r="Y1460" s="505"/>
      <c r="Z1460" s="69"/>
    </row>
    <row r="1461" spans="1:28" s="76" customFormat="1" ht="18.399999999999999" customHeight="1" x14ac:dyDescent="0.15">
      <c r="A1461" s="69"/>
      <c r="B1461" s="74" t="s">
        <v>162</v>
      </c>
      <c r="C1461" s="74"/>
      <c r="D1461" s="508"/>
      <c r="E1461" s="508"/>
      <c r="F1461" s="508"/>
      <c r="G1461" s="508"/>
      <c r="H1461" s="69"/>
      <c r="I1461" s="74" t="s">
        <v>163</v>
      </c>
      <c r="J1461" s="74"/>
      <c r="K1461" s="74"/>
      <c r="L1461" s="74"/>
      <c r="M1461" s="504"/>
      <c r="N1461" s="504"/>
      <c r="O1461" s="504"/>
      <c r="P1461" s="504"/>
      <c r="Q1461" s="504"/>
      <c r="R1461" s="69"/>
      <c r="S1461" s="74" t="s">
        <v>174</v>
      </c>
      <c r="T1461" s="74"/>
      <c r="U1461" s="506"/>
      <c r="V1461" s="506"/>
      <c r="W1461" s="506"/>
      <c r="X1461" s="506"/>
      <c r="Y1461" s="506"/>
      <c r="Z1461" s="69"/>
      <c r="AB1461" s="85">
        <f>IF(OR(SUM(AE$9:AE$10)=0,SUM(AE$9:AE$10)&lt;MAX(AB$1:AB1460)+1),0,MAX(AB$1:AB1460)+1)</f>
        <v>0</v>
      </c>
    </row>
    <row r="1462" spans="1:28" s="76" customFormat="1" ht="18.399999999999999" customHeight="1" x14ac:dyDescent="0.15">
      <c r="A1462" s="69"/>
      <c r="B1462" s="240" t="s">
        <v>389</v>
      </c>
      <c r="C1462" s="69"/>
      <c r="D1462" s="69"/>
      <c r="E1462" s="69"/>
      <c r="F1462" s="69"/>
      <c r="G1462" s="69"/>
      <c r="H1462" s="69"/>
      <c r="I1462" s="69"/>
      <c r="J1462" s="69"/>
      <c r="K1462" s="69"/>
      <c r="L1462" s="69"/>
      <c r="M1462" s="69"/>
      <c r="N1462" s="69"/>
      <c r="O1462" s="69"/>
      <c r="P1462" s="69"/>
      <c r="Q1462" s="69"/>
      <c r="R1462" s="69"/>
      <c r="S1462" s="69"/>
      <c r="T1462" s="69"/>
      <c r="U1462" s="69"/>
      <c r="V1462" s="69"/>
      <c r="W1462" s="69"/>
      <c r="X1462" s="69"/>
      <c r="Y1462" s="69"/>
      <c r="Z1462" s="69"/>
    </row>
    <row r="1463" spans="1:28" s="76" customFormat="1" ht="18.399999999999999" customHeight="1" x14ac:dyDescent="0.15">
      <c r="A1463" s="69" t="s">
        <v>149</v>
      </c>
      <c r="B1463" s="70"/>
      <c r="C1463" s="70"/>
      <c r="D1463" s="70"/>
      <c r="E1463" s="70"/>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5"/>
    </row>
    <row r="1464" spans="1:28" s="76" customFormat="1" ht="18.399999999999999" customHeight="1" x14ac:dyDescent="0.15">
      <c r="A1464" s="70"/>
      <c r="B1464" s="70"/>
      <c r="C1464" s="70"/>
      <c r="D1464" s="498" t="str">
        <f>団体!C$4&amp;"   体調チェックシート"</f>
        <v>令和 ４年度 第２４回 「谷口睦生」記念陸上記録会   体調チェックシート</v>
      </c>
      <c r="E1464" s="498"/>
      <c r="F1464" s="498"/>
      <c r="G1464" s="498"/>
      <c r="H1464" s="498"/>
      <c r="I1464" s="498"/>
      <c r="J1464" s="498"/>
      <c r="K1464" s="498"/>
      <c r="L1464" s="498"/>
      <c r="M1464" s="498"/>
      <c r="N1464" s="498"/>
      <c r="O1464" s="498"/>
      <c r="P1464" s="498"/>
      <c r="Q1464" s="498"/>
      <c r="R1464" s="498"/>
      <c r="S1464" s="498"/>
      <c r="T1464" s="498"/>
      <c r="U1464" s="498"/>
      <c r="V1464" s="498"/>
      <c r="W1464" s="498"/>
      <c r="X1464" s="498"/>
      <c r="Y1464" s="70"/>
      <c r="Z1464" s="70"/>
      <c r="AA1464" s="75"/>
    </row>
    <row r="1465" spans="1:28" s="76" customFormat="1" ht="18.399999999999999" customHeight="1" x14ac:dyDescent="0.15">
      <c r="A1465" s="69"/>
      <c r="B1465" s="69"/>
      <c r="C1465" s="69"/>
      <c r="D1465" s="498"/>
      <c r="E1465" s="498"/>
      <c r="F1465" s="498"/>
      <c r="G1465" s="498"/>
      <c r="H1465" s="498"/>
      <c r="I1465" s="498"/>
      <c r="J1465" s="498"/>
      <c r="K1465" s="498"/>
      <c r="L1465" s="498"/>
      <c r="M1465" s="498"/>
      <c r="N1465" s="498"/>
      <c r="O1465" s="498"/>
      <c r="P1465" s="498"/>
      <c r="Q1465" s="498"/>
      <c r="R1465" s="498"/>
      <c r="S1465" s="498"/>
      <c r="T1465" s="498"/>
      <c r="U1465" s="498"/>
      <c r="V1465" s="498"/>
      <c r="W1465" s="498"/>
      <c r="X1465" s="498"/>
      <c r="Y1465" s="69"/>
      <c r="Z1465" s="69"/>
    </row>
    <row r="1466" spans="1:28" s="76" customFormat="1" ht="18.399999999999999" customHeight="1" x14ac:dyDescent="0.15">
      <c r="A1466" s="69"/>
      <c r="B1466" s="69"/>
      <c r="C1466" s="69"/>
      <c r="D1466" s="69"/>
      <c r="E1466" s="69"/>
      <c r="F1466" s="69"/>
      <c r="G1466" s="69"/>
      <c r="H1466" s="69"/>
      <c r="I1466" s="69"/>
      <c r="J1466" s="69"/>
      <c r="K1466" s="69"/>
      <c r="L1466" s="69"/>
      <c r="M1466" s="69"/>
      <c r="N1466" s="69"/>
      <c r="O1466" s="69"/>
      <c r="P1466" s="69"/>
      <c r="Q1466" s="69"/>
      <c r="R1466" s="69"/>
      <c r="S1466" s="69"/>
      <c r="T1466" s="69"/>
      <c r="U1466" s="69"/>
      <c r="V1466" s="69"/>
      <c r="W1466" s="69"/>
      <c r="X1466" s="69"/>
      <c r="Y1466" s="69"/>
      <c r="Z1466" s="69"/>
    </row>
    <row r="1467" spans="1:28" s="76" customFormat="1" ht="18.399999999999999" customHeight="1" x14ac:dyDescent="0.15">
      <c r="A1467" s="69"/>
      <c r="B1467" s="71" t="s">
        <v>150</v>
      </c>
      <c r="C1467" s="69"/>
      <c r="D1467" s="69"/>
      <c r="E1467" s="69"/>
      <c r="F1467" s="69"/>
      <c r="G1467" s="69"/>
      <c r="H1467" s="69"/>
      <c r="I1467" s="69"/>
      <c r="J1467" s="69"/>
      <c r="K1467" s="69"/>
      <c r="L1467" s="69"/>
      <c r="M1467" s="69"/>
      <c r="N1467" s="69"/>
      <c r="O1467" s="69"/>
      <c r="P1467" s="69"/>
      <c r="Q1467" s="69"/>
      <c r="R1467" s="69"/>
      <c r="S1467" s="69"/>
      <c r="T1467" s="69"/>
      <c r="U1467" s="69"/>
      <c r="V1467" s="69"/>
      <c r="W1467" s="69"/>
      <c r="X1467" s="69"/>
      <c r="Y1467" s="69"/>
      <c r="Z1467" s="69"/>
    </row>
    <row r="1468" spans="1:28" s="76" customFormat="1" ht="18.399999999999999" customHeight="1" x14ac:dyDescent="0.15">
      <c r="A1468" s="69"/>
      <c r="B1468" s="71" t="s">
        <v>151</v>
      </c>
      <c r="C1468" s="69"/>
      <c r="D1468" s="69"/>
      <c r="E1468" s="69"/>
      <c r="F1468" s="69"/>
      <c r="G1468" s="69"/>
      <c r="H1468" s="69"/>
      <c r="I1468" s="69"/>
      <c r="J1468" s="69"/>
      <c r="K1468" s="69"/>
      <c r="L1468" s="69"/>
      <c r="M1468" s="69"/>
      <c r="N1468" s="69"/>
      <c r="O1468" s="69"/>
      <c r="P1468" s="69"/>
      <c r="Q1468" s="69"/>
      <c r="R1468" s="69"/>
      <c r="S1468" s="69"/>
      <c r="T1468" s="69"/>
      <c r="U1468" s="69"/>
      <c r="V1468" s="69"/>
      <c r="W1468" s="69"/>
      <c r="X1468" s="69"/>
      <c r="Y1468" s="69"/>
      <c r="Z1468" s="69"/>
    </row>
    <row r="1469" spans="1:28" s="76" customFormat="1" ht="18.399999999999999" customHeight="1" x14ac:dyDescent="0.15">
      <c r="A1469" s="69"/>
      <c r="B1469" s="71" t="s">
        <v>152</v>
      </c>
      <c r="C1469" s="69"/>
      <c r="D1469" s="69"/>
      <c r="E1469" s="69"/>
      <c r="F1469" s="69"/>
      <c r="G1469" s="69"/>
      <c r="H1469" s="69"/>
      <c r="I1469" s="69"/>
      <c r="J1469" s="69"/>
      <c r="K1469" s="69"/>
      <c r="L1469" s="69"/>
      <c r="M1469" s="69"/>
      <c r="N1469" s="69"/>
      <c r="O1469" s="69"/>
      <c r="P1469" s="69"/>
      <c r="Q1469" s="69"/>
      <c r="R1469" s="69"/>
      <c r="S1469" s="69"/>
      <c r="T1469" s="69"/>
      <c r="U1469" s="69"/>
      <c r="V1469" s="69"/>
      <c r="W1469" s="69"/>
      <c r="X1469" s="69"/>
      <c r="Y1469" s="69"/>
      <c r="Z1469" s="69"/>
    </row>
    <row r="1470" spans="1:28" s="76" customFormat="1" ht="18.399999999999999" customHeight="1" x14ac:dyDescent="0.15">
      <c r="A1470" s="69"/>
      <c r="B1470" s="71" t="s">
        <v>153</v>
      </c>
      <c r="C1470" s="69"/>
      <c r="D1470" s="69"/>
      <c r="E1470" s="69"/>
      <c r="F1470" s="69"/>
      <c r="G1470" s="69"/>
      <c r="H1470" s="69"/>
      <c r="I1470" s="69"/>
      <c r="J1470" s="69"/>
      <c r="K1470" s="69"/>
      <c r="L1470" s="69"/>
      <c r="M1470" s="69"/>
      <c r="N1470" s="69"/>
      <c r="O1470" s="69"/>
      <c r="P1470" s="69"/>
      <c r="Q1470" s="69"/>
      <c r="R1470" s="69"/>
      <c r="S1470" s="69"/>
      <c r="T1470" s="69"/>
      <c r="U1470" s="69"/>
      <c r="V1470" s="69"/>
      <c r="W1470" s="69"/>
      <c r="X1470" s="69"/>
      <c r="Y1470" s="69"/>
      <c r="Z1470" s="69"/>
    </row>
    <row r="1471" spans="1:28" s="76" customFormat="1" ht="18.399999999999999" customHeight="1" x14ac:dyDescent="0.15">
      <c r="A1471" s="69"/>
      <c r="B1471" s="71" t="s">
        <v>164</v>
      </c>
      <c r="C1471" s="69"/>
      <c r="D1471" s="69"/>
      <c r="E1471" s="69"/>
      <c r="F1471" s="69"/>
      <c r="G1471" s="69"/>
      <c r="H1471" s="69"/>
      <c r="I1471" s="69"/>
      <c r="J1471" s="69"/>
      <c r="K1471" s="69"/>
      <c r="L1471" s="69"/>
      <c r="M1471" s="69"/>
      <c r="N1471" s="69"/>
      <c r="O1471" s="69"/>
      <c r="P1471" s="69"/>
      <c r="Q1471" s="69"/>
      <c r="R1471" s="69"/>
      <c r="S1471" s="69"/>
      <c r="T1471" s="69"/>
      <c r="U1471" s="69"/>
      <c r="V1471" s="69"/>
      <c r="W1471" s="69"/>
      <c r="X1471" s="69"/>
      <c r="Y1471" s="69"/>
      <c r="Z1471" s="69"/>
    </row>
    <row r="1472" spans="1:28" s="76" customFormat="1" ht="18.399999999999999" customHeight="1" x14ac:dyDescent="0.15">
      <c r="A1472" s="69"/>
      <c r="B1472" s="71" t="s">
        <v>165</v>
      </c>
      <c r="C1472" s="69"/>
      <c r="D1472" s="69"/>
      <c r="E1472" s="69"/>
      <c r="F1472" s="69"/>
      <c r="G1472" s="69"/>
      <c r="H1472" s="69"/>
      <c r="I1472" s="69"/>
      <c r="J1472" s="69"/>
      <c r="K1472" s="69"/>
      <c r="L1472" s="69"/>
      <c r="M1472" s="69"/>
      <c r="N1472" s="69"/>
      <c r="O1472" s="69"/>
      <c r="P1472" s="69"/>
      <c r="Q1472" s="69"/>
      <c r="R1472" s="69"/>
      <c r="S1472" s="69"/>
      <c r="T1472" s="69"/>
      <c r="U1472" s="69"/>
      <c r="V1472" s="69"/>
      <c r="W1472" s="69"/>
      <c r="X1472" s="69"/>
      <c r="Y1472" s="69"/>
      <c r="Z1472" s="69"/>
    </row>
    <row r="1473" spans="1:30" s="76" customFormat="1" ht="18.399999999999999" customHeight="1" x14ac:dyDescent="0.15">
      <c r="A1473" s="69"/>
      <c r="B1473" s="241" t="s">
        <v>154</v>
      </c>
      <c r="C1473" s="69"/>
      <c r="D1473" s="69"/>
      <c r="E1473" s="69"/>
      <c r="F1473" s="69"/>
      <c r="G1473" s="69"/>
      <c r="H1473" s="242"/>
      <c r="I1473" s="69"/>
      <c r="J1473" s="69"/>
      <c r="K1473" s="69"/>
      <c r="L1473" s="69"/>
      <c r="M1473" s="242"/>
      <c r="N1473" s="242"/>
      <c r="O1473" s="242"/>
      <c r="P1473" s="242"/>
      <c r="Q1473" s="242"/>
      <c r="R1473" s="242"/>
      <c r="S1473" s="242"/>
      <c r="T1473" s="242"/>
      <c r="U1473" s="242"/>
      <c r="V1473" s="242"/>
      <c r="W1473" s="242"/>
      <c r="X1473" s="242"/>
      <c r="Y1473" s="242"/>
      <c r="Z1473" s="69"/>
    </row>
    <row r="1474" spans="1:30" s="76" customFormat="1" ht="18.399999999999999" customHeight="1" thickBot="1" x14ac:dyDescent="0.2">
      <c r="A1474" s="69"/>
      <c r="B1474" s="72" t="s">
        <v>390</v>
      </c>
      <c r="C1474" s="69"/>
      <c r="D1474" s="69"/>
      <c r="E1474" s="69"/>
      <c r="F1474" s="69"/>
      <c r="G1474" s="69"/>
      <c r="H1474" s="69"/>
      <c r="I1474" s="69"/>
      <c r="J1474" s="69"/>
      <c r="K1474" s="69"/>
      <c r="L1474" s="69"/>
      <c r="M1474" s="69"/>
      <c r="N1474" s="69"/>
      <c r="O1474" s="69"/>
      <c r="P1474" s="69"/>
      <c r="Q1474" s="69"/>
      <c r="R1474" s="69"/>
      <c r="S1474" s="69"/>
      <c r="T1474" s="69"/>
      <c r="U1474" s="69"/>
      <c r="V1474" s="69"/>
      <c r="W1474" s="69"/>
      <c r="X1474" s="69"/>
      <c r="Y1474" s="69"/>
      <c r="Z1474" s="69"/>
    </row>
    <row r="1475" spans="1:30" s="76" customFormat="1" ht="18.399999999999999" customHeight="1" thickTop="1" thickBot="1" x14ac:dyDescent="0.2">
      <c r="A1475" s="69"/>
      <c r="B1475" s="499" t="s">
        <v>155</v>
      </c>
      <c r="C1475" s="500"/>
      <c r="D1475" s="500"/>
      <c r="E1475" s="500"/>
      <c r="F1475" s="500"/>
      <c r="G1475" s="500"/>
      <c r="H1475" s="500"/>
      <c r="I1475" s="501"/>
      <c r="J1475" s="496">
        <f>J$13</f>
        <v>44871</v>
      </c>
      <c r="K1475" s="497"/>
      <c r="L1475" s="496">
        <f t="shared" ref="L1475" si="448">L$13</f>
        <v>44872</v>
      </c>
      <c r="M1475" s="497"/>
      <c r="N1475" s="496">
        <f t="shared" ref="N1475" si="449">N$13</f>
        <v>44873</v>
      </c>
      <c r="O1475" s="497"/>
      <c r="P1475" s="496">
        <f t="shared" ref="P1475" si="450">P$13</f>
        <v>44874</v>
      </c>
      <c r="Q1475" s="497"/>
      <c r="R1475" s="496">
        <f t="shared" ref="R1475" si="451">R$13</f>
        <v>44875</v>
      </c>
      <c r="S1475" s="497"/>
      <c r="T1475" s="496">
        <f t="shared" ref="T1475" si="452">T$13</f>
        <v>44876</v>
      </c>
      <c r="U1475" s="497"/>
      <c r="V1475" s="496">
        <f t="shared" ref="V1475" si="453">V$13</f>
        <v>44877</v>
      </c>
      <c r="W1475" s="497"/>
      <c r="X1475" s="496">
        <f t="shared" ref="X1475" si="454">X$13</f>
        <v>44878</v>
      </c>
      <c r="Y1475" s="502"/>
      <c r="Z1475" s="69"/>
    </row>
    <row r="1476" spans="1:30" s="76" customFormat="1" ht="18.399999999999999" customHeight="1" thickTop="1" x14ac:dyDescent="0.15">
      <c r="A1476" s="69"/>
      <c r="B1476" s="170" t="s">
        <v>156</v>
      </c>
      <c r="C1476" s="171"/>
      <c r="D1476" s="171"/>
      <c r="E1476" s="171"/>
      <c r="F1476" s="171"/>
      <c r="G1476" s="171"/>
      <c r="H1476" s="171"/>
      <c r="I1476" s="172"/>
      <c r="J1476" s="488"/>
      <c r="K1476" s="489"/>
      <c r="L1476" s="490"/>
      <c r="M1476" s="489"/>
      <c r="N1476" s="490"/>
      <c r="O1476" s="489"/>
      <c r="P1476" s="490"/>
      <c r="Q1476" s="489"/>
      <c r="R1476" s="490"/>
      <c r="S1476" s="489"/>
      <c r="T1476" s="490"/>
      <c r="U1476" s="489"/>
      <c r="V1476" s="490"/>
      <c r="W1476" s="489"/>
      <c r="X1476" s="490"/>
      <c r="Y1476" s="491"/>
      <c r="Z1476" s="69"/>
    </row>
    <row r="1477" spans="1:30" s="76" customFormat="1" ht="18.399999999999999" customHeight="1" x14ac:dyDescent="0.15">
      <c r="A1477" s="69"/>
      <c r="B1477" s="173"/>
      <c r="C1477" s="174"/>
      <c r="D1477" s="174"/>
      <c r="E1477" s="174"/>
      <c r="F1477" s="174"/>
      <c r="G1477" s="175" t="s">
        <v>157</v>
      </c>
      <c r="H1477" s="176"/>
      <c r="I1477" s="177"/>
      <c r="J1477" s="492" t="s">
        <v>286</v>
      </c>
      <c r="K1477" s="493"/>
      <c r="L1477" s="494" t="s">
        <v>286</v>
      </c>
      <c r="M1477" s="493"/>
      <c r="N1477" s="494" t="s">
        <v>286</v>
      </c>
      <c r="O1477" s="493"/>
      <c r="P1477" s="494" t="s">
        <v>286</v>
      </c>
      <c r="Q1477" s="493"/>
      <c r="R1477" s="494" t="s">
        <v>286</v>
      </c>
      <c r="S1477" s="493"/>
      <c r="T1477" s="494" t="s">
        <v>286</v>
      </c>
      <c r="U1477" s="493"/>
      <c r="V1477" s="494" t="s">
        <v>286</v>
      </c>
      <c r="W1477" s="493"/>
      <c r="X1477" s="494" t="s">
        <v>286</v>
      </c>
      <c r="Y1477" s="495"/>
      <c r="Z1477" s="69"/>
    </row>
    <row r="1478" spans="1:30" s="76" customFormat="1" ht="18.399999999999999" customHeight="1" x14ac:dyDescent="0.15">
      <c r="A1478" s="69"/>
      <c r="B1478" s="178" t="s">
        <v>158</v>
      </c>
      <c r="C1478" s="179"/>
      <c r="D1478" s="179"/>
      <c r="E1478" s="179"/>
      <c r="F1478" s="179"/>
      <c r="G1478" s="179"/>
      <c r="H1478" s="179"/>
      <c r="I1478" s="180"/>
      <c r="J1478" s="484"/>
      <c r="K1478" s="485"/>
      <c r="L1478" s="486"/>
      <c r="M1478" s="485"/>
      <c r="N1478" s="486"/>
      <c r="O1478" s="485"/>
      <c r="P1478" s="486"/>
      <c r="Q1478" s="485"/>
      <c r="R1478" s="486"/>
      <c r="S1478" s="485"/>
      <c r="T1478" s="486"/>
      <c r="U1478" s="485"/>
      <c r="V1478" s="486"/>
      <c r="W1478" s="485"/>
      <c r="X1478" s="486"/>
      <c r="Y1478" s="487"/>
      <c r="Z1478" s="69"/>
    </row>
    <row r="1479" spans="1:30" s="76" customFormat="1" ht="18.399999999999999" customHeight="1" x14ac:dyDescent="0.15">
      <c r="A1479" s="70"/>
      <c r="B1479" s="178" t="s">
        <v>159</v>
      </c>
      <c r="C1479" s="179"/>
      <c r="D1479" s="179"/>
      <c r="E1479" s="179"/>
      <c r="F1479" s="179"/>
      <c r="G1479" s="179"/>
      <c r="H1479" s="179"/>
      <c r="I1479" s="180"/>
      <c r="J1479" s="484"/>
      <c r="K1479" s="485"/>
      <c r="L1479" s="486"/>
      <c r="M1479" s="485"/>
      <c r="N1479" s="486"/>
      <c r="O1479" s="485"/>
      <c r="P1479" s="486"/>
      <c r="Q1479" s="485"/>
      <c r="R1479" s="486"/>
      <c r="S1479" s="485"/>
      <c r="T1479" s="486"/>
      <c r="U1479" s="485"/>
      <c r="V1479" s="486"/>
      <c r="W1479" s="485"/>
      <c r="X1479" s="486"/>
      <c r="Y1479" s="487"/>
      <c r="Z1479" s="69"/>
    </row>
    <row r="1480" spans="1:30" s="76" customFormat="1" ht="18.399999999999999" customHeight="1" x14ac:dyDescent="0.15">
      <c r="A1480" s="69"/>
      <c r="B1480" s="178" t="s">
        <v>160</v>
      </c>
      <c r="C1480" s="179"/>
      <c r="D1480" s="179"/>
      <c r="E1480" s="179"/>
      <c r="F1480" s="179"/>
      <c r="G1480" s="179"/>
      <c r="H1480" s="179"/>
      <c r="I1480" s="180"/>
      <c r="J1480" s="484"/>
      <c r="K1480" s="485"/>
      <c r="L1480" s="486"/>
      <c r="M1480" s="485"/>
      <c r="N1480" s="486"/>
      <c r="O1480" s="485"/>
      <c r="P1480" s="486"/>
      <c r="Q1480" s="485"/>
      <c r="R1480" s="486"/>
      <c r="S1480" s="485"/>
      <c r="T1480" s="486"/>
      <c r="U1480" s="485"/>
      <c r="V1480" s="486"/>
      <c r="W1480" s="485"/>
      <c r="X1480" s="486"/>
      <c r="Y1480" s="487"/>
      <c r="Z1480" s="69"/>
    </row>
    <row r="1481" spans="1:30" s="76" customFormat="1" ht="18.399999999999999" customHeight="1" thickBot="1" x14ac:dyDescent="0.2">
      <c r="A1481" s="70"/>
      <c r="B1481" s="181" t="s">
        <v>161</v>
      </c>
      <c r="C1481" s="182"/>
      <c r="D1481" s="182"/>
      <c r="E1481" s="182"/>
      <c r="F1481" s="182"/>
      <c r="G1481" s="182"/>
      <c r="H1481" s="182"/>
      <c r="I1481" s="183"/>
      <c r="J1481" s="480"/>
      <c r="K1481" s="481"/>
      <c r="L1481" s="482"/>
      <c r="M1481" s="481"/>
      <c r="N1481" s="482"/>
      <c r="O1481" s="481"/>
      <c r="P1481" s="482"/>
      <c r="Q1481" s="481"/>
      <c r="R1481" s="482"/>
      <c r="S1481" s="481"/>
      <c r="T1481" s="482"/>
      <c r="U1481" s="481"/>
      <c r="V1481" s="482"/>
      <c r="W1481" s="481"/>
      <c r="X1481" s="482"/>
      <c r="Y1481" s="483"/>
      <c r="Z1481" s="69"/>
    </row>
    <row r="1482" spans="1:30" s="76" customFormat="1" ht="18.399999999999999" customHeight="1" thickTop="1" x14ac:dyDescent="0.15">
      <c r="A1482" s="69"/>
      <c r="B1482" s="73"/>
      <c r="C1482" s="73"/>
      <c r="D1482" s="507" t="str">
        <f>IF(AB1483=0,"",VLOOKUP(AB1483,E$2256:F$2355,2))</f>
        <v/>
      </c>
      <c r="E1482" s="507"/>
      <c r="F1482" s="507"/>
      <c r="G1482" s="507"/>
      <c r="H1482" s="73"/>
      <c r="I1482" s="73"/>
      <c r="J1482" s="73"/>
      <c r="K1482" s="73"/>
      <c r="L1482" s="73"/>
      <c r="M1482" s="503"/>
      <c r="N1482" s="503"/>
      <c r="O1482" s="503"/>
      <c r="P1482" s="503"/>
      <c r="Q1482" s="503"/>
      <c r="R1482" s="73"/>
      <c r="S1482" s="73"/>
      <c r="T1482" s="73"/>
      <c r="U1482" s="505" t="str">
        <f>U$20</f>
        <v/>
      </c>
      <c r="V1482" s="505"/>
      <c r="W1482" s="505"/>
      <c r="X1482" s="505"/>
      <c r="Y1482" s="505"/>
      <c r="Z1482" s="69"/>
    </row>
    <row r="1483" spans="1:30" s="76" customFormat="1" ht="18.399999999999999" customHeight="1" x14ac:dyDescent="0.15">
      <c r="A1483" s="69"/>
      <c r="B1483" s="74" t="s">
        <v>162</v>
      </c>
      <c r="C1483" s="74"/>
      <c r="D1483" s="508"/>
      <c r="E1483" s="508"/>
      <c r="F1483" s="508"/>
      <c r="G1483" s="508"/>
      <c r="H1483" s="69"/>
      <c r="I1483" s="74" t="s">
        <v>163</v>
      </c>
      <c r="J1483" s="74"/>
      <c r="K1483" s="74"/>
      <c r="L1483" s="74"/>
      <c r="M1483" s="504"/>
      <c r="N1483" s="504"/>
      <c r="O1483" s="504"/>
      <c r="P1483" s="504"/>
      <c r="Q1483" s="504"/>
      <c r="R1483" s="69"/>
      <c r="S1483" s="74" t="s">
        <v>174</v>
      </c>
      <c r="T1483" s="74"/>
      <c r="U1483" s="506"/>
      <c r="V1483" s="506"/>
      <c r="W1483" s="506"/>
      <c r="X1483" s="506"/>
      <c r="Y1483" s="506"/>
      <c r="Z1483" s="69"/>
      <c r="AB1483" s="85">
        <f>IF(OR(SUM(AE$9:AE$10)=0,SUM(AE$9:AE$10)&lt;MAX(AB$1:AB1482)+1),0,MAX(AB$1:AB1482)+1)</f>
        <v>0</v>
      </c>
    </row>
    <row r="1484" spans="1:30" s="76" customFormat="1" ht="18.399999999999999" customHeight="1" x14ac:dyDescent="0.15">
      <c r="A1484" s="69"/>
      <c r="B1484" s="240" t="s">
        <v>389</v>
      </c>
      <c r="C1484" s="69"/>
      <c r="D1484" s="69"/>
      <c r="E1484" s="69"/>
      <c r="F1484" s="69"/>
      <c r="G1484" s="69"/>
      <c r="H1484" s="69"/>
      <c r="I1484" s="69"/>
      <c r="J1484" s="69"/>
      <c r="K1484" s="69"/>
      <c r="L1484" s="69"/>
      <c r="M1484" s="69"/>
      <c r="N1484" s="69"/>
      <c r="O1484" s="69"/>
      <c r="P1484" s="69"/>
      <c r="Q1484" s="69"/>
      <c r="R1484" s="69"/>
      <c r="S1484" s="69"/>
      <c r="T1484" s="69"/>
      <c r="U1484" s="69"/>
      <c r="V1484" s="69"/>
      <c r="W1484" s="69"/>
      <c r="X1484" s="69"/>
      <c r="Y1484" s="69"/>
      <c r="Z1484" s="69"/>
    </row>
    <row r="1485" spans="1:30" s="76" customFormat="1" ht="18.399999999999999" customHeight="1" x14ac:dyDescent="0.15">
      <c r="A1485" s="69" t="s">
        <v>149</v>
      </c>
      <c r="B1485" s="69"/>
      <c r="C1485" s="69"/>
      <c r="D1485" s="69"/>
      <c r="E1485" s="69"/>
      <c r="F1485" s="69"/>
      <c r="G1485" s="69"/>
      <c r="H1485" s="69"/>
      <c r="I1485" s="69"/>
      <c r="J1485" s="69"/>
      <c r="K1485" s="69"/>
      <c r="L1485" s="69"/>
      <c r="M1485" s="69"/>
      <c r="N1485" s="69"/>
      <c r="O1485" s="69"/>
      <c r="P1485" s="69"/>
      <c r="Q1485" s="69"/>
      <c r="R1485" s="69"/>
      <c r="S1485" s="69"/>
      <c r="T1485" s="69"/>
      <c r="U1485" s="69"/>
      <c r="V1485" s="69"/>
      <c r="W1485" s="69"/>
      <c r="X1485" s="69"/>
      <c r="Y1485" s="69"/>
      <c r="Z1485" s="69"/>
    </row>
    <row r="1486" spans="1:30" s="75" customFormat="1" ht="18.399999999999999" customHeight="1" x14ac:dyDescent="0.15">
      <c r="A1486" s="69" t="s">
        <v>149</v>
      </c>
      <c r="B1486" s="70"/>
      <c r="C1486" s="70"/>
      <c r="D1486" s="70"/>
      <c r="E1486" s="70"/>
      <c r="F1486" s="70"/>
      <c r="G1486" s="70"/>
      <c r="H1486" s="70"/>
      <c r="I1486" s="70"/>
      <c r="J1486" s="70"/>
      <c r="K1486" s="70"/>
      <c r="L1486" s="70"/>
      <c r="M1486" s="70"/>
      <c r="N1486" s="70"/>
      <c r="O1486" s="70"/>
      <c r="P1486" s="70"/>
      <c r="Q1486" s="70"/>
      <c r="R1486" s="70"/>
      <c r="S1486" s="70"/>
      <c r="T1486" s="70"/>
      <c r="U1486" s="70"/>
      <c r="V1486" s="70"/>
      <c r="W1486" s="70"/>
      <c r="X1486" s="70"/>
      <c r="Y1486" s="70"/>
      <c r="Z1486" s="70"/>
    </row>
    <row r="1487" spans="1:30" s="76" customFormat="1" ht="18.399999999999999" customHeight="1" x14ac:dyDescent="0.15">
      <c r="A1487" s="70"/>
      <c r="B1487" s="70"/>
      <c r="C1487" s="70"/>
      <c r="D1487" s="498" t="str">
        <f>団体!C$4&amp;"   体調チェックシート"</f>
        <v>令和 ４年度 第２４回 「谷口睦生」記念陸上記録会   体調チェックシート</v>
      </c>
      <c r="E1487" s="498"/>
      <c r="F1487" s="498"/>
      <c r="G1487" s="498"/>
      <c r="H1487" s="498"/>
      <c r="I1487" s="498"/>
      <c r="J1487" s="498"/>
      <c r="K1487" s="498"/>
      <c r="L1487" s="498"/>
      <c r="M1487" s="498"/>
      <c r="N1487" s="498"/>
      <c r="O1487" s="498"/>
      <c r="P1487" s="498"/>
      <c r="Q1487" s="498"/>
      <c r="R1487" s="498"/>
      <c r="S1487" s="498"/>
      <c r="T1487" s="498"/>
      <c r="U1487" s="498"/>
      <c r="V1487" s="498"/>
      <c r="W1487" s="498"/>
      <c r="X1487" s="498"/>
      <c r="Y1487" s="70"/>
      <c r="Z1487" s="70"/>
      <c r="AA1487" s="75"/>
      <c r="AB1487" s="75"/>
      <c r="AC1487" s="75"/>
      <c r="AD1487" s="75"/>
    </row>
    <row r="1488" spans="1:30" s="76" customFormat="1" ht="18.399999999999999" customHeight="1" x14ac:dyDescent="0.15">
      <c r="A1488" s="69"/>
      <c r="B1488" s="69"/>
      <c r="C1488" s="69"/>
      <c r="D1488" s="498"/>
      <c r="E1488" s="498"/>
      <c r="F1488" s="498"/>
      <c r="G1488" s="498"/>
      <c r="H1488" s="498"/>
      <c r="I1488" s="498"/>
      <c r="J1488" s="498"/>
      <c r="K1488" s="498"/>
      <c r="L1488" s="498"/>
      <c r="M1488" s="498"/>
      <c r="N1488" s="498"/>
      <c r="O1488" s="498"/>
      <c r="P1488" s="498"/>
      <c r="Q1488" s="498"/>
      <c r="R1488" s="498"/>
      <c r="S1488" s="498"/>
      <c r="T1488" s="498"/>
      <c r="U1488" s="498"/>
      <c r="V1488" s="498"/>
      <c r="W1488" s="498"/>
      <c r="X1488" s="498"/>
      <c r="Y1488" s="69"/>
      <c r="Z1488" s="69"/>
    </row>
    <row r="1489" spans="1:35" s="75" customFormat="1" ht="18.399999999999999" customHeight="1" x14ac:dyDescent="0.15">
      <c r="A1489" s="70"/>
      <c r="B1489" s="70"/>
      <c r="C1489" s="70"/>
      <c r="D1489" s="70"/>
      <c r="E1489" s="70"/>
      <c r="F1489" s="70"/>
      <c r="G1489" s="70"/>
      <c r="H1489" s="70"/>
      <c r="I1489" s="70"/>
      <c r="J1489" s="70"/>
      <c r="K1489" s="70"/>
      <c r="L1489" s="70"/>
      <c r="M1489" s="70"/>
      <c r="N1489" s="70"/>
      <c r="O1489" s="70"/>
      <c r="P1489" s="70"/>
      <c r="Q1489" s="70"/>
      <c r="R1489" s="70"/>
      <c r="S1489" s="70"/>
      <c r="T1489" s="70"/>
      <c r="U1489" s="70"/>
      <c r="V1489" s="70"/>
      <c r="W1489" s="70"/>
      <c r="X1489" s="70"/>
      <c r="Y1489" s="70"/>
      <c r="Z1489" s="70"/>
      <c r="AE1489" s="76"/>
      <c r="AF1489" s="76"/>
      <c r="AG1489" s="76"/>
      <c r="AH1489" s="76"/>
      <c r="AI1489" s="76"/>
    </row>
    <row r="1490" spans="1:35" s="76" customFormat="1" ht="18.399999999999999" customHeight="1" x14ac:dyDescent="0.15">
      <c r="A1490" s="69"/>
      <c r="B1490" s="71" t="s">
        <v>150</v>
      </c>
      <c r="C1490" s="69"/>
      <c r="D1490" s="69"/>
      <c r="E1490" s="69"/>
      <c r="F1490" s="69"/>
      <c r="G1490" s="69"/>
      <c r="H1490" s="69"/>
      <c r="I1490" s="69"/>
      <c r="J1490" s="69"/>
      <c r="K1490" s="69"/>
      <c r="L1490" s="69"/>
      <c r="M1490" s="69"/>
      <c r="N1490" s="69"/>
      <c r="O1490" s="69"/>
      <c r="P1490" s="69"/>
      <c r="Q1490" s="69"/>
      <c r="R1490" s="69"/>
      <c r="S1490" s="69"/>
      <c r="T1490" s="69"/>
      <c r="U1490" s="69"/>
      <c r="V1490" s="69"/>
      <c r="W1490" s="69"/>
      <c r="X1490" s="69"/>
      <c r="Y1490" s="69"/>
      <c r="Z1490" s="69"/>
    </row>
    <row r="1491" spans="1:35" s="76" customFormat="1" ht="18.399999999999999" customHeight="1" x14ac:dyDescent="0.15">
      <c r="A1491" s="69"/>
      <c r="B1491" s="71" t="s">
        <v>151</v>
      </c>
      <c r="C1491" s="69"/>
      <c r="D1491" s="69"/>
      <c r="E1491" s="69"/>
      <c r="F1491" s="69"/>
      <c r="G1491" s="69"/>
      <c r="H1491" s="69"/>
      <c r="I1491" s="69"/>
      <c r="J1491" s="69"/>
      <c r="K1491" s="69"/>
      <c r="L1491" s="69"/>
      <c r="M1491" s="69"/>
      <c r="N1491" s="69"/>
      <c r="O1491" s="69"/>
      <c r="P1491" s="69"/>
      <c r="Q1491" s="69"/>
      <c r="R1491" s="69"/>
      <c r="S1491" s="69"/>
      <c r="T1491" s="69"/>
      <c r="U1491" s="69"/>
      <c r="V1491" s="69"/>
      <c r="W1491" s="69"/>
      <c r="X1491" s="69"/>
      <c r="Y1491" s="69"/>
      <c r="Z1491" s="69"/>
    </row>
    <row r="1492" spans="1:35" s="76" customFormat="1" ht="18.399999999999999" customHeight="1" x14ac:dyDescent="0.15">
      <c r="A1492" s="69"/>
      <c r="B1492" s="71" t="s">
        <v>152</v>
      </c>
      <c r="C1492" s="69"/>
      <c r="D1492" s="69"/>
      <c r="E1492" s="69"/>
      <c r="F1492" s="69"/>
      <c r="G1492" s="69"/>
      <c r="H1492" s="69"/>
      <c r="I1492" s="69"/>
      <c r="J1492" s="69"/>
      <c r="K1492" s="69"/>
      <c r="L1492" s="69"/>
      <c r="M1492" s="69"/>
      <c r="N1492" s="69"/>
      <c r="O1492" s="69"/>
      <c r="P1492" s="69"/>
      <c r="Q1492" s="69"/>
      <c r="R1492" s="69"/>
      <c r="S1492" s="69"/>
      <c r="T1492" s="69"/>
      <c r="U1492" s="69"/>
      <c r="V1492" s="69"/>
      <c r="W1492" s="69"/>
      <c r="X1492" s="69"/>
      <c r="Y1492" s="69"/>
      <c r="Z1492" s="69"/>
    </row>
    <row r="1493" spans="1:35" s="76" customFormat="1" ht="18.399999999999999" customHeight="1" x14ac:dyDescent="0.15">
      <c r="A1493" s="69"/>
      <c r="B1493" s="71" t="s">
        <v>153</v>
      </c>
      <c r="C1493" s="69"/>
      <c r="D1493" s="69"/>
      <c r="E1493" s="69"/>
      <c r="F1493" s="69"/>
      <c r="G1493" s="69"/>
      <c r="H1493" s="69"/>
      <c r="I1493" s="69"/>
      <c r="J1493" s="69"/>
      <c r="K1493" s="69"/>
      <c r="L1493" s="69"/>
      <c r="M1493" s="69"/>
      <c r="N1493" s="69"/>
      <c r="O1493" s="69"/>
      <c r="P1493" s="69"/>
      <c r="Q1493" s="69"/>
      <c r="R1493" s="69"/>
      <c r="S1493" s="69"/>
      <c r="T1493" s="69"/>
      <c r="U1493" s="69"/>
      <c r="V1493" s="69"/>
      <c r="W1493" s="69"/>
      <c r="X1493" s="69"/>
      <c r="Y1493" s="69"/>
      <c r="Z1493" s="69"/>
    </row>
    <row r="1494" spans="1:35" s="76" customFormat="1" ht="18.399999999999999" customHeight="1" x14ac:dyDescent="0.15">
      <c r="A1494" s="69"/>
      <c r="B1494" s="71" t="s">
        <v>164</v>
      </c>
      <c r="C1494" s="69"/>
      <c r="D1494" s="69"/>
      <c r="E1494" s="69"/>
      <c r="F1494" s="69"/>
      <c r="G1494" s="69"/>
      <c r="H1494" s="69"/>
      <c r="I1494" s="69"/>
      <c r="J1494" s="69"/>
      <c r="K1494" s="69"/>
      <c r="L1494" s="69"/>
      <c r="M1494" s="69"/>
      <c r="N1494" s="69"/>
      <c r="O1494" s="69"/>
      <c r="P1494" s="69"/>
      <c r="Q1494" s="69"/>
      <c r="R1494" s="69"/>
      <c r="S1494" s="69"/>
      <c r="T1494" s="69"/>
      <c r="U1494" s="69"/>
      <c r="V1494" s="69"/>
      <c r="W1494" s="69"/>
      <c r="X1494" s="69"/>
      <c r="Y1494" s="69"/>
      <c r="Z1494" s="69"/>
    </row>
    <row r="1495" spans="1:35" s="76" customFormat="1" ht="18.399999999999999" customHeight="1" x14ac:dyDescent="0.15">
      <c r="A1495" s="69"/>
      <c r="B1495" s="71" t="s">
        <v>165</v>
      </c>
      <c r="C1495" s="69"/>
      <c r="D1495" s="69"/>
      <c r="E1495" s="69"/>
      <c r="F1495" s="69"/>
      <c r="G1495" s="69"/>
      <c r="H1495" s="69"/>
      <c r="I1495" s="69"/>
      <c r="J1495" s="69"/>
      <c r="K1495" s="69"/>
      <c r="L1495" s="69"/>
      <c r="M1495" s="69"/>
      <c r="N1495" s="69"/>
      <c r="O1495" s="69"/>
      <c r="P1495" s="69"/>
      <c r="Q1495" s="69"/>
      <c r="R1495" s="69"/>
      <c r="S1495" s="69"/>
      <c r="T1495" s="69"/>
      <c r="U1495" s="69"/>
      <c r="V1495" s="69"/>
      <c r="W1495" s="69"/>
      <c r="X1495" s="69"/>
      <c r="Y1495" s="69"/>
      <c r="Z1495" s="69"/>
    </row>
    <row r="1496" spans="1:35" s="76" customFormat="1" ht="18.399999999999999" customHeight="1" x14ac:dyDescent="0.15">
      <c r="A1496" s="69"/>
      <c r="B1496" s="241" t="s">
        <v>154</v>
      </c>
      <c r="C1496" s="69"/>
      <c r="D1496" s="69"/>
      <c r="E1496" s="69"/>
      <c r="F1496" s="69"/>
      <c r="G1496" s="69"/>
      <c r="H1496" s="242"/>
      <c r="I1496" s="69"/>
      <c r="J1496" s="69"/>
      <c r="K1496" s="69"/>
      <c r="L1496" s="69"/>
      <c r="M1496" s="242"/>
      <c r="N1496" s="242"/>
      <c r="O1496" s="242"/>
      <c r="P1496" s="242"/>
      <c r="Q1496" s="242"/>
      <c r="R1496" s="242"/>
      <c r="S1496" s="242"/>
      <c r="T1496" s="242"/>
      <c r="U1496" s="242"/>
      <c r="V1496" s="242"/>
      <c r="W1496" s="242"/>
      <c r="X1496" s="242"/>
      <c r="Y1496" s="242"/>
      <c r="Z1496" s="69"/>
    </row>
    <row r="1497" spans="1:35" s="76" customFormat="1" ht="18.399999999999999" customHeight="1" thickBot="1" x14ac:dyDescent="0.2">
      <c r="A1497" s="69"/>
      <c r="B1497" s="72" t="s">
        <v>390</v>
      </c>
      <c r="C1497" s="69"/>
      <c r="D1497" s="69"/>
      <c r="E1497" s="69"/>
      <c r="F1497" s="69"/>
      <c r="G1497" s="69"/>
      <c r="H1497" s="69"/>
      <c r="I1497" s="69"/>
      <c r="J1497" s="69"/>
      <c r="K1497" s="69"/>
      <c r="L1497" s="69"/>
      <c r="M1497" s="69"/>
      <c r="N1497" s="69"/>
      <c r="O1497" s="69"/>
      <c r="P1497" s="69"/>
      <c r="Q1497" s="69"/>
      <c r="R1497" s="69"/>
      <c r="S1497" s="69"/>
      <c r="T1497" s="69"/>
      <c r="U1497" s="69"/>
      <c r="V1497" s="69"/>
      <c r="W1497" s="69"/>
      <c r="X1497" s="69"/>
      <c r="Y1497" s="69"/>
      <c r="Z1497" s="69"/>
    </row>
    <row r="1498" spans="1:35" s="76" customFormat="1" ht="18.399999999999999" customHeight="1" thickTop="1" thickBot="1" x14ac:dyDescent="0.2">
      <c r="A1498" s="69"/>
      <c r="B1498" s="499" t="s">
        <v>155</v>
      </c>
      <c r="C1498" s="500"/>
      <c r="D1498" s="500"/>
      <c r="E1498" s="500"/>
      <c r="F1498" s="500"/>
      <c r="G1498" s="500"/>
      <c r="H1498" s="500"/>
      <c r="I1498" s="501"/>
      <c r="J1498" s="496">
        <f>J$13</f>
        <v>44871</v>
      </c>
      <c r="K1498" s="497"/>
      <c r="L1498" s="496">
        <f t="shared" ref="L1498" si="455">L$13</f>
        <v>44872</v>
      </c>
      <c r="M1498" s="497"/>
      <c r="N1498" s="496">
        <f t="shared" ref="N1498" si="456">N$13</f>
        <v>44873</v>
      </c>
      <c r="O1498" s="497"/>
      <c r="P1498" s="496">
        <f t="shared" ref="P1498" si="457">P$13</f>
        <v>44874</v>
      </c>
      <c r="Q1498" s="497"/>
      <c r="R1498" s="496">
        <f t="shared" ref="R1498" si="458">R$13</f>
        <v>44875</v>
      </c>
      <c r="S1498" s="497"/>
      <c r="T1498" s="496">
        <f t="shared" ref="T1498" si="459">T$13</f>
        <v>44876</v>
      </c>
      <c r="U1498" s="497"/>
      <c r="V1498" s="496">
        <f t="shared" ref="V1498" si="460">V$13</f>
        <v>44877</v>
      </c>
      <c r="W1498" s="497"/>
      <c r="X1498" s="496">
        <f t="shared" ref="X1498" si="461">X$13</f>
        <v>44878</v>
      </c>
      <c r="Y1498" s="502"/>
      <c r="Z1498" s="69"/>
    </row>
    <row r="1499" spans="1:35" s="76" customFormat="1" ht="18.399999999999999" customHeight="1" thickTop="1" x14ac:dyDescent="0.15">
      <c r="A1499" s="69"/>
      <c r="B1499" s="170" t="s">
        <v>156</v>
      </c>
      <c r="C1499" s="171"/>
      <c r="D1499" s="171"/>
      <c r="E1499" s="171"/>
      <c r="F1499" s="171"/>
      <c r="G1499" s="171"/>
      <c r="H1499" s="171"/>
      <c r="I1499" s="172"/>
      <c r="J1499" s="488"/>
      <c r="K1499" s="489"/>
      <c r="L1499" s="490"/>
      <c r="M1499" s="489"/>
      <c r="N1499" s="490"/>
      <c r="O1499" s="489"/>
      <c r="P1499" s="490"/>
      <c r="Q1499" s="489"/>
      <c r="R1499" s="490"/>
      <c r="S1499" s="489"/>
      <c r="T1499" s="490"/>
      <c r="U1499" s="489"/>
      <c r="V1499" s="490"/>
      <c r="W1499" s="489"/>
      <c r="X1499" s="490"/>
      <c r="Y1499" s="491"/>
      <c r="Z1499" s="69"/>
    </row>
    <row r="1500" spans="1:35" s="76" customFormat="1" ht="18.399999999999999" customHeight="1" x14ac:dyDescent="0.15">
      <c r="A1500" s="69"/>
      <c r="B1500" s="173"/>
      <c r="C1500" s="174"/>
      <c r="D1500" s="174"/>
      <c r="E1500" s="174"/>
      <c r="F1500" s="174"/>
      <c r="G1500" s="175" t="s">
        <v>157</v>
      </c>
      <c r="H1500" s="176"/>
      <c r="I1500" s="177"/>
      <c r="J1500" s="492" t="s">
        <v>286</v>
      </c>
      <c r="K1500" s="493"/>
      <c r="L1500" s="494" t="s">
        <v>286</v>
      </c>
      <c r="M1500" s="493"/>
      <c r="N1500" s="494" t="s">
        <v>286</v>
      </c>
      <c r="O1500" s="493"/>
      <c r="P1500" s="494" t="s">
        <v>286</v>
      </c>
      <c r="Q1500" s="493"/>
      <c r="R1500" s="494" t="s">
        <v>286</v>
      </c>
      <c r="S1500" s="493"/>
      <c r="T1500" s="494" t="s">
        <v>286</v>
      </c>
      <c r="U1500" s="493"/>
      <c r="V1500" s="494" t="s">
        <v>286</v>
      </c>
      <c r="W1500" s="493"/>
      <c r="X1500" s="494" t="s">
        <v>286</v>
      </c>
      <c r="Y1500" s="495"/>
      <c r="Z1500" s="69"/>
    </row>
    <row r="1501" spans="1:35" s="76" customFormat="1" ht="18.399999999999999" customHeight="1" x14ac:dyDescent="0.15">
      <c r="A1501" s="69"/>
      <c r="B1501" s="178" t="s">
        <v>158</v>
      </c>
      <c r="C1501" s="179"/>
      <c r="D1501" s="179"/>
      <c r="E1501" s="179"/>
      <c r="F1501" s="179"/>
      <c r="G1501" s="179"/>
      <c r="H1501" s="179"/>
      <c r="I1501" s="180"/>
      <c r="J1501" s="484"/>
      <c r="K1501" s="485"/>
      <c r="L1501" s="486"/>
      <c r="M1501" s="485"/>
      <c r="N1501" s="486"/>
      <c r="O1501" s="485"/>
      <c r="P1501" s="486"/>
      <c r="Q1501" s="485"/>
      <c r="R1501" s="486"/>
      <c r="S1501" s="485"/>
      <c r="T1501" s="486"/>
      <c r="U1501" s="485"/>
      <c r="V1501" s="486"/>
      <c r="W1501" s="485"/>
      <c r="X1501" s="486"/>
      <c r="Y1501" s="487"/>
      <c r="Z1501" s="69"/>
    </row>
    <row r="1502" spans="1:35" s="76" customFormat="1" ht="18.399999999999999" customHeight="1" x14ac:dyDescent="0.15">
      <c r="A1502" s="70"/>
      <c r="B1502" s="178" t="s">
        <v>159</v>
      </c>
      <c r="C1502" s="179"/>
      <c r="D1502" s="179"/>
      <c r="E1502" s="179"/>
      <c r="F1502" s="179"/>
      <c r="G1502" s="179"/>
      <c r="H1502" s="179"/>
      <c r="I1502" s="180"/>
      <c r="J1502" s="484"/>
      <c r="K1502" s="485"/>
      <c r="L1502" s="486"/>
      <c r="M1502" s="485"/>
      <c r="N1502" s="486"/>
      <c r="O1502" s="485"/>
      <c r="P1502" s="486"/>
      <c r="Q1502" s="485"/>
      <c r="R1502" s="486"/>
      <c r="S1502" s="485"/>
      <c r="T1502" s="486"/>
      <c r="U1502" s="485"/>
      <c r="V1502" s="486"/>
      <c r="W1502" s="485"/>
      <c r="X1502" s="486"/>
      <c r="Y1502" s="487"/>
      <c r="Z1502" s="69"/>
    </row>
    <row r="1503" spans="1:35" s="76" customFormat="1" ht="18.399999999999999" customHeight="1" x14ac:dyDescent="0.15">
      <c r="A1503" s="69"/>
      <c r="B1503" s="178" t="s">
        <v>160</v>
      </c>
      <c r="C1503" s="179"/>
      <c r="D1503" s="179"/>
      <c r="E1503" s="179"/>
      <c r="F1503" s="179"/>
      <c r="G1503" s="179"/>
      <c r="H1503" s="179"/>
      <c r="I1503" s="180"/>
      <c r="J1503" s="484"/>
      <c r="K1503" s="485"/>
      <c r="L1503" s="486"/>
      <c r="M1503" s="485"/>
      <c r="N1503" s="486"/>
      <c r="O1503" s="485"/>
      <c r="P1503" s="486"/>
      <c r="Q1503" s="485"/>
      <c r="R1503" s="486"/>
      <c r="S1503" s="485"/>
      <c r="T1503" s="486"/>
      <c r="U1503" s="485"/>
      <c r="V1503" s="486"/>
      <c r="W1503" s="485"/>
      <c r="X1503" s="486"/>
      <c r="Y1503" s="487"/>
      <c r="Z1503" s="69"/>
    </row>
    <row r="1504" spans="1:35" s="76" customFormat="1" ht="18.399999999999999" customHeight="1" thickBot="1" x14ac:dyDescent="0.2">
      <c r="A1504" s="70"/>
      <c r="B1504" s="181" t="s">
        <v>161</v>
      </c>
      <c r="C1504" s="182"/>
      <c r="D1504" s="182"/>
      <c r="E1504" s="182"/>
      <c r="F1504" s="182"/>
      <c r="G1504" s="182"/>
      <c r="H1504" s="182"/>
      <c r="I1504" s="183"/>
      <c r="J1504" s="480"/>
      <c r="K1504" s="481"/>
      <c r="L1504" s="482"/>
      <c r="M1504" s="481"/>
      <c r="N1504" s="482"/>
      <c r="O1504" s="481"/>
      <c r="P1504" s="482"/>
      <c r="Q1504" s="481"/>
      <c r="R1504" s="482"/>
      <c r="S1504" s="481"/>
      <c r="T1504" s="482"/>
      <c r="U1504" s="481"/>
      <c r="V1504" s="482"/>
      <c r="W1504" s="481"/>
      <c r="X1504" s="482"/>
      <c r="Y1504" s="483"/>
      <c r="Z1504" s="69"/>
    </row>
    <row r="1505" spans="1:28" s="76" customFormat="1" ht="18.399999999999999" customHeight="1" thickTop="1" x14ac:dyDescent="0.15">
      <c r="A1505" s="69"/>
      <c r="B1505" s="73"/>
      <c r="C1505" s="73"/>
      <c r="D1505" s="507" t="str">
        <f>IF(AB1506=0,"",VLOOKUP(AB1506,E$2256:F$2355,2))</f>
        <v/>
      </c>
      <c r="E1505" s="507"/>
      <c r="F1505" s="507"/>
      <c r="G1505" s="507"/>
      <c r="H1505" s="73"/>
      <c r="I1505" s="73"/>
      <c r="J1505" s="73"/>
      <c r="K1505" s="73"/>
      <c r="L1505" s="73"/>
      <c r="M1505" s="503"/>
      <c r="N1505" s="503"/>
      <c r="O1505" s="503"/>
      <c r="P1505" s="503"/>
      <c r="Q1505" s="503"/>
      <c r="R1505" s="73"/>
      <c r="S1505" s="73"/>
      <c r="T1505" s="73"/>
      <c r="U1505" s="505" t="str">
        <f>U$20</f>
        <v/>
      </c>
      <c r="V1505" s="505"/>
      <c r="W1505" s="505"/>
      <c r="X1505" s="505"/>
      <c r="Y1505" s="505"/>
      <c r="Z1505" s="69"/>
    </row>
    <row r="1506" spans="1:28" s="76" customFormat="1" ht="18.399999999999999" customHeight="1" x14ac:dyDescent="0.15">
      <c r="A1506" s="69"/>
      <c r="B1506" s="74" t="s">
        <v>162</v>
      </c>
      <c r="C1506" s="74"/>
      <c r="D1506" s="508"/>
      <c r="E1506" s="508"/>
      <c r="F1506" s="508"/>
      <c r="G1506" s="508"/>
      <c r="H1506" s="69"/>
      <c r="I1506" s="74" t="s">
        <v>163</v>
      </c>
      <c r="J1506" s="74"/>
      <c r="K1506" s="74"/>
      <c r="L1506" s="74"/>
      <c r="M1506" s="504"/>
      <c r="N1506" s="504"/>
      <c r="O1506" s="504"/>
      <c r="P1506" s="504"/>
      <c r="Q1506" s="504"/>
      <c r="R1506" s="69"/>
      <c r="S1506" s="74" t="s">
        <v>174</v>
      </c>
      <c r="T1506" s="74"/>
      <c r="U1506" s="506"/>
      <c r="V1506" s="506"/>
      <c r="W1506" s="506"/>
      <c r="X1506" s="506"/>
      <c r="Y1506" s="506"/>
      <c r="Z1506" s="69"/>
      <c r="AB1506" s="85">
        <f>IF(OR(SUM(AE$9:AE$10)=0,SUM(AE$9:AE$10)&lt;MAX(AB$1:AB1505)+1),0,MAX(AB$1:AB1505)+1)</f>
        <v>0</v>
      </c>
    </row>
    <row r="1507" spans="1:28" s="76" customFormat="1" ht="18.399999999999999" customHeight="1" x14ac:dyDescent="0.15">
      <c r="A1507" s="69"/>
      <c r="B1507" s="240" t="s">
        <v>389</v>
      </c>
      <c r="C1507" s="69"/>
      <c r="D1507" s="69"/>
      <c r="E1507" s="69"/>
      <c r="F1507" s="69"/>
      <c r="G1507" s="69"/>
      <c r="H1507" s="69"/>
      <c r="I1507" s="69"/>
      <c r="J1507" s="69"/>
      <c r="K1507" s="69"/>
      <c r="L1507" s="69"/>
      <c r="M1507" s="69"/>
      <c r="N1507" s="69"/>
      <c r="O1507" s="69"/>
      <c r="P1507" s="69"/>
      <c r="Q1507" s="69"/>
      <c r="R1507" s="69"/>
      <c r="S1507" s="69"/>
      <c r="T1507" s="69"/>
      <c r="U1507" s="69"/>
      <c r="V1507" s="69"/>
      <c r="W1507" s="69"/>
      <c r="X1507" s="69"/>
      <c r="Y1507" s="69"/>
      <c r="Z1507" s="69"/>
    </row>
    <row r="1508" spans="1:28" s="76" customFormat="1" ht="18.399999999999999" customHeight="1" x14ac:dyDescent="0.15">
      <c r="A1508" s="69" t="s">
        <v>149</v>
      </c>
      <c r="B1508" s="70"/>
      <c r="C1508" s="70"/>
      <c r="D1508" s="70"/>
      <c r="E1508" s="70"/>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5"/>
    </row>
    <row r="1509" spans="1:28" s="76" customFormat="1" ht="18.399999999999999" customHeight="1" x14ac:dyDescent="0.15">
      <c r="A1509" s="70"/>
      <c r="B1509" s="70"/>
      <c r="C1509" s="70"/>
      <c r="D1509" s="498" t="str">
        <f>団体!C$4&amp;"   体調チェックシート"</f>
        <v>令和 ４年度 第２４回 「谷口睦生」記念陸上記録会   体調チェックシート</v>
      </c>
      <c r="E1509" s="498"/>
      <c r="F1509" s="498"/>
      <c r="G1509" s="498"/>
      <c r="H1509" s="498"/>
      <c r="I1509" s="498"/>
      <c r="J1509" s="498"/>
      <c r="K1509" s="498"/>
      <c r="L1509" s="498"/>
      <c r="M1509" s="498"/>
      <c r="N1509" s="498"/>
      <c r="O1509" s="498"/>
      <c r="P1509" s="498"/>
      <c r="Q1509" s="498"/>
      <c r="R1509" s="498"/>
      <c r="S1509" s="498"/>
      <c r="T1509" s="498"/>
      <c r="U1509" s="498"/>
      <c r="V1509" s="498"/>
      <c r="W1509" s="498"/>
      <c r="X1509" s="498"/>
      <c r="Y1509" s="70"/>
      <c r="Z1509" s="70"/>
      <c r="AA1509" s="75"/>
    </row>
    <row r="1510" spans="1:28" s="76" customFormat="1" ht="18.399999999999999" customHeight="1" x14ac:dyDescent="0.15">
      <c r="A1510" s="69"/>
      <c r="B1510" s="69"/>
      <c r="C1510" s="69"/>
      <c r="D1510" s="498"/>
      <c r="E1510" s="498"/>
      <c r="F1510" s="498"/>
      <c r="G1510" s="498"/>
      <c r="H1510" s="498"/>
      <c r="I1510" s="498"/>
      <c r="J1510" s="498"/>
      <c r="K1510" s="498"/>
      <c r="L1510" s="498"/>
      <c r="M1510" s="498"/>
      <c r="N1510" s="498"/>
      <c r="O1510" s="498"/>
      <c r="P1510" s="498"/>
      <c r="Q1510" s="498"/>
      <c r="R1510" s="498"/>
      <c r="S1510" s="498"/>
      <c r="T1510" s="498"/>
      <c r="U1510" s="498"/>
      <c r="V1510" s="498"/>
      <c r="W1510" s="498"/>
      <c r="X1510" s="498"/>
      <c r="Y1510" s="69"/>
      <c r="Z1510" s="69"/>
    </row>
    <row r="1511" spans="1:28" s="76" customFormat="1" ht="18.399999999999999" customHeight="1" x14ac:dyDescent="0.15">
      <c r="A1511" s="69"/>
      <c r="B1511" s="69"/>
      <c r="C1511" s="69"/>
      <c r="D1511" s="69"/>
      <c r="E1511" s="69"/>
      <c r="F1511" s="69"/>
      <c r="G1511" s="69"/>
      <c r="H1511" s="69"/>
      <c r="I1511" s="69"/>
      <c r="J1511" s="69"/>
      <c r="K1511" s="69"/>
      <c r="L1511" s="69"/>
      <c r="M1511" s="69"/>
      <c r="N1511" s="69"/>
      <c r="O1511" s="69"/>
      <c r="P1511" s="69"/>
      <c r="Q1511" s="69"/>
      <c r="R1511" s="69"/>
      <c r="S1511" s="69"/>
      <c r="T1511" s="69"/>
      <c r="U1511" s="69"/>
      <c r="V1511" s="69"/>
      <c r="W1511" s="69"/>
      <c r="X1511" s="69"/>
      <c r="Y1511" s="69"/>
      <c r="Z1511" s="69"/>
    </row>
    <row r="1512" spans="1:28" s="76" customFormat="1" ht="18.399999999999999" customHeight="1" x14ac:dyDescent="0.15">
      <c r="A1512" s="69"/>
      <c r="B1512" s="71" t="s">
        <v>150</v>
      </c>
      <c r="C1512" s="69"/>
      <c r="D1512" s="69"/>
      <c r="E1512" s="69"/>
      <c r="F1512" s="69"/>
      <c r="G1512" s="69"/>
      <c r="H1512" s="69"/>
      <c r="I1512" s="69"/>
      <c r="J1512" s="69"/>
      <c r="K1512" s="69"/>
      <c r="L1512" s="69"/>
      <c r="M1512" s="69"/>
      <c r="N1512" s="69"/>
      <c r="O1512" s="69"/>
      <c r="P1512" s="69"/>
      <c r="Q1512" s="69"/>
      <c r="R1512" s="69"/>
      <c r="S1512" s="69"/>
      <c r="T1512" s="69"/>
      <c r="U1512" s="69"/>
      <c r="V1512" s="69"/>
      <c r="W1512" s="69"/>
      <c r="X1512" s="69"/>
      <c r="Y1512" s="69"/>
      <c r="Z1512" s="69"/>
    </row>
    <row r="1513" spans="1:28" s="76" customFormat="1" ht="18.399999999999999" customHeight="1" x14ac:dyDescent="0.15">
      <c r="A1513" s="69"/>
      <c r="B1513" s="71" t="s">
        <v>151</v>
      </c>
      <c r="C1513" s="69"/>
      <c r="D1513" s="69"/>
      <c r="E1513" s="69"/>
      <c r="F1513" s="69"/>
      <c r="G1513" s="69"/>
      <c r="H1513" s="69"/>
      <c r="I1513" s="69"/>
      <c r="J1513" s="69"/>
      <c r="K1513" s="69"/>
      <c r="L1513" s="69"/>
      <c r="M1513" s="69"/>
      <c r="N1513" s="69"/>
      <c r="O1513" s="69"/>
      <c r="P1513" s="69"/>
      <c r="Q1513" s="69"/>
      <c r="R1513" s="69"/>
      <c r="S1513" s="69"/>
      <c r="T1513" s="69"/>
      <c r="U1513" s="69"/>
      <c r="V1513" s="69"/>
      <c r="W1513" s="69"/>
      <c r="X1513" s="69"/>
      <c r="Y1513" s="69"/>
      <c r="Z1513" s="69"/>
    </row>
    <row r="1514" spans="1:28" s="76" customFormat="1" ht="18.399999999999999" customHeight="1" x14ac:dyDescent="0.15">
      <c r="A1514" s="69"/>
      <c r="B1514" s="71" t="s">
        <v>152</v>
      </c>
      <c r="C1514" s="69"/>
      <c r="D1514" s="69"/>
      <c r="E1514" s="69"/>
      <c r="F1514" s="69"/>
      <c r="G1514" s="69"/>
      <c r="H1514" s="69"/>
      <c r="I1514" s="69"/>
      <c r="J1514" s="69"/>
      <c r="K1514" s="69"/>
      <c r="L1514" s="69"/>
      <c r="M1514" s="69"/>
      <c r="N1514" s="69"/>
      <c r="O1514" s="69"/>
      <c r="P1514" s="69"/>
      <c r="Q1514" s="69"/>
      <c r="R1514" s="69"/>
      <c r="S1514" s="69"/>
      <c r="T1514" s="69"/>
      <c r="U1514" s="69"/>
      <c r="V1514" s="69"/>
      <c r="W1514" s="69"/>
      <c r="X1514" s="69"/>
      <c r="Y1514" s="69"/>
      <c r="Z1514" s="69"/>
    </row>
    <row r="1515" spans="1:28" s="76" customFormat="1" ht="18.399999999999999" customHeight="1" x14ac:dyDescent="0.15">
      <c r="A1515" s="69"/>
      <c r="B1515" s="71" t="s">
        <v>153</v>
      </c>
      <c r="C1515" s="69"/>
      <c r="D1515" s="69"/>
      <c r="E1515" s="69"/>
      <c r="F1515" s="69"/>
      <c r="G1515" s="69"/>
      <c r="H1515" s="69"/>
      <c r="I1515" s="69"/>
      <c r="J1515" s="69"/>
      <c r="K1515" s="69"/>
      <c r="L1515" s="69"/>
      <c r="M1515" s="69"/>
      <c r="N1515" s="69"/>
      <c r="O1515" s="69"/>
      <c r="P1515" s="69"/>
      <c r="Q1515" s="69"/>
      <c r="R1515" s="69"/>
      <c r="S1515" s="69"/>
      <c r="T1515" s="69"/>
      <c r="U1515" s="69"/>
      <c r="V1515" s="69"/>
      <c r="W1515" s="69"/>
      <c r="X1515" s="69"/>
      <c r="Y1515" s="69"/>
      <c r="Z1515" s="69"/>
    </row>
    <row r="1516" spans="1:28" s="76" customFormat="1" ht="18.399999999999999" customHeight="1" x14ac:dyDescent="0.15">
      <c r="A1516" s="69"/>
      <c r="B1516" s="71" t="s">
        <v>164</v>
      </c>
      <c r="C1516" s="69"/>
      <c r="D1516" s="69"/>
      <c r="E1516" s="69"/>
      <c r="F1516" s="69"/>
      <c r="G1516" s="69"/>
      <c r="H1516" s="69"/>
      <c r="I1516" s="69"/>
      <c r="J1516" s="69"/>
      <c r="K1516" s="69"/>
      <c r="L1516" s="69"/>
      <c r="M1516" s="69"/>
      <c r="N1516" s="69"/>
      <c r="O1516" s="69"/>
      <c r="P1516" s="69"/>
      <c r="Q1516" s="69"/>
      <c r="R1516" s="69"/>
      <c r="S1516" s="69"/>
      <c r="T1516" s="69"/>
      <c r="U1516" s="69"/>
      <c r="V1516" s="69"/>
      <c r="W1516" s="69"/>
      <c r="X1516" s="69"/>
      <c r="Y1516" s="69"/>
      <c r="Z1516" s="69"/>
    </row>
    <row r="1517" spans="1:28" s="76" customFormat="1" ht="18.399999999999999" customHeight="1" x14ac:dyDescent="0.15">
      <c r="A1517" s="69"/>
      <c r="B1517" s="71" t="s">
        <v>165</v>
      </c>
      <c r="C1517" s="69"/>
      <c r="D1517" s="69"/>
      <c r="E1517" s="69"/>
      <c r="F1517" s="69"/>
      <c r="G1517" s="69"/>
      <c r="H1517" s="69"/>
      <c r="I1517" s="69"/>
      <c r="J1517" s="69"/>
      <c r="K1517" s="69"/>
      <c r="L1517" s="69"/>
      <c r="M1517" s="69"/>
      <c r="N1517" s="69"/>
      <c r="O1517" s="69"/>
      <c r="P1517" s="69"/>
      <c r="Q1517" s="69"/>
      <c r="R1517" s="69"/>
      <c r="S1517" s="69"/>
      <c r="T1517" s="69"/>
      <c r="U1517" s="69"/>
      <c r="V1517" s="69"/>
      <c r="W1517" s="69"/>
      <c r="X1517" s="69"/>
      <c r="Y1517" s="69"/>
      <c r="Z1517" s="69"/>
    </row>
    <row r="1518" spans="1:28" s="76" customFormat="1" ht="18.399999999999999" customHeight="1" x14ac:dyDescent="0.15">
      <c r="A1518" s="69"/>
      <c r="B1518" s="241" t="s">
        <v>154</v>
      </c>
      <c r="C1518" s="69"/>
      <c r="D1518" s="69"/>
      <c r="E1518" s="69"/>
      <c r="F1518" s="69"/>
      <c r="G1518" s="69"/>
      <c r="H1518" s="242"/>
      <c r="I1518" s="69"/>
      <c r="J1518" s="69"/>
      <c r="K1518" s="69"/>
      <c r="L1518" s="69"/>
      <c r="M1518" s="242"/>
      <c r="N1518" s="242"/>
      <c r="O1518" s="242"/>
      <c r="P1518" s="242"/>
      <c r="Q1518" s="242"/>
      <c r="R1518" s="242"/>
      <c r="S1518" s="242"/>
      <c r="T1518" s="242"/>
      <c r="U1518" s="242"/>
      <c r="V1518" s="242"/>
      <c r="W1518" s="242"/>
      <c r="X1518" s="242"/>
      <c r="Y1518" s="242"/>
      <c r="Z1518" s="69"/>
    </row>
    <row r="1519" spans="1:28" s="76" customFormat="1" ht="18.399999999999999" customHeight="1" thickBot="1" x14ac:dyDescent="0.2">
      <c r="A1519" s="69"/>
      <c r="B1519" s="72" t="s">
        <v>390</v>
      </c>
      <c r="C1519" s="69"/>
      <c r="D1519" s="69"/>
      <c r="E1519" s="69"/>
      <c r="F1519" s="69"/>
      <c r="G1519" s="69"/>
      <c r="H1519" s="69"/>
      <c r="I1519" s="69"/>
      <c r="J1519" s="69"/>
      <c r="K1519" s="69"/>
      <c r="L1519" s="69"/>
      <c r="M1519" s="69"/>
      <c r="N1519" s="69"/>
      <c r="O1519" s="69"/>
      <c r="P1519" s="69"/>
      <c r="Q1519" s="69"/>
      <c r="R1519" s="69"/>
      <c r="S1519" s="69"/>
      <c r="T1519" s="69"/>
      <c r="U1519" s="69"/>
      <c r="V1519" s="69"/>
      <c r="W1519" s="69"/>
      <c r="X1519" s="69"/>
      <c r="Y1519" s="69"/>
      <c r="Z1519" s="69"/>
    </row>
    <row r="1520" spans="1:28" s="76" customFormat="1" ht="18.399999999999999" customHeight="1" thickTop="1" thickBot="1" x14ac:dyDescent="0.2">
      <c r="A1520" s="69"/>
      <c r="B1520" s="499" t="s">
        <v>155</v>
      </c>
      <c r="C1520" s="500"/>
      <c r="D1520" s="500"/>
      <c r="E1520" s="500"/>
      <c r="F1520" s="500"/>
      <c r="G1520" s="500"/>
      <c r="H1520" s="500"/>
      <c r="I1520" s="501"/>
      <c r="J1520" s="496">
        <f>J$13</f>
        <v>44871</v>
      </c>
      <c r="K1520" s="497"/>
      <c r="L1520" s="496">
        <f t="shared" ref="L1520" si="462">L$13</f>
        <v>44872</v>
      </c>
      <c r="M1520" s="497"/>
      <c r="N1520" s="496">
        <f t="shared" ref="N1520" si="463">N$13</f>
        <v>44873</v>
      </c>
      <c r="O1520" s="497"/>
      <c r="P1520" s="496">
        <f t="shared" ref="P1520" si="464">P$13</f>
        <v>44874</v>
      </c>
      <c r="Q1520" s="497"/>
      <c r="R1520" s="496">
        <f t="shared" ref="R1520" si="465">R$13</f>
        <v>44875</v>
      </c>
      <c r="S1520" s="497"/>
      <c r="T1520" s="496">
        <f t="shared" ref="T1520" si="466">T$13</f>
        <v>44876</v>
      </c>
      <c r="U1520" s="497"/>
      <c r="V1520" s="496">
        <f t="shared" ref="V1520" si="467">V$13</f>
        <v>44877</v>
      </c>
      <c r="W1520" s="497"/>
      <c r="X1520" s="496">
        <f t="shared" ref="X1520" si="468">X$13</f>
        <v>44878</v>
      </c>
      <c r="Y1520" s="502"/>
      <c r="Z1520" s="69"/>
    </row>
    <row r="1521" spans="1:35" s="76" customFormat="1" ht="18.399999999999999" customHeight="1" thickTop="1" x14ac:dyDescent="0.15">
      <c r="A1521" s="69"/>
      <c r="B1521" s="170" t="s">
        <v>156</v>
      </c>
      <c r="C1521" s="171"/>
      <c r="D1521" s="171"/>
      <c r="E1521" s="171"/>
      <c r="F1521" s="171"/>
      <c r="G1521" s="171"/>
      <c r="H1521" s="171"/>
      <c r="I1521" s="172"/>
      <c r="J1521" s="488"/>
      <c r="K1521" s="489"/>
      <c r="L1521" s="490"/>
      <c r="M1521" s="489"/>
      <c r="N1521" s="490"/>
      <c r="O1521" s="489"/>
      <c r="P1521" s="490"/>
      <c r="Q1521" s="489"/>
      <c r="R1521" s="490"/>
      <c r="S1521" s="489"/>
      <c r="T1521" s="490"/>
      <c r="U1521" s="489"/>
      <c r="V1521" s="490"/>
      <c r="W1521" s="489"/>
      <c r="X1521" s="490"/>
      <c r="Y1521" s="491"/>
      <c r="Z1521" s="69"/>
    </row>
    <row r="1522" spans="1:35" s="76" customFormat="1" ht="18.399999999999999" customHeight="1" x14ac:dyDescent="0.15">
      <c r="A1522" s="69"/>
      <c r="B1522" s="173"/>
      <c r="C1522" s="174"/>
      <c r="D1522" s="174"/>
      <c r="E1522" s="174"/>
      <c r="F1522" s="174"/>
      <c r="G1522" s="175" t="s">
        <v>157</v>
      </c>
      <c r="H1522" s="176"/>
      <c r="I1522" s="177"/>
      <c r="J1522" s="492" t="s">
        <v>286</v>
      </c>
      <c r="K1522" s="493"/>
      <c r="L1522" s="494" t="s">
        <v>286</v>
      </c>
      <c r="M1522" s="493"/>
      <c r="N1522" s="494" t="s">
        <v>286</v>
      </c>
      <c r="O1522" s="493"/>
      <c r="P1522" s="494" t="s">
        <v>286</v>
      </c>
      <c r="Q1522" s="493"/>
      <c r="R1522" s="494" t="s">
        <v>286</v>
      </c>
      <c r="S1522" s="493"/>
      <c r="T1522" s="494" t="s">
        <v>286</v>
      </c>
      <c r="U1522" s="493"/>
      <c r="V1522" s="494" t="s">
        <v>286</v>
      </c>
      <c r="W1522" s="493"/>
      <c r="X1522" s="494" t="s">
        <v>286</v>
      </c>
      <c r="Y1522" s="495"/>
      <c r="Z1522" s="69"/>
    </row>
    <row r="1523" spans="1:35" s="76" customFormat="1" ht="18.399999999999999" customHeight="1" x14ac:dyDescent="0.15">
      <c r="A1523" s="69"/>
      <c r="B1523" s="178" t="s">
        <v>158</v>
      </c>
      <c r="C1523" s="179"/>
      <c r="D1523" s="179"/>
      <c r="E1523" s="179"/>
      <c r="F1523" s="179"/>
      <c r="G1523" s="179"/>
      <c r="H1523" s="179"/>
      <c r="I1523" s="180"/>
      <c r="J1523" s="484"/>
      <c r="K1523" s="485"/>
      <c r="L1523" s="486"/>
      <c r="M1523" s="485"/>
      <c r="N1523" s="486"/>
      <c r="O1523" s="485"/>
      <c r="P1523" s="486"/>
      <c r="Q1523" s="485"/>
      <c r="R1523" s="486"/>
      <c r="S1523" s="485"/>
      <c r="T1523" s="486"/>
      <c r="U1523" s="485"/>
      <c r="V1523" s="486"/>
      <c r="W1523" s="485"/>
      <c r="X1523" s="486"/>
      <c r="Y1523" s="487"/>
      <c r="Z1523" s="69"/>
    </row>
    <row r="1524" spans="1:35" s="76" customFormat="1" ht="18.399999999999999" customHeight="1" x14ac:dyDescent="0.15">
      <c r="A1524" s="70"/>
      <c r="B1524" s="178" t="s">
        <v>159</v>
      </c>
      <c r="C1524" s="179"/>
      <c r="D1524" s="179"/>
      <c r="E1524" s="179"/>
      <c r="F1524" s="179"/>
      <c r="G1524" s="179"/>
      <c r="H1524" s="179"/>
      <c r="I1524" s="180"/>
      <c r="J1524" s="484"/>
      <c r="K1524" s="485"/>
      <c r="L1524" s="486"/>
      <c r="M1524" s="485"/>
      <c r="N1524" s="486"/>
      <c r="O1524" s="485"/>
      <c r="P1524" s="486"/>
      <c r="Q1524" s="485"/>
      <c r="R1524" s="486"/>
      <c r="S1524" s="485"/>
      <c r="T1524" s="486"/>
      <c r="U1524" s="485"/>
      <c r="V1524" s="486"/>
      <c r="W1524" s="485"/>
      <c r="X1524" s="486"/>
      <c r="Y1524" s="487"/>
      <c r="Z1524" s="69"/>
    </row>
    <row r="1525" spans="1:35" s="76" customFormat="1" ht="18.399999999999999" customHeight="1" x14ac:dyDescent="0.15">
      <c r="A1525" s="69"/>
      <c r="B1525" s="178" t="s">
        <v>160</v>
      </c>
      <c r="C1525" s="179"/>
      <c r="D1525" s="179"/>
      <c r="E1525" s="179"/>
      <c r="F1525" s="179"/>
      <c r="G1525" s="179"/>
      <c r="H1525" s="179"/>
      <c r="I1525" s="180"/>
      <c r="J1525" s="484"/>
      <c r="K1525" s="485"/>
      <c r="L1525" s="486"/>
      <c r="M1525" s="485"/>
      <c r="N1525" s="486"/>
      <c r="O1525" s="485"/>
      <c r="P1525" s="486"/>
      <c r="Q1525" s="485"/>
      <c r="R1525" s="486"/>
      <c r="S1525" s="485"/>
      <c r="T1525" s="486"/>
      <c r="U1525" s="485"/>
      <c r="V1525" s="486"/>
      <c r="W1525" s="485"/>
      <c r="X1525" s="486"/>
      <c r="Y1525" s="487"/>
      <c r="Z1525" s="69"/>
    </row>
    <row r="1526" spans="1:35" s="76" customFormat="1" ht="18.399999999999999" customHeight="1" thickBot="1" x14ac:dyDescent="0.2">
      <c r="A1526" s="70"/>
      <c r="B1526" s="181" t="s">
        <v>161</v>
      </c>
      <c r="C1526" s="182"/>
      <c r="D1526" s="182"/>
      <c r="E1526" s="182"/>
      <c r="F1526" s="182"/>
      <c r="G1526" s="182"/>
      <c r="H1526" s="182"/>
      <c r="I1526" s="183"/>
      <c r="J1526" s="480"/>
      <c r="K1526" s="481"/>
      <c r="L1526" s="482"/>
      <c r="M1526" s="481"/>
      <c r="N1526" s="482"/>
      <c r="O1526" s="481"/>
      <c r="P1526" s="482"/>
      <c r="Q1526" s="481"/>
      <c r="R1526" s="482"/>
      <c r="S1526" s="481"/>
      <c r="T1526" s="482"/>
      <c r="U1526" s="481"/>
      <c r="V1526" s="482"/>
      <c r="W1526" s="481"/>
      <c r="X1526" s="482"/>
      <c r="Y1526" s="483"/>
      <c r="Z1526" s="69"/>
    </row>
    <row r="1527" spans="1:35" s="76" customFormat="1" ht="18.399999999999999" customHeight="1" thickTop="1" x14ac:dyDescent="0.15">
      <c r="A1527" s="69"/>
      <c r="B1527" s="73"/>
      <c r="C1527" s="73"/>
      <c r="D1527" s="507" t="str">
        <f>IF(AB1528=0,"",VLOOKUP(AB1528,E$2256:F$2355,2))</f>
        <v/>
      </c>
      <c r="E1527" s="507"/>
      <c r="F1527" s="507"/>
      <c r="G1527" s="507"/>
      <c r="H1527" s="73"/>
      <c r="I1527" s="73"/>
      <c r="J1527" s="73"/>
      <c r="K1527" s="73"/>
      <c r="L1527" s="73"/>
      <c r="M1527" s="503"/>
      <c r="N1527" s="503"/>
      <c r="O1527" s="503"/>
      <c r="P1527" s="503"/>
      <c r="Q1527" s="503"/>
      <c r="R1527" s="73"/>
      <c r="S1527" s="73"/>
      <c r="T1527" s="73"/>
      <c r="U1527" s="505" t="str">
        <f>U$20</f>
        <v/>
      </c>
      <c r="V1527" s="505"/>
      <c r="W1527" s="505"/>
      <c r="X1527" s="505"/>
      <c r="Y1527" s="505"/>
      <c r="Z1527" s="69"/>
    </row>
    <row r="1528" spans="1:35" s="76" customFormat="1" ht="18.399999999999999" customHeight="1" x14ac:dyDescent="0.15">
      <c r="A1528" s="69"/>
      <c r="B1528" s="74" t="s">
        <v>162</v>
      </c>
      <c r="C1528" s="74"/>
      <c r="D1528" s="508"/>
      <c r="E1528" s="508"/>
      <c r="F1528" s="508"/>
      <c r="G1528" s="508"/>
      <c r="H1528" s="69"/>
      <c r="I1528" s="74" t="s">
        <v>163</v>
      </c>
      <c r="J1528" s="74"/>
      <c r="K1528" s="74"/>
      <c r="L1528" s="74"/>
      <c r="M1528" s="504"/>
      <c r="N1528" s="504"/>
      <c r="O1528" s="504"/>
      <c r="P1528" s="504"/>
      <c r="Q1528" s="504"/>
      <c r="R1528" s="69"/>
      <c r="S1528" s="74" t="s">
        <v>174</v>
      </c>
      <c r="T1528" s="74"/>
      <c r="U1528" s="506"/>
      <c r="V1528" s="506"/>
      <c r="W1528" s="506"/>
      <c r="X1528" s="506"/>
      <c r="Y1528" s="506"/>
      <c r="Z1528" s="69"/>
      <c r="AB1528" s="85">
        <f>IF(OR(SUM(AE$9:AE$10)=0,SUM(AE$9:AE$10)&lt;MAX(AB$1:AB1527)+1),0,MAX(AB$1:AB1527)+1)</f>
        <v>0</v>
      </c>
    </row>
    <row r="1529" spans="1:35" s="76" customFormat="1" ht="18.399999999999999" customHeight="1" x14ac:dyDescent="0.15">
      <c r="A1529" s="69"/>
      <c r="B1529" s="240" t="s">
        <v>389</v>
      </c>
      <c r="C1529" s="69"/>
      <c r="D1529" s="69"/>
      <c r="E1529" s="69"/>
      <c r="F1529" s="69"/>
      <c r="G1529" s="69"/>
      <c r="H1529" s="69"/>
      <c r="I1529" s="69"/>
      <c r="J1529" s="69"/>
      <c r="K1529" s="69"/>
      <c r="L1529" s="69"/>
      <c r="M1529" s="69"/>
      <c r="N1529" s="69"/>
      <c r="O1529" s="69"/>
      <c r="P1529" s="69"/>
      <c r="Q1529" s="69"/>
      <c r="R1529" s="69"/>
      <c r="S1529" s="69"/>
      <c r="T1529" s="69"/>
      <c r="U1529" s="69"/>
      <c r="V1529" s="69"/>
      <c r="W1529" s="69"/>
      <c r="X1529" s="69"/>
      <c r="Y1529" s="69"/>
      <c r="Z1529" s="69"/>
    </row>
    <row r="1530" spans="1:35" s="76" customFormat="1" ht="18.399999999999999" customHeight="1" x14ac:dyDescent="0.15">
      <c r="A1530" s="69" t="s">
        <v>149</v>
      </c>
      <c r="B1530" s="69"/>
      <c r="C1530" s="69"/>
      <c r="D1530" s="69"/>
      <c r="E1530" s="69"/>
      <c r="F1530" s="69"/>
      <c r="G1530" s="69"/>
      <c r="H1530" s="69"/>
      <c r="I1530" s="69"/>
      <c r="J1530" s="69"/>
      <c r="K1530" s="69"/>
      <c r="L1530" s="69"/>
      <c r="M1530" s="69"/>
      <c r="N1530" s="69"/>
      <c r="O1530" s="69"/>
      <c r="P1530" s="69"/>
      <c r="Q1530" s="69"/>
      <c r="R1530" s="69"/>
      <c r="S1530" s="69"/>
      <c r="T1530" s="69"/>
      <c r="U1530" s="69"/>
      <c r="V1530" s="69"/>
      <c r="W1530" s="69"/>
      <c r="X1530" s="69"/>
      <c r="Y1530" s="69"/>
      <c r="Z1530" s="69"/>
    </row>
    <row r="1531" spans="1:35" s="75" customFormat="1" ht="18.399999999999999" customHeight="1" x14ac:dyDescent="0.15">
      <c r="A1531" s="69" t="s">
        <v>149</v>
      </c>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row>
    <row r="1532" spans="1:35" s="76" customFormat="1" ht="18.399999999999999" customHeight="1" x14ac:dyDescent="0.15">
      <c r="A1532" s="70"/>
      <c r="B1532" s="70"/>
      <c r="C1532" s="70"/>
      <c r="D1532" s="498" t="str">
        <f>団体!C$4&amp;"   体調チェックシート"</f>
        <v>令和 ４年度 第２４回 「谷口睦生」記念陸上記録会   体調チェックシート</v>
      </c>
      <c r="E1532" s="498"/>
      <c r="F1532" s="498"/>
      <c r="G1532" s="498"/>
      <c r="H1532" s="498"/>
      <c r="I1532" s="498"/>
      <c r="J1532" s="498"/>
      <c r="K1532" s="498"/>
      <c r="L1532" s="498"/>
      <c r="M1532" s="498"/>
      <c r="N1532" s="498"/>
      <c r="O1532" s="498"/>
      <c r="P1532" s="498"/>
      <c r="Q1532" s="498"/>
      <c r="R1532" s="498"/>
      <c r="S1532" s="498"/>
      <c r="T1532" s="498"/>
      <c r="U1532" s="498"/>
      <c r="V1532" s="498"/>
      <c r="W1532" s="498"/>
      <c r="X1532" s="498"/>
      <c r="Y1532" s="70"/>
      <c r="Z1532" s="70"/>
      <c r="AA1532" s="75"/>
      <c r="AB1532" s="75"/>
      <c r="AC1532" s="75"/>
      <c r="AD1532" s="75"/>
    </row>
    <row r="1533" spans="1:35" s="76" customFormat="1" ht="18.399999999999999" customHeight="1" x14ac:dyDescent="0.15">
      <c r="A1533" s="69"/>
      <c r="B1533" s="69"/>
      <c r="C1533" s="69"/>
      <c r="D1533" s="498"/>
      <c r="E1533" s="498"/>
      <c r="F1533" s="498"/>
      <c r="G1533" s="498"/>
      <c r="H1533" s="498"/>
      <c r="I1533" s="498"/>
      <c r="J1533" s="498"/>
      <c r="K1533" s="498"/>
      <c r="L1533" s="498"/>
      <c r="M1533" s="498"/>
      <c r="N1533" s="498"/>
      <c r="O1533" s="498"/>
      <c r="P1533" s="498"/>
      <c r="Q1533" s="498"/>
      <c r="R1533" s="498"/>
      <c r="S1533" s="498"/>
      <c r="T1533" s="498"/>
      <c r="U1533" s="498"/>
      <c r="V1533" s="498"/>
      <c r="W1533" s="498"/>
      <c r="X1533" s="498"/>
      <c r="Y1533" s="69"/>
      <c r="Z1533" s="69"/>
    </row>
    <row r="1534" spans="1:35" s="75" customFormat="1" ht="18.399999999999999" customHeight="1" x14ac:dyDescent="0.15">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E1534" s="76"/>
      <c r="AF1534" s="76"/>
      <c r="AG1534" s="76"/>
      <c r="AH1534" s="76"/>
      <c r="AI1534" s="76"/>
    </row>
    <row r="1535" spans="1:35" s="76" customFormat="1" ht="18.399999999999999" customHeight="1" x14ac:dyDescent="0.15">
      <c r="A1535" s="69"/>
      <c r="B1535" s="71" t="s">
        <v>150</v>
      </c>
      <c r="C1535" s="69"/>
      <c r="D1535" s="69"/>
      <c r="E1535" s="69"/>
      <c r="F1535" s="69"/>
      <c r="G1535" s="69"/>
      <c r="H1535" s="69"/>
      <c r="I1535" s="69"/>
      <c r="J1535" s="69"/>
      <c r="K1535" s="69"/>
      <c r="L1535" s="69"/>
      <c r="M1535" s="69"/>
      <c r="N1535" s="69"/>
      <c r="O1535" s="69"/>
      <c r="P1535" s="69"/>
      <c r="Q1535" s="69"/>
      <c r="R1535" s="69"/>
      <c r="S1535" s="69"/>
      <c r="T1535" s="69"/>
      <c r="U1535" s="69"/>
      <c r="V1535" s="69"/>
      <c r="W1535" s="69"/>
      <c r="X1535" s="69"/>
      <c r="Y1535" s="69"/>
      <c r="Z1535" s="69"/>
    </row>
    <row r="1536" spans="1:35" s="76" customFormat="1" ht="18.399999999999999" customHeight="1" x14ac:dyDescent="0.15">
      <c r="A1536" s="69"/>
      <c r="B1536" s="71" t="s">
        <v>151</v>
      </c>
      <c r="C1536" s="69"/>
      <c r="D1536" s="69"/>
      <c r="E1536" s="69"/>
      <c r="F1536" s="69"/>
      <c r="G1536" s="69"/>
      <c r="H1536" s="69"/>
      <c r="I1536" s="69"/>
      <c r="J1536" s="69"/>
      <c r="K1536" s="69"/>
      <c r="L1536" s="69"/>
      <c r="M1536" s="69"/>
      <c r="N1536" s="69"/>
      <c r="O1536" s="69"/>
      <c r="P1536" s="69"/>
      <c r="Q1536" s="69"/>
      <c r="R1536" s="69"/>
      <c r="S1536" s="69"/>
      <c r="T1536" s="69"/>
      <c r="U1536" s="69"/>
      <c r="V1536" s="69"/>
      <c r="W1536" s="69"/>
      <c r="X1536" s="69"/>
      <c r="Y1536" s="69"/>
      <c r="Z1536" s="69"/>
    </row>
    <row r="1537" spans="1:28" s="76" customFormat="1" ht="18.399999999999999" customHeight="1" x14ac:dyDescent="0.15">
      <c r="A1537" s="69"/>
      <c r="B1537" s="71" t="s">
        <v>152</v>
      </c>
      <c r="C1537" s="69"/>
      <c r="D1537" s="69"/>
      <c r="E1537" s="69"/>
      <c r="F1537" s="69"/>
      <c r="G1537" s="69"/>
      <c r="H1537" s="69"/>
      <c r="I1537" s="69"/>
      <c r="J1537" s="69"/>
      <c r="K1537" s="69"/>
      <c r="L1537" s="69"/>
      <c r="M1537" s="69"/>
      <c r="N1537" s="69"/>
      <c r="O1537" s="69"/>
      <c r="P1537" s="69"/>
      <c r="Q1537" s="69"/>
      <c r="R1537" s="69"/>
      <c r="S1537" s="69"/>
      <c r="T1537" s="69"/>
      <c r="U1537" s="69"/>
      <c r="V1537" s="69"/>
      <c r="W1537" s="69"/>
      <c r="X1537" s="69"/>
      <c r="Y1537" s="69"/>
      <c r="Z1537" s="69"/>
    </row>
    <row r="1538" spans="1:28" s="76" customFormat="1" ht="18.399999999999999" customHeight="1" x14ac:dyDescent="0.15">
      <c r="A1538" s="69"/>
      <c r="B1538" s="71" t="s">
        <v>153</v>
      </c>
      <c r="C1538" s="69"/>
      <c r="D1538" s="69"/>
      <c r="E1538" s="69"/>
      <c r="F1538" s="69"/>
      <c r="G1538" s="69"/>
      <c r="H1538" s="69"/>
      <c r="I1538" s="69"/>
      <c r="J1538" s="69"/>
      <c r="K1538" s="69"/>
      <c r="L1538" s="69"/>
      <c r="M1538" s="69"/>
      <c r="N1538" s="69"/>
      <c r="O1538" s="69"/>
      <c r="P1538" s="69"/>
      <c r="Q1538" s="69"/>
      <c r="R1538" s="69"/>
      <c r="S1538" s="69"/>
      <c r="T1538" s="69"/>
      <c r="U1538" s="69"/>
      <c r="V1538" s="69"/>
      <c r="W1538" s="69"/>
      <c r="X1538" s="69"/>
      <c r="Y1538" s="69"/>
      <c r="Z1538" s="69"/>
    </row>
    <row r="1539" spans="1:28" s="76" customFormat="1" ht="18.399999999999999" customHeight="1" x14ac:dyDescent="0.15">
      <c r="A1539" s="69"/>
      <c r="B1539" s="71" t="s">
        <v>164</v>
      </c>
      <c r="C1539" s="69"/>
      <c r="D1539" s="69"/>
      <c r="E1539" s="69"/>
      <c r="F1539" s="69"/>
      <c r="G1539" s="69"/>
      <c r="H1539" s="69"/>
      <c r="I1539" s="69"/>
      <c r="J1539" s="69"/>
      <c r="K1539" s="69"/>
      <c r="L1539" s="69"/>
      <c r="M1539" s="69"/>
      <c r="N1539" s="69"/>
      <c r="O1539" s="69"/>
      <c r="P1539" s="69"/>
      <c r="Q1539" s="69"/>
      <c r="R1539" s="69"/>
      <c r="S1539" s="69"/>
      <c r="T1539" s="69"/>
      <c r="U1539" s="69"/>
      <c r="V1539" s="69"/>
      <c r="W1539" s="69"/>
      <c r="X1539" s="69"/>
      <c r="Y1539" s="69"/>
      <c r="Z1539" s="69"/>
    </row>
    <row r="1540" spans="1:28" s="76" customFormat="1" ht="18.399999999999999" customHeight="1" x14ac:dyDescent="0.15">
      <c r="A1540" s="69"/>
      <c r="B1540" s="71" t="s">
        <v>165</v>
      </c>
      <c r="C1540" s="69"/>
      <c r="D1540" s="69"/>
      <c r="E1540" s="69"/>
      <c r="F1540" s="69"/>
      <c r="G1540" s="69"/>
      <c r="H1540" s="69"/>
      <c r="I1540" s="69"/>
      <c r="J1540" s="69"/>
      <c r="K1540" s="69"/>
      <c r="L1540" s="69"/>
      <c r="M1540" s="69"/>
      <c r="N1540" s="69"/>
      <c r="O1540" s="69"/>
      <c r="P1540" s="69"/>
      <c r="Q1540" s="69"/>
      <c r="R1540" s="69"/>
      <c r="S1540" s="69"/>
      <c r="T1540" s="69"/>
      <c r="U1540" s="69"/>
      <c r="V1540" s="69"/>
      <c r="W1540" s="69"/>
      <c r="X1540" s="69"/>
      <c r="Y1540" s="69"/>
      <c r="Z1540" s="69"/>
    </row>
    <row r="1541" spans="1:28" s="76" customFormat="1" ht="18.399999999999999" customHeight="1" x14ac:dyDescent="0.15">
      <c r="A1541" s="69"/>
      <c r="B1541" s="241" t="s">
        <v>154</v>
      </c>
      <c r="C1541" s="69"/>
      <c r="D1541" s="69"/>
      <c r="E1541" s="69"/>
      <c r="F1541" s="69"/>
      <c r="G1541" s="69"/>
      <c r="H1541" s="242"/>
      <c r="I1541" s="69"/>
      <c r="J1541" s="69"/>
      <c r="K1541" s="69"/>
      <c r="L1541" s="69"/>
      <c r="M1541" s="242"/>
      <c r="N1541" s="242"/>
      <c r="O1541" s="242"/>
      <c r="P1541" s="242"/>
      <c r="Q1541" s="242"/>
      <c r="R1541" s="242"/>
      <c r="S1541" s="242"/>
      <c r="T1541" s="242"/>
      <c r="U1541" s="242"/>
      <c r="V1541" s="242"/>
      <c r="W1541" s="242"/>
      <c r="X1541" s="242"/>
      <c r="Y1541" s="242"/>
      <c r="Z1541" s="69"/>
    </row>
    <row r="1542" spans="1:28" s="76" customFormat="1" ht="18.399999999999999" customHeight="1" thickBot="1" x14ac:dyDescent="0.2">
      <c r="A1542" s="69"/>
      <c r="B1542" s="72" t="s">
        <v>390</v>
      </c>
      <c r="C1542" s="69"/>
      <c r="D1542" s="69"/>
      <c r="E1542" s="69"/>
      <c r="F1542" s="69"/>
      <c r="G1542" s="69"/>
      <c r="H1542" s="69"/>
      <c r="I1542" s="69"/>
      <c r="J1542" s="69"/>
      <c r="K1542" s="69"/>
      <c r="L1542" s="69"/>
      <c r="M1542" s="69"/>
      <c r="N1542" s="69"/>
      <c r="O1542" s="69"/>
      <c r="P1542" s="69"/>
      <c r="Q1542" s="69"/>
      <c r="R1542" s="69"/>
      <c r="S1542" s="69"/>
      <c r="T1542" s="69"/>
      <c r="U1542" s="69"/>
      <c r="V1542" s="69"/>
      <c r="W1542" s="69"/>
      <c r="X1542" s="69"/>
      <c r="Y1542" s="69"/>
      <c r="Z1542" s="69"/>
    </row>
    <row r="1543" spans="1:28" s="76" customFormat="1" ht="18.399999999999999" customHeight="1" thickTop="1" thickBot="1" x14ac:dyDescent="0.2">
      <c r="A1543" s="69"/>
      <c r="B1543" s="499" t="s">
        <v>155</v>
      </c>
      <c r="C1543" s="500"/>
      <c r="D1543" s="500"/>
      <c r="E1543" s="500"/>
      <c r="F1543" s="500"/>
      <c r="G1543" s="500"/>
      <c r="H1543" s="500"/>
      <c r="I1543" s="501"/>
      <c r="J1543" s="496">
        <f>J$13</f>
        <v>44871</v>
      </c>
      <c r="K1543" s="497"/>
      <c r="L1543" s="496">
        <f t="shared" ref="L1543" si="469">L$13</f>
        <v>44872</v>
      </c>
      <c r="M1543" s="497"/>
      <c r="N1543" s="496">
        <f t="shared" ref="N1543" si="470">N$13</f>
        <v>44873</v>
      </c>
      <c r="O1543" s="497"/>
      <c r="P1543" s="496">
        <f t="shared" ref="P1543" si="471">P$13</f>
        <v>44874</v>
      </c>
      <c r="Q1543" s="497"/>
      <c r="R1543" s="496">
        <f t="shared" ref="R1543" si="472">R$13</f>
        <v>44875</v>
      </c>
      <c r="S1543" s="497"/>
      <c r="T1543" s="496">
        <f t="shared" ref="T1543" si="473">T$13</f>
        <v>44876</v>
      </c>
      <c r="U1543" s="497"/>
      <c r="V1543" s="496">
        <f t="shared" ref="V1543" si="474">V$13</f>
        <v>44877</v>
      </c>
      <c r="W1543" s="497"/>
      <c r="X1543" s="496">
        <f t="shared" ref="X1543" si="475">X$13</f>
        <v>44878</v>
      </c>
      <c r="Y1543" s="502"/>
      <c r="Z1543" s="69"/>
    </row>
    <row r="1544" spans="1:28" s="76" customFormat="1" ht="18.399999999999999" customHeight="1" thickTop="1" x14ac:dyDescent="0.15">
      <c r="A1544" s="69"/>
      <c r="B1544" s="170" t="s">
        <v>156</v>
      </c>
      <c r="C1544" s="171"/>
      <c r="D1544" s="171"/>
      <c r="E1544" s="171"/>
      <c r="F1544" s="171"/>
      <c r="G1544" s="171"/>
      <c r="H1544" s="171"/>
      <c r="I1544" s="172"/>
      <c r="J1544" s="488"/>
      <c r="K1544" s="489"/>
      <c r="L1544" s="490"/>
      <c r="M1544" s="489"/>
      <c r="N1544" s="490"/>
      <c r="O1544" s="489"/>
      <c r="P1544" s="490"/>
      <c r="Q1544" s="489"/>
      <c r="R1544" s="490"/>
      <c r="S1544" s="489"/>
      <c r="T1544" s="490"/>
      <c r="U1544" s="489"/>
      <c r="V1544" s="490"/>
      <c r="W1544" s="489"/>
      <c r="X1544" s="490"/>
      <c r="Y1544" s="491"/>
      <c r="Z1544" s="69"/>
    </row>
    <row r="1545" spans="1:28" s="76" customFormat="1" ht="18.399999999999999" customHeight="1" x14ac:dyDescent="0.15">
      <c r="A1545" s="69"/>
      <c r="B1545" s="173"/>
      <c r="C1545" s="174"/>
      <c r="D1545" s="174"/>
      <c r="E1545" s="174"/>
      <c r="F1545" s="174"/>
      <c r="G1545" s="175" t="s">
        <v>157</v>
      </c>
      <c r="H1545" s="176"/>
      <c r="I1545" s="177"/>
      <c r="J1545" s="492" t="s">
        <v>286</v>
      </c>
      <c r="K1545" s="493"/>
      <c r="L1545" s="494" t="s">
        <v>286</v>
      </c>
      <c r="M1545" s="493"/>
      <c r="N1545" s="494" t="s">
        <v>286</v>
      </c>
      <c r="O1545" s="493"/>
      <c r="P1545" s="494" t="s">
        <v>286</v>
      </c>
      <c r="Q1545" s="493"/>
      <c r="R1545" s="494" t="s">
        <v>286</v>
      </c>
      <c r="S1545" s="493"/>
      <c r="T1545" s="494" t="s">
        <v>286</v>
      </c>
      <c r="U1545" s="493"/>
      <c r="V1545" s="494" t="s">
        <v>286</v>
      </c>
      <c r="W1545" s="493"/>
      <c r="X1545" s="494" t="s">
        <v>286</v>
      </c>
      <c r="Y1545" s="495"/>
      <c r="Z1545" s="69"/>
    </row>
    <row r="1546" spans="1:28" s="76" customFormat="1" ht="18.399999999999999" customHeight="1" x14ac:dyDescent="0.15">
      <c r="A1546" s="69"/>
      <c r="B1546" s="178" t="s">
        <v>158</v>
      </c>
      <c r="C1546" s="179"/>
      <c r="D1546" s="179"/>
      <c r="E1546" s="179"/>
      <c r="F1546" s="179"/>
      <c r="G1546" s="179"/>
      <c r="H1546" s="179"/>
      <c r="I1546" s="180"/>
      <c r="J1546" s="484"/>
      <c r="K1546" s="485"/>
      <c r="L1546" s="486"/>
      <c r="M1546" s="485"/>
      <c r="N1546" s="486"/>
      <c r="O1546" s="485"/>
      <c r="P1546" s="486"/>
      <c r="Q1546" s="485"/>
      <c r="R1546" s="486"/>
      <c r="S1546" s="485"/>
      <c r="T1546" s="486"/>
      <c r="U1546" s="485"/>
      <c r="V1546" s="486"/>
      <c r="W1546" s="485"/>
      <c r="X1546" s="486"/>
      <c r="Y1546" s="487"/>
      <c r="Z1546" s="69"/>
    </row>
    <row r="1547" spans="1:28" s="76" customFormat="1" ht="18.399999999999999" customHeight="1" x14ac:dyDescent="0.15">
      <c r="A1547" s="70"/>
      <c r="B1547" s="178" t="s">
        <v>159</v>
      </c>
      <c r="C1547" s="179"/>
      <c r="D1547" s="179"/>
      <c r="E1547" s="179"/>
      <c r="F1547" s="179"/>
      <c r="G1547" s="179"/>
      <c r="H1547" s="179"/>
      <c r="I1547" s="180"/>
      <c r="J1547" s="484"/>
      <c r="K1547" s="485"/>
      <c r="L1547" s="486"/>
      <c r="M1547" s="485"/>
      <c r="N1547" s="486"/>
      <c r="O1547" s="485"/>
      <c r="P1547" s="486"/>
      <c r="Q1547" s="485"/>
      <c r="R1547" s="486"/>
      <c r="S1547" s="485"/>
      <c r="T1547" s="486"/>
      <c r="U1547" s="485"/>
      <c r="V1547" s="486"/>
      <c r="W1547" s="485"/>
      <c r="X1547" s="486"/>
      <c r="Y1547" s="487"/>
      <c r="Z1547" s="69"/>
    </row>
    <row r="1548" spans="1:28" s="76" customFormat="1" ht="18.399999999999999" customHeight="1" x14ac:dyDescent="0.15">
      <c r="A1548" s="69"/>
      <c r="B1548" s="178" t="s">
        <v>160</v>
      </c>
      <c r="C1548" s="179"/>
      <c r="D1548" s="179"/>
      <c r="E1548" s="179"/>
      <c r="F1548" s="179"/>
      <c r="G1548" s="179"/>
      <c r="H1548" s="179"/>
      <c r="I1548" s="180"/>
      <c r="J1548" s="484"/>
      <c r="K1548" s="485"/>
      <c r="L1548" s="486"/>
      <c r="M1548" s="485"/>
      <c r="N1548" s="486"/>
      <c r="O1548" s="485"/>
      <c r="P1548" s="486"/>
      <c r="Q1548" s="485"/>
      <c r="R1548" s="486"/>
      <c r="S1548" s="485"/>
      <c r="T1548" s="486"/>
      <c r="U1548" s="485"/>
      <c r="V1548" s="486"/>
      <c r="W1548" s="485"/>
      <c r="X1548" s="486"/>
      <c r="Y1548" s="487"/>
      <c r="Z1548" s="69"/>
    </row>
    <row r="1549" spans="1:28" s="76" customFormat="1" ht="18.399999999999999" customHeight="1" thickBot="1" x14ac:dyDescent="0.2">
      <c r="A1549" s="70"/>
      <c r="B1549" s="181" t="s">
        <v>161</v>
      </c>
      <c r="C1549" s="182"/>
      <c r="D1549" s="182"/>
      <c r="E1549" s="182"/>
      <c r="F1549" s="182"/>
      <c r="G1549" s="182"/>
      <c r="H1549" s="182"/>
      <c r="I1549" s="183"/>
      <c r="J1549" s="480"/>
      <c r="K1549" s="481"/>
      <c r="L1549" s="482"/>
      <c r="M1549" s="481"/>
      <c r="N1549" s="482"/>
      <c r="O1549" s="481"/>
      <c r="P1549" s="482"/>
      <c r="Q1549" s="481"/>
      <c r="R1549" s="482"/>
      <c r="S1549" s="481"/>
      <c r="T1549" s="482"/>
      <c r="U1549" s="481"/>
      <c r="V1549" s="482"/>
      <c r="W1549" s="481"/>
      <c r="X1549" s="482"/>
      <c r="Y1549" s="483"/>
      <c r="Z1549" s="69"/>
    </row>
    <row r="1550" spans="1:28" s="76" customFormat="1" ht="18.399999999999999" customHeight="1" thickTop="1" x14ac:dyDescent="0.15">
      <c r="A1550" s="69"/>
      <c r="B1550" s="73"/>
      <c r="C1550" s="73"/>
      <c r="D1550" s="507" t="str">
        <f>IF(AB1551=0,"",VLOOKUP(AB1551,E$2256:F$2355,2))</f>
        <v/>
      </c>
      <c r="E1550" s="507"/>
      <c r="F1550" s="507"/>
      <c r="G1550" s="507"/>
      <c r="H1550" s="73"/>
      <c r="I1550" s="73"/>
      <c r="J1550" s="73"/>
      <c r="K1550" s="73"/>
      <c r="L1550" s="73"/>
      <c r="M1550" s="503"/>
      <c r="N1550" s="503"/>
      <c r="O1550" s="503"/>
      <c r="P1550" s="503"/>
      <c r="Q1550" s="503"/>
      <c r="R1550" s="73"/>
      <c r="S1550" s="73"/>
      <c r="T1550" s="73"/>
      <c r="U1550" s="505" t="str">
        <f>U$20</f>
        <v/>
      </c>
      <c r="V1550" s="505"/>
      <c r="W1550" s="505"/>
      <c r="X1550" s="505"/>
      <c r="Y1550" s="505"/>
      <c r="Z1550" s="69"/>
    </row>
    <row r="1551" spans="1:28" s="76" customFormat="1" ht="18.399999999999999" customHeight="1" x14ac:dyDescent="0.15">
      <c r="A1551" s="69"/>
      <c r="B1551" s="74" t="s">
        <v>162</v>
      </c>
      <c r="C1551" s="74"/>
      <c r="D1551" s="508"/>
      <c r="E1551" s="508"/>
      <c r="F1551" s="508"/>
      <c r="G1551" s="508"/>
      <c r="H1551" s="69"/>
      <c r="I1551" s="74" t="s">
        <v>163</v>
      </c>
      <c r="J1551" s="74"/>
      <c r="K1551" s="74"/>
      <c r="L1551" s="74"/>
      <c r="M1551" s="504"/>
      <c r="N1551" s="504"/>
      <c r="O1551" s="504"/>
      <c r="P1551" s="504"/>
      <c r="Q1551" s="504"/>
      <c r="R1551" s="69"/>
      <c r="S1551" s="74" t="s">
        <v>174</v>
      </c>
      <c r="T1551" s="74"/>
      <c r="U1551" s="506"/>
      <c r="V1551" s="506"/>
      <c r="W1551" s="506"/>
      <c r="X1551" s="506"/>
      <c r="Y1551" s="506"/>
      <c r="Z1551" s="69"/>
      <c r="AB1551" s="85">
        <f>IF(OR(SUM(AE$9:AE$10)=0,SUM(AE$9:AE$10)&lt;MAX(AB$1:AB1550)+1),0,MAX(AB$1:AB1550)+1)</f>
        <v>0</v>
      </c>
    </row>
    <row r="1552" spans="1:28" s="76" customFormat="1" ht="18.399999999999999" customHeight="1" x14ac:dyDescent="0.15">
      <c r="A1552" s="69"/>
      <c r="B1552" s="240" t="s">
        <v>389</v>
      </c>
      <c r="C1552" s="69"/>
      <c r="D1552" s="69"/>
      <c r="E1552" s="69"/>
      <c r="F1552" s="69"/>
      <c r="G1552" s="69"/>
      <c r="H1552" s="69"/>
      <c r="I1552" s="69"/>
      <c r="J1552" s="69"/>
      <c r="K1552" s="69"/>
      <c r="L1552" s="69"/>
      <c r="M1552" s="69"/>
      <c r="N1552" s="69"/>
      <c r="O1552" s="69"/>
      <c r="P1552" s="69"/>
      <c r="Q1552" s="69"/>
      <c r="R1552" s="69"/>
      <c r="S1552" s="69"/>
      <c r="T1552" s="69"/>
      <c r="U1552" s="69"/>
      <c r="V1552" s="69"/>
      <c r="W1552" s="69"/>
      <c r="X1552" s="69"/>
      <c r="Y1552" s="69"/>
      <c r="Z1552" s="69"/>
    </row>
    <row r="1553" spans="1:27" s="76" customFormat="1" ht="18.399999999999999" customHeight="1" x14ac:dyDescent="0.15">
      <c r="A1553" s="69" t="s">
        <v>149</v>
      </c>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5"/>
    </row>
    <row r="1554" spans="1:27" s="76" customFormat="1" ht="18.399999999999999" customHeight="1" x14ac:dyDescent="0.15">
      <c r="A1554" s="70"/>
      <c r="B1554" s="70"/>
      <c r="C1554" s="70"/>
      <c r="D1554" s="498" t="str">
        <f>団体!C$4&amp;"   体調チェックシート"</f>
        <v>令和 ４年度 第２４回 「谷口睦生」記念陸上記録会   体調チェックシート</v>
      </c>
      <c r="E1554" s="498"/>
      <c r="F1554" s="498"/>
      <c r="G1554" s="498"/>
      <c r="H1554" s="498"/>
      <c r="I1554" s="498"/>
      <c r="J1554" s="498"/>
      <c r="K1554" s="498"/>
      <c r="L1554" s="498"/>
      <c r="M1554" s="498"/>
      <c r="N1554" s="498"/>
      <c r="O1554" s="498"/>
      <c r="P1554" s="498"/>
      <c r="Q1554" s="498"/>
      <c r="R1554" s="498"/>
      <c r="S1554" s="498"/>
      <c r="T1554" s="498"/>
      <c r="U1554" s="498"/>
      <c r="V1554" s="498"/>
      <c r="W1554" s="498"/>
      <c r="X1554" s="498"/>
      <c r="Y1554" s="70"/>
      <c r="Z1554" s="70"/>
      <c r="AA1554" s="75"/>
    </row>
    <row r="1555" spans="1:27" s="76" customFormat="1" ht="18.399999999999999" customHeight="1" x14ac:dyDescent="0.15">
      <c r="A1555" s="69"/>
      <c r="B1555" s="69"/>
      <c r="C1555" s="69"/>
      <c r="D1555" s="498"/>
      <c r="E1555" s="498"/>
      <c r="F1555" s="498"/>
      <c r="G1555" s="498"/>
      <c r="H1555" s="498"/>
      <c r="I1555" s="498"/>
      <c r="J1555" s="498"/>
      <c r="K1555" s="498"/>
      <c r="L1555" s="498"/>
      <c r="M1555" s="498"/>
      <c r="N1555" s="498"/>
      <c r="O1555" s="498"/>
      <c r="P1555" s="498"/>
      <c r="Q1555" s="498"/>
      <c r="R1555" s="498"/>
      <c r="S1555" s="498"/>
      <c r="T1555" s="498"/>
      <c r="U1555" s="498"/>
      <c r="V1555" s="498"/>
      <c r="W1555" s="498"/>
      <c r="X1555" s="498"/>
      <c r="Y1555" s="69"/>
      <c r="Z1555" s="69"/>
    </row>
    <row r="1556" spans="1:27" s="76" customFormat="1" ht="18.399999999999999" customHeight="1" x14ac:dyDescent="0.15">
      <c r="A1556" s="69"/>
      <c r="B1556" s="69"/>
      <c r="C1556" s="69"/>
      <c r="D1556" s="69"/>
      <c r="E1556" s="69"/>
      <c r="F1556" s="69"/>
      <c r="G1556" s="69"/>
      <c r="H1556" s="69"/>
      <c r="I1556" s="69"/>
      <c r="J1556" s="69"/>
      <c r="K1556" s="69"/>
      <c r="L1556" s="69"/>
      <c r="M1556" s="69"/>
      <c r="N1556" s="69"/>
      <c r="O1556" s="69"/>
      <c r="P1556" s="69"/>
      <c r="Q1556" s="69"/>
      <c r="R1556" s="69"/>
      <c r="S1556" s="69"/>
      <c r="T1556" s="69"/>
      <c r="U1556" s="69"/>
      <c r="V1556" s="69"/>
      <c r="W1556" s="69"/>
      <c r="X1556" s="69"/>
      <c r="Y1556" s="69"/>
      <c r="Z1556" s="69"/>
    </row>
    <row r="1557" spans="1:27" s="76" customFormat="1" ht="18.399999999999999" customHeight="1" x14ac:dyDescent="0.15">
      <c r="A1557" s="69"/>
      <c r="B1557" s="71" t="s">
        <v>150</v>
      </c>
      <c r="C1557" s="69"/>
      <c r="D1557" s="69"/>
      <c r="E1557" s="69"/>
      <c r="F1557" s="69"/>
      <c r="G1557" s="69"/>
      <c r="H1557" s="69"/>
      <c r="I1557" s="69"/>
      <c r="J1557" s="69"/>
      <c r="K1557" s="69"/>
      <c r="L1557" s="69"/>
      <c r="M1557" s="69"/>
      <c r="N1557" s="69"/>
      <c r="O1557" s="69"/>
      <c r="P1557" s="69"/>
      <c r="Q1557" s="69"/>
      <c r="R1557" s="69"/>
      <c r="S1557" s="69"/>
      <c r="T1557" s="69"/>
      <c r="U1557" s="69"/>
      <c r="V1557" s="69"/>
      <c r="W1557" s="69"/>
      <c r="X1557" s="69"/>
      <c r="Y1557" s="69"/>
      <c r="Z1557" s="69"/>
    </row>
    <row r="1558" spans="1:27" s="76" customFormat="1" ht="18.399999999999999" customHeight="1" x14ac:dyDescent="0.15">
      <c r="A1558" s="69"/>
      <c r="B1558" s="71" t="s">
        <v>151</v>
      </c>
      <c r="C1558" s="69"/>
      <c r="D1558" s="69"/>
      <c r="E1558" s="69"/>
      <c r="F1558" s="69"/>
      <c r="G1558" s="69"/>
      <c r="H1558" s="69"/>
      <c r="I1558" s="69"/>
      <c r="J1558" s="69"/>
      <c r="K1558" s="69"/>
      <c r="L1558" s="69"/>
      <c r="M1558" s="69"/>
      <c r="N1558" s="69"/>
      <c r="O1558" s="69"/>
      <c r="P1558" s="69"/>
      <c r="Q1558" s="69"/>
      <c r="R1558" s="69"/>
      <c r="S1558" s="69"/>
      <c r="T1558" s="69"/>
      <c r="U1558" s="69"/>
      <c r="V1558" s="69"/>
      <c r="W1558" s="69"/>
      <c r="X1558" s="69"/>
      <c r="Y1558" s="69"/>
      <c r="Z1558" s="69"/>
    </row>
    <row r="1559" spans="1:27" s="76" customFormat="1" ht="18.399999999999999" customHeight="1" x14ac:dyDescent="0.15">
      <c r="A1559" s="69"/>
      <c r="B1559" s="71" t="s">
        <v>152</v>
      </c>
      <c r="C1559" s="69"/>
      <c r="D1559" s="69"/>
      <c r="E1559" s="69"/>
      <c r="F1559" s="69"/>
      <c r="G1559" s="69"/>
      <c r="H1559" s="69"/>
      <c r="I1559" s="69"/>
      <c r="J1559" s="69"/>
      <c r="K1559" s="69"/>
      <c r="L1559" s="69"/>
      <c r="M1559" s="69"/>
      <c r="N1559" s="69"/>
      <c r="O1559" s="69"/>
      <c r="P1559" s="69"/>
      <c r="Q1559" s="69"/>
      <c r="R1559" s="69"/>
      <c r="S1559" s="69"/>
      <c r="T1559" s="69"/>
      <c r="U1559" s="69"/>
      <c r="V1559" s="69"/>
      <c r="W1559" s="69"/>
      <c r="X1559" s="69"/>
      <c r="Y1559" s="69"/>
      <c r="Z1559" s="69"/>
    </row>
    <row r="1560" spans="1:27" s="76" customFormat="1" ht="18.399999999999999" customHeight="1" x14ac:dyDescent="0.15">
      <c r="A1560" s="69"/>
      <c r="B1560" s="71" t="s">
        <v>153</v>
      </c>
      <c r="C1560" s="69"/>
      <c r="D1560" s="69"/>
      <c r="E1560" s="69"/>
      <c r="F1560" s="69"/>
      <c r="G1560" s="69"/>
      <c r="H1560" s="69"/>
      <c r="I1560" s="69"/>
      <c r="J1560" s="69"/>
      <c r="K1560" s="69"/>
      <c r="L1560" s="69"/>
      <c r="M1560" s="69"/>
      <c r="N1560" s="69"/>
      <c r="O1560" s="69"/>
      <c r="P1560" s="69"/>
      <c r="Q1560" s="69"/>
      <c r="R1560" s="69"/>
      <c r="S1560" s="69"/>
      <c r="T1560" s="69"/>
      <c r="U1560" s="69"/>
      <c r="V1560" s="69"/>
      <c r="W1560" s="69"/>
      <c r="X1560" s="69"/>
      <c r="Y1560" s="69"/>
      <c r="Z1560" s="69"/>
    </row>
    <row r="1561" spans="1:27" s="76" customFormat="1" ht="18.399999999999999" customHeight="1" x14ac:dyDescent="0.15">
      <c r="A1561" s="69"/>
      <c r="B1561" s="71" t="s">
        <v>164</v>
      </c>
      <c r="C1561" s="69"/>
      <c r="D1561" s="69"/>
      <c r="E1561" s="69"/>
      <c r="F1561" s="69"/>
      <c r="G1561" s="69"/>
      <c r="H1561" s="69"/>
      <c r="I1561" s="69"/>
      <c r="J1561" s="69"/>
      <c r="K1561" s="69"/>
      <c r="L1561" s="69"/>
      <c r="M1561" s="69"/>
      <c r="N1561" s="69"/>
      <c r="O1561" s="69"/>
      <c r="P1561" s="69"/>
      <c r="Q1561" s="69"/>
      <c r="R1561" s="69"/>
      <c r="S1561" s="69"/>
      <c r="T1561" s="69"/>
      <c r="U1561" s="69"/>
      <c r="V1561" s="69"/>
      <c r="W1561" s="69"/>
      <c r="X1561" s="69"/>
      <c r="Y1561" s="69"/>
      <c r="Z1561" s="69"/>
    </row>
    <row r="1562" spans="1:27" s="76" customFormat="1" ht="18.399999999999999" customHeight="1" x14ac:dyDescent="0.15">
      <c r="A1562" s="69"/>
      <c r="B1562" s="71" t="s">
        <v>165</v>
      </c>
      <c r="C1562" s="69"/>
      <c r="D1562" s="69"/>
      <c r="E1562" s="69"/>
      <c r="F1562" s="69"/>
      <c r="G1562" s="69"/>
      <c r="H1562" s="69"/>
      <c r="I1562" s="69"/>
      <c r="J1562" s="69"/>
      <c r="K1562" s="69"/>
      <c r="L1562" s="69"/>
      <c r="M1562" s="69"/>
      <c r="N1562" s="69"/>
      <c r="O1562" s="69"/>
      <c r="P1562" s="69"/>
      <c r="Q1562" s="69"/>
      <c r="R1562" s="69"/>
      <c r="S1562" s="69"/>
      <c r="T1562" s="69"/>
      <c r="U1562" s="69"/>
      <c r="V1562" s="69"/>
      <c r="W1562" s="69"/>
      <c r="X1562" s="69"/>
      <c r="Y1562" s="69"/>
      <c r="Z1562" s="69"/>
    </row>
    <row r="1563" spans="1:27" s="76" customFormat="1" ht="18.399999999999999" customHeight="1" x14ac:dyDescent="0.15">
      <c r="A1563" s="69"/>
      <c r="B1563" s="241" t="s">
        <v>154</v>
      </c>
      <c r="C1563" s="69"/>
      <c r="D1563" s="69"/>
      <c r="E1563" s="69"/>
      <c r="F1563" s="69"/>
      <c r="G1563" s="69"/>
      <c r="H1563" s="242"/>
      <c r="I1563" s="69"/>
      <c r="J1563" s="69"/>
      <c r="K1563" s="69"/>
      <c r="L1563" s="69"/>
      <c r="M1563" s="242"/>
      <c r="N1563" s="242"/>
      <c r="O1563" s="242"/>
      <c r="P1563" s="242"/>
      <c r="Q1563" s="242"/>
      <c r="R1563" s="242"/>
      <c r="S1563" s="242"/>
      <c r="T1563" s="242"/>
      <c r="U1563" s="242"/>
      <c r="V1563" s="242"/>
      <c r="W1563" s="242"/>
      <c r="X1563" s="242"/>
      <c r="Y1563" s="242"/>
      <c r="Z1563" s="69"/>
    </row>
    <row r="1564" spans="1:27" s="76" customFormat="1" ht="18.399999999999999" customHeight="1" thickBot="1" x14ac:dyDescent="0.2">
      <c r="A1564" s="69"/>
      <c r="B1564" s="72" t="s">
        <v>390</v>
      </c>
      <c r="C1564" s="69"/>
      <c r="D1564" s="69"/>
      <c r="E1564" s="69"/>
      <c r="F1564" s="69"/>
      <c r="G1564" s="69"/>
      <c r="H1564" s="69"/>
      <c r="I1564" s="69"/>
      <c r="J1564" s="69"/>
      <c r="K1564" s="69"/>
      <c r="L1564" s="69"/>
      <c r="M1564" s="69"/>
      <c r="N1564" s="69"/>
      <c r="O1564" s="69"/>
      <c r="P1564" s="69"/>
      <c r="Q1564" s="69"/>
      <c r="R1564" s="69"/>
      <c r="S1564" s="69"/>
      <c r="T1564" s="69"/>
      <c r="U1564" s="69"/>
      <c r="V1564" s="69"/>
      <c r="W1564" s="69"/>
      <c r="X1564" s="69"/>
      <c r="Y1564" s="69"/>
      <c r="Z1564" s="69"/>
    </row>
    <row r="1565" spans="1:27" s="76" customFormat="1" ht="18.399999999999999" customHeight="1" thickTop="1" thickBot="1" x14ac:dyDescent="0.2">
      <c r="A1565" s="69"/>
      <c r="B1565" s="499" t="s">
        <v>155</v>
      </c>
      <c r="C1565" s="500"/>
      <c r="D1565" s="500"/>
      <c r="E1565" s="500"/>
      <c r="F1565" s="500"/>
      <c r="G1565" s="500"/>
      <c r="H1565" s="500"/>
      <c r="I1565" s="501"/>
      <c r="J1565" s="496">
        <f>J$13</f>
        <v>44871</v>
      </c>
      <c r="K1565" s="497"/>
      <c r="L1565" s="496">
        <f t="shared" ref="L1565" si="476">L$13</f>
        <v>44872</v>
      </c>
      <c r="M1565" s="497"/>
      <c r="N1565" s="496">
        <f t="shared" ref="N1565" si="477">N$13</f>
        <v>44873</v>
      </c>
      <c r="O1565" s="497"/>
      <c r="P1565" s="496">
        <f t="shared" ref="P1565" si="478">P$13</f>
        <v>44874</v>
      </c>
      <c r="Q1565" s="497"/>
      <c r="R1565" s="496">
        <f t="shared" ref="R1565" si="479">R$13</f>
        <v>44875</v>
      </c>
      <c r="S1565" s="497"/>
      <c r="T1565" s="496">
        <f t="shared" ref="T1565" si="480">T$13</f>
        <v>44876</v>
      </c>
      <c r="U1565" s="497"/>
      <c r="V1565" s="496">
        <f t="shared" ref="V1565" si="481">V$13</f>
        <v>44877</v>
      </c>
      <c r="W1565" s="497"/>
      <c r="X1565" s="496">
        <f t="shared" ref="X1565" si="482">X$13</f>
        <v>44878</v>
      </c>
      <c r="Y1565" s="502"/>
      <c r="Z1565" s="69"/>
    </row>
    <row r="1566" spans="1:27" s="76" customFormat="1" ht="18.399999999999999" customHeight="1" thickTop="1" x14ac:dyDescent="0.15">
      <c r="A1566" s="69"/>
      <c r="B1566" s="170" t="s">
        <v>156</v>
      </c>
      <c r="C1566" s="171"/>
      <c r="D1566" s="171"/>
      <c r="E1566" s="171"/>
      <c r="F1566" s="171"/>
      <c r="G1566" s="171"/>
      <c r="H1566" s="171"/>
      <c r="I1566" s="172"/>
      <c r="J1566" s="488"/>
      <c r="K1566" s="489"/>
      <c r="L1566" s="490"/>
      <c r="M1566" s="489"/>
      <c r="N1566" s="490"/>
      <c r="O1566" s="489"/>
      <c r="P1566" s="490"/>
      <c r="Q1566" s="489"/>
      <c r="R1566" s="490"/>
      <c r="S1566" s="489"/>
      <c r="T1566" s="490"/>
      <c r="U1566" s="489"/>
      <c r="V1566" s="490"/>
      <c r="W1566" s="489"/>
      <c r="X1566" s="490"/>
      <c r="Y1566" s="491"/>
      <c r="Z1566" s="69"/>
    </row>
    <row r="1567" spans="1:27" s="76" customFormat="1" ht="18.399999999999999" customHeight="1" x14ac:dyDescent="0.15">
      <c r="A1567" s="69"/>
      <c r="B1567" s="173"/>
      <c r="C1567" s="174"/>
      <c r="D1567" s="174"/>
      <c r="E1567" s="174"/>
      <c r="F1567" s="174"/>
      <c r="G1567" s="175" t="s">
        <v>157</v>
      </c>
      <c r="H1567" s="176"/>
      <c r="I1567" s="177"/>
      <c r="J1567" s="492" t="s">
        <v>286</v>
      </c>
      <c r="K1567" s="493"/>
      <c r="L1567" s="494" t="s">
        <v>286</v>
      </c>
      <c r="M1567" s="493"/>
      <c r="N1567" s="494" t="s">
        <v>286</v>
      </c>
      <c r="O1567" s="493"/>
      <c r="P1567" s="494" t="s">
        <v>286</v>
      </c>
      <c r="Q1567" s="493"/>
      <c r="R1567" s="494" t="s">
        <v>286</v>
      </c>
      <c r="S1567" s="493"/>
      <c r="T1567" s="494" t="s">
        <v>286</v>
      </c>
      <c r="U1567" s="493"/>
      <c r="V1567" s="494" t="s">
        <v>286</v>
      </c>
      <c r="W1567" s="493"/>
      <c r="X1567" s="494" t="s">
        <v>286</v>
      </c>
      <c r="Y1567" s="495"/>
      <c r="Z1567" s="69"/>
    </row>
    <row r="1568" spans="1:27" s="76" customFormat="1" ht="18.399999999999999" customHeight="1" x14ac:dyDescent="0.15">
      <c r="A1568" s="69"/>
      <c r="B1568" s="178" t="s">
        <v>158</v>
      </c>
      <c r="C1568" s="179"/>
      <c r="D1568" s="179"/>
      <c r="E1568" s="179"/>
      <c r="F1568" s="179"/>
      <c r="G1568" s="179"/>
      <c r="H1568" s="179"/>
      <c r="I1568" s="180"/>
      <c r="J1568" s="484"/>
      <c r="K1568" s="485"/>
      <c r="L1568" s="486"/>
      <c r="M1568" s="485"/>
      <c r="N1568" s="486"/>
      <c r="O1568" s="485"/>
      <c r="P1568" s="486"/>
      <c r="Q1568" s="485"/>
      <c r="R1568" s="486"/>
      <c r="S1568" s="485"/>
      <c r="T1568" s="486"/>
      <c r="U1568" s="485"/>
      <c r="V1568" s="486"/>
      <c r="W1568" s="485"/>
      <c r="X1568" s="486"/>
      <c r="Y1568" s="487"/>
      <c r="Z1568" s="69"/>
    </row>
    <row r="1569" spans="1:35" s="76" customFormat="1" ht="18.399999999999999" customHeight="1" x14ac:dyDescent="0.15">
      <c r="A1569" s="70"/>
      <c r="B1569" s="178" t="s">
        <v>159</v>
      </c>
      <c r="C1569" s="179"/>
      <c r="D1569" s="179"/>
      <c r="E1569" s="179"/>
      <c r="F1569" s="179"/>
      <c r="G1569" s="179"/>
      <c r="H1569" s="179"/>
      <c r="I1569" s="180"/>
      <c r="J1569" s="484"/>
      <c r="K1569" s="485"/>
      <c r="L1569" s="486"/>
      <c r="M1569" s="485"/>
      <c r="N1569" s="486"/>
      <c r="O1569" s="485"/>
      <c r="P1569" s="486"/>
      <c r="Q1569" s="485"/>
      <c r="R1569" s="486"/>
      <c r="S1569" s="485"/>
      <c r="T1569" s="486"/>
      <c r="U1569" s="485"/>
      <c r="V1569" s="486"/>
      <c r="W1569" s="485"/>
      <c r="X1569" s="486"/>
      <c r="Y1569" s="487"/>
      <c r="Z1569" s="69"/>
    </row>
    <row r="1570" spans="1:35" s="76" customFormat="1" ht="18.399999999999999" customHeight="1" x14ac:dyDescent="0.15">
      <c r="A1570" s="69"/>
      <c r="B1570" s="178" t="s">
        <v>160</v>
      </c>
      <c r="C1570" s="179"/>
      <c r="D1570" s="179"/>
      <c r="E1570" s="179"/>
      <c r="F1570" s="179"/>
      <c r="G1570" s="179"/>
      <c r="H1570" s="179"/>
      <c r="I1570" s="180"/>
      <c r="J1570" s="484"/>
      <c r="K1570" s="485"/>
      <c r="L1570" s="486"/>
      <c r="M1570" s="485"/>
      <c r="N1570" s="486"/>
      <c r="O1570" s="485"/>
      <c r="P1570" s="486"/>
      <c r="Q1570" s="485"/>
      <c r="R1570" s="486"/>
      <c r="S1570" s="485"/>
      <c r="T1570" s="486"/>
      <c r="U1570" s="485"/>
      <c r="V1570" s="486"/>
      <c r="W1570" s="485"/>
      <c r="X1570" s="486"/>
      <c r="Y1570" s="487"/>
      <c r="Z1570" s="69"/>
    </row>
    <row r="1571" spans="1:35" s="76" customFormat="1" ht="18.399999999999999" customHeight="1" thickBot="1" x14ac:dyDescent="0.2">
      <c r="A1571" s="70"/>
      <c r="B1571" s="181" t="s">
        <v>161</v>
      </c>
      <c r="C1571" s="182"/>
      <c r="D1571" s="182"/>
      <c r="E1571" s="182"/>
      <c r="F1571" s="182"/>
      <c r="G1571" s="182"/>
      <c r="H1571" s="182"/>
      <c r="I1571" s="183"/>
      <c r="J1571" s="480"/>
      <c r="K1571" s="481"/>
      <c r="L1571" s="482"/>
      <c r="M1571" s="481"/>
      <c r="N1571" s="482"/>
      <c r="O1571" s="481"/>
      <c r="P1571" s="482"/>
      <c r="Q1571" s="481"/>
      <c r="R1571" s="482"/>
      <c r="S1571" s="481"/>
      <c r="T1571" s="482"/>
      <c r="U1571" s="481"/>
      <c r="V1571" s="482"/>
      <c r="W1571" s="481"/>
      <c r="X1571" s="482"/>
      <c r="Y1571" s="483"/>
      <c r="Z1571" s="69"/>
    </row>
    <row r="1572" spans="1:35" s="76" customFormat="1" ht="18.399999999999999" customHeight="1" thickTop="1" x14ac:dyDescent="0.15">
      <c r="A1572" s="69"/>
      <c r="B1572" s="73"/>
      <c r="C1572" s="73"/>
      <c r="D1572" s="507" t="str">
        <f>IF(AB1573=0,"",VLOOKUP(AB1573,E$2256:F$2355,2))</f>
        <v/>
      </c>
      <c r="E1572" s="507"/>
      <c r="F1572" s="507"/>
      <c r="G1572" s="507"/>
      <c r="H1572" s="73"/>
      <c r="I1572" s="73"/>
      <c r="J1572" s="73"/>
      <c r="K1572" s="73"/>
      <c r="L1572" s="73"/>
      <c r="M1572" s="503"/>
      <c r="N1572" s="503"/>
      <c r="O1572" s="503"/>
      <c r="P1572" s="503"/>
      <c r="Q1572" s="503"/>
      <c r="R1572" s="73"/>
      <c r="S1572" s="73"/>
      <c r="T1572" s="73"/>
      <c r="U1572" s="505" t="str">
        <f>U$20</f>
        <v/>
      </c>
      <c r="V1572" s="505"/>
      <c r="W1572" s="505"/>
      <c r="X1572" s="505"/>
      <c r="Y1572" s="505"/>
      <c r="Z1572" s="69"/>
    </row>
    <row r="1573" spans="1:35" s="76" customFormat="1" ht="18.399999999999999" customHeight="1" x14ac:dyDescent="0.15">
      <c r="A1573" s="69"/>
      <c r="B1573" s="74" t="s">
        <v>162</v>
      </c>
      <c r="C1573" s="74"/>
      <c r="D1573" s="508"/>
      <c r="E1573" s="508"/>
      <c r="F1573" s="508"/>
      <c r="G1573" s="508"/>
      <c r="H1573" s="69"/>
      <c r="I1573" s="74" t="s">
        <v>163</v>
      </c>
      <c r="J1573" s="74"/>
      <c r="K1573" s="74"/>
      <c r="L1573" s="74"/>
      <c r="M1573" s="504"/>
      <c r="N1573" s="504"/>
      <c r="O1573" s="504"/>
      <c r="P1573" s="504"/>
      <c r="Q1573" s="504"/>
      <c r="R1573" s="69"/>
      <c r="S1573" s="74" t="s">
        <v>174</v>
      </c>
      <c r="T1573" s="74"/>
      <c r="U1573" s="506"/>
      <c r="V1573" s="506"/>
      <c r="W1573" s="506"/>
      <c r="X1573" s="506"/>
      <c r="Y1573" s="506"/>
      <c r="Z1573" s="69"/>
      <c r="AB1573" s="85">
        <f>IF(OR(SUM(AE$9:AE$10)=0,SUM(AE$9:AE$10)&lt;MAX(AB$1:AB1572)+1),0,MAX(AB$1:AB1572)+1)</f>
        <v>0</v>
      </c>
    </row>
    <row r="1574" spans="1:35" s="76" customFormat="1" ht="18.399999999999999" customHeight="1" x14ac:dyDescent="0.15">
      <c r="A1574" s="69"/>
      <c r="B1574" s="240" t="s">
        <v>389</v>
      </c>
      <c r="C1574" s="69"/>
      <c r="D1574" s="69"/>
      <c r="E1574" s="69"/>
      <c r="F1574" s="69"/>
      <c r="G1574" s="69"/>
      <c r="H1574" s="69"/>
      <c r="I1574" s="69"/>
      <c r="J1574" s="69"/>
      <c r="K1574" s="69"/>
      <c r="L1574" s="69"/>
      <c r="M1574" s="69"/>
      <c r="N1574" s="69"/>
      <c r="O1574" s="69"/>
      <c r="P1574" s="69"/>
      <c r="Q1574" s="69"/>
      <c r="R1574" s="69"/>
      <c r="S1574" s="69"/>
      <c r="T1574" s="69"/>
      <c r="U1574" s="69"/>
      <c r="V1574" s="69"/>
      <c r="W1574" s="69"/>
      <c r="X1574" s="69"/>
      <c r="Y1574" s="69"/>
      <c r="Z1574" s="69"/>
    </row>
    <row r="1575" spans="1:35" s="76" customFormat="1" ht="18.399999999999999" customHeight="1" x14ac:dyDescent="0.15">
      <c r="A1575" s="69" t="s">
        <v>149</v>
      </c>
      <c r="B1575" s="69"/>
      <c r="C1575" s="69"/>
      <c r="D1575" s="69"/>
      <c r="E1575" s="69"/>
      <c r="F1575" s="69"/>
      <c r="G1575" s="69"/>
      <c r="H1575" s="69"/>
      <c r="I1575" s="69"/>
      <c r="J1575" s="69"/>
      <c r="K1575" s="69"/>
      <c r="L1575" s="69"/>
      <c r="M1575" s="69"/>
      <c r="N1575" s="69"/>
      <c r="O1575" s="69"/>
      <c r="P1575" s="69"/>
      <c r="Q1575" s="69"/>
      <c r="R1575" s="69"/>
      <c r="S1575" s="69"/>
      <c r="T1575" s="69"/>
      <c r="U1575" s="69"/>
      <c r="V1575" s="69"/>
      <c r="W1575" s="69"/>
      <c r="X1575" s="69"/>
      <c r="Y1575" s="69"/>
      <c r="Z1575" s="69"/>
    </row>
    <row r="1576" spans="1:35" s="75" customFormat="1" ht="18.399999999999999" customHeight="1" x14ac:dyDescent="0.15">
      <c r="A1576" s="69" t="s">
        <v>149</v>
      </c>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row>
    <row r="1577" spans="1:35" s="76" customFormat="1" ht="18.399999999999999" customHeight="1" x14ac:dyDescent="0.15">
      <c r="A1577" s="70"/>
      <c r="B1577" s="70"/>
      <c r="C1577" s="70"/>
      <c r="D1577" s="498" t="str">
        <f>団体!C$4&amp;"   体調チェックシート"</f>
        <v>令和 ４年度 第２４回 「谷口睦生」記念陸上記録会   体調チェックシート</v>
      </c>
      <c r="E1577" s="498"/>
      <c r="F1577" s="498"/>
      <c r="G1577" s="498"/>
      <c r="H1577" s="498"/>
      <c r="I1577" s="498"/>
      <c r="J1577" s="498"/>
      <c r="K1577" s="498"/>
      <c r="L1577" s="498"/>
      <c r="M1577" s="498"/>
      <c r="N1577" s="498"/>
      <c r="O1577" s="498"/>
      <c r="P1577" s="498"/>
      <c r="Q1577" s="498"/>
      <c r="R1577" s="498"/>
      <c r="S1577" s="498"/>
      <c r="T1577" s="498"/>
      <c r="U1577" s="498"/>
      <c r="V1577" s="498"/>
      <c r="W1577" s="498"/>
      <c r="X1577" s="498"/>
      <c r="Y1577" s="70"/>
      <c r="Z1577" s="70"/>
      <c r="AA1577" s="75"/>
      <c r="AB1577" s="75"/>
      <c r="AC1577" s="75"/>
      <c r="AD1577" s="75"/>
    </row>
    <row r="1578" spans="1:35" s="76" customFormat="1" ht="18.399999999999999" customHeight="1" x14ac:dyDescent="0.15">
      <c r="A1578" s="69"/>
      <c r="B1578" s="69"/>
      <c r="C1578" s="69"/>
      <c r="D1578" s="498"/>
      <c r="E1578" s="498"/>
      <c r="F1578" s="498"/>
      <c r="G1578" s="498"/>
      <c r="H1578" s="498"/>
      <c r="I1578" s="498"/>
      <c r="J1578" s="498"/>
      <c r="K1578" s="498"/>
      <c r="L1578" s="498"/>
      <c r="M1578" s="498"/>
      <c r="N1578" s="498"/>
      <c r="O1578" s="498"/>
      <c r="P1578" s="498"/>
      <c r="Q1578" s="498"/>
      <c r="R1578" s="498"/>
      <c r="S1578" s="498"/>
      <c r="T1578" s="498"/>
      <c r="U1578" s="498"/>
      <c r="V1578" s="498"/>
      <c r="W1578" s="498"/>
      <c r="X1578" s="498"/>
      <c r="Y1578" s="69"/>
      <c r="Z1578" s="69"/>
    </row>
    <row r="1579" spans="1:35" s="75" customFormat="1" ht="18.399999999999999" customHeight="1" x14ac:dyDescent="0.15">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E1579" s="76"/>
      <c r="AF1579" s="76"/>
      <c r="AG1579" s="76"/>
      <c r="AH1579" s="76"/>
      <c r="AI1579" s="76"/>
    </row>
    <row r="1580" spans="1:35" s="76" customFormat="1" ht="18.399999999999999" customHeight="1" x14ac:dyDescent="0.15">
      <c r="A1580" s="69"/>
      <c r="B1580" s="71" t="s">
        <v>150</v>
      </c>
      <c r="C1580" s="69"/>
      <c r="D1580" s="69"/>
      <c r="E1580" s="69"/>
      <c r="F1580" s="69"/>
      <c r="G1580" s="69"/>
      <c r="H1580" s="69"/>
      <c r="I1580" s="69"/>
      <c r="J1580" s="69"/>
      <c r="K1580" s="69"/>
      <c r="L1580" s="69"/>
      <c r="M1580" s="69"/>
      <c r="N1580" s="69"/>
      <c r="O1580" s="69"/>
      <c r="P1580" s="69"/>
      <c r="Q1580" s="69"/>
      <c r="R1580" s="69"/>
      <c r="S1580" s="69"/>
      <c r="T1580" s="69"/>
      <c r="U1580" s="69"/>
      <c r="V1580" s="69"/>
      <c r="W1580" s="69"/>
      <c r="X1580" s="69"/>
      <c r="Y1580" s="69"/>
      <c r="Z1580" s="69"/>
    </row>
    <row r="1581" spans="1:35" s="76" customFormat="1" ht="18.399999999999999" customHeight="1" x14ac:dyDescent="0.15">
      <c r="A1581" s="69"/>
      <c r="B1581" s="71" t="s">
        <v>151</v>
      </c>
      <c r="C1581" s="69"/>
      <c r="D1581" s="69"/>
      <c r="E1581" s="69"/>
      <c r="F1581" s="69"/>
      <c r="G1581" s="69"/>
      <c r="H1581" s="69"/>
      <c r="I1581" s="69"/>
      <c r="J1581" s="69"/>
      <c r="K1581" s="69"/>
      <c r="L1581" s="69"/>
      <c r="M1581" s="69"/>
      <c r="N1581" s="69"/>
      <c r="O1581" s="69"/>
      <c r="P1581" s="69"/>
      <c r="Q1581" s="69"/>
      <c r="R1581" s="69"/>
      <c r="S1581" s="69"/>
      <c r="T1581" s="69"/>
      <c r="U1581" s="69"/>
      <c r="V1581" s="69"/>
      <c r="W1581" s="69"/>
      <c r="X1581" s="69"/>
      <c r="Y1581" s="69"/>
      <c r="Z1581" s="69"/>
    </row>
    <row r="1582" spans="1:35" s="76" customFormat="1" ht="18.399999999999999" customHeight="1" x14ac:dyDescent="0.15">
      <c r="A1582" s="69"/>
      <c r="B1582" s="71" t="s">
        <v>152</v>
      </c>
      <c r="C1582" s="69"/>
      <c r="D1582" s="69"/>
      <c r="E1582" s="69"/>
      <c r="F1582" s="69"/>
      <c r="G1582" s="69"/>
      <c r="H1582" s="69"/>
      <c r="I1582" s="69"/>
      <c r="J1582" s="69"/>
      <c r="K1582" s="69"/>
      <c r="L1582" s="69"/>
      <c r="M1582" s="69"/>
      <c r="N1582" s="69"/>
      <c r="O1582" s="69"/>
      <c r="P1582" s="69"/>
      <c r="Q1582" s="69"/>
      <c r="R1582" s="69"/>
      <c r="S1582" s="69"/>
      <c r="T1582" s="69"/>
      <c r="U1582" s="69"/>
      <c r="V1582" s="69"/>
      <c r="W1582" s="69"/>
      <c r="X1582" s="69"/>
      <c r="Y1582" s="69"/>
      <c r="Z1582" s="69"/>
    </row>
    <row r="1583" spans="1:35" s="76" customFormat="1" ht="18.399999999999999" customHeight="1" x14ac:dyDescent="0.15">
      <c r="A1583" s="69"/>
      <c r="B1583" s="71" t="s">
        <v>153</v>
      </c>
      <c r="C1583" s="69"/>
      <c r="D1583" s="69"/>
      <c r="E1583" s="69"/>
      <c r="F1583" s="69"/>
      <c r="G1583" s="69"/>
      <c r="H1583" s="69"/>
      <c r="I1583" s="69"/>
      <c r="J1583" s="69"/>
      <c r="K1583" s="69"/>
      <c r="L1583" s="69"/>
      <c r="M1583" s="69"/>
      <c r="N1583" s="69"/>
      <c r="O1583" s="69"/>
      <c r="P1583" s="69"/>
      <c r="Q1583" s="69"/>
      <c r="R1583" s="69"/>
      <c r="S1583" s="69"/>
      <c r="T1583" s="69"/>
      <c r="U1583" s="69"/>
      <c r="V1583" s="69"/>
      <c r="W1583" s="69"/>
      <c r="X1583" s="69"/>
      <c r="Y1583" s="69"/>
      <c r="Z1583" s="69"/>
    </row>
    <row r="1584" spans="1:35" s="76" customFormat="1" ht="18.399999999999999" customHeight="1" x14ac:dyDescent="0.15">
      <c r="A1584" s="69"/>
      <c r="B1584" s="71" t="s">
        <v>164</v>
      </c>
      <c r="C1584" s="69"/>
      <c r="D1584" s="69"/>
      <c r="E1584" s="69"/>
      <c r="F1584" s="69"/>
      <c r="G1584" s="69"/>
      <c r="H1584" s="69"/>
      <c r="I1584" s="69"/>
      <c r="J1584" s="69"/>
      <c r="K1584" s="69"/>
      <c r="L1584" s="69"/>
      <c r="M1584" s="69"/>
      <c r="N1584" s="69"/>
      <c r="O1584" s="69"/>
      <c r="P1584" s="69"/>
      <c r="Q1584" s="69"/>
      <c r="R1584" s="69"/>
      <c r="S1584" s="69"/>
      <c r="T1584" s="69"/>
      <c r="U1584" s="69"/>
      <c r="V1584" s="69"/>
      <c r="W1584" s="69"/>
      <c r="X1584" s="69"/>
      <c r="Y1584" s="69"/>
      <c r="Z1584" s="69"/>
    </row>
    <row r="1585" spans="1:28" s="76" customFormat="1" ht="18.399999999999999" customHeight="1" x14ac:dyDescent="0.15">
      <c r="A1585" s="69"/>
      <c r="B1585" s="71" t="s">
        <v>165</v>
      </c>
      <c r="C1585" s="69"/>
      <c r="D1585" s="69"/>
      <c r="E1585" s="69"/>
      <c r="F1585" s="69"/>
      <c r="G1585" s="69"/>
      <c r="H1585" s="69"/>
      <c r="I1585" s="69"/>
      <c r="J1585" s="69"/>
      <c r="K1585" s="69"/>
      <c r="L1585" s="69"/>
      <c r="M1585" s="69"/>
      <c r="N1585" s="69"/>
      <c r="O1585" s="69"/>
      <c r="P1585" s="69"/>
      <c r="Q1585" s="69"/>
      <c r="R1585" s="69"/>
      <c r="S1585" s="69"/>
      <c r="T1585" s="69"/>
      <c r="U1585" s="69"/>
      <c r="V1585" s="69"/>
      <c r="W1585" s="69"/>
      <c r="X1585" s="69"/>
      <c r="Y1585" s="69"/>
      <c r="Z1585" s="69"/>
    </row>
    <row r="1586" spans="1:28" s="76" customFormat="1" ht="18.399999999999999" customHeight="1" x14ac:dyDescent="0.15">
      <c r="A1586" s="69"/>
      <c r="B1586" s="241" t="s">
        <v>154</v>
      </c>
      <c r="C1586" s="69"/>
      <c r="D1586" s="69"/>
      <c r="E1586" s="69"/>
      <c r="F1586" s="69"/>
      <c r="G1586" s="69"/>
      <c r="H1586" s="242"/>
      <c r="I1586" s="69"/>
      <c r="J1586" s="69"/>
      <c r="K1586" s="69"/>
      <c r="L1586" s="69"/>
      <c r="M1586" s="242"/>
      <c r="N1586" s="242"/>
      <c r="O1586" s="242"/>
      <c r="P1586" s="242"/>
      <c r="Q1586" s="242"/>
      <c r="R1586" s="242"/>
      <c r="S1586" s="242"/>
      <c r="T1586" s="242"/>
      <c r="U1586" s="242"/>
      <c r="V1586" s="242"/>
      <c r="W1586" s="242"/>
      <c r="X1586" s="242"/>
      <c r="Y1586" s="242"/>
      <c r="Z1586" s="69"/>
    </row>
    <row r="1587" spans="1:28" s="76" customFormat="1" ht="18.399999999999999" customHeight="1" thickBot="1" x14ac:dyDescent="0.2">
      <c r="A1587" s="69"/>
      <c r="B1587" s="72" t="s">
        <v>390</v>
      </c>
      <c r="C1587" s="69"/>
      <c r="D1587" s="69"/>
      <c r="E1587" s="69"/>
      <c r="F1587" s="69"/>
      <c r="G1587" s="69"/>
      <c r="H1587" s="69"/>
      <c r="I1587" s="69"/>
      <c r="J1587" s="69"/>
      <c r="K1587" s="69"/>
      <c r="L1587" s="69"/>
      <c r="M1587" s="69"/>
      <c r="N1587" s="69"/>
      <c r="O1587" s="69"/>
      <c r="P1587" s="69"/>
      <c r="Q1587" s="69"/>
      <c r="R1587" s="69"/>
      <c r="S1587" s="69"/>
      <c r="T1587" s="69"/>
      <c r="U1587" s="69"/>
      <c r="V1587" s="69"/>
      <c r="W1587" s="69"/>
      <c r="X1587" s="69"/>
      <c r="Y1587" s="69"/>
      <c r="Z1587" s="69"/>
    </row>
    <row r="1588" spans="1:28" s="76" customFormat="1" ht="18.399999999999999" customHeight="1" thickTop="1" thickBot="1" x14ac:dyDescent="0.2">
      <c r="A1588" s="69"/>
      <c r="B1588" s="499" t="s">
        <v>155</v>
      </c>
      <c r="C1588" s="500"/>
      <c r="D1588" s="500"/>
      <c r="E1588" s="500"/>
      <c r="F1588" s="500"/>
      <c r="G1588" s="500"/>
      <c r="H1588" s="500"/>
      <c r="I1588" s="501"/>
      <c r="J1588" s="496">
        <f>J$13</f>
        <v>44871</v>
      </c>
      <c r="K1588" s="497"/>
      <c r="L1588" s="496">
        <f t="shared" ref="L1588" si="483">L$13</f>
        <v>44872</v>
      </c>
      <c r="M1588" s="497"/>
      <c r="N1588" s="496">
        <f t="shared" ref="N1588" si="484">N$13</f>
        <v>44873</v>
      </c>
      <c r="O1588" s="497"/>
      <c r="P1588" s="496">
        <f t="shared" ref="P1588" si="485">P$13</f>
        <v>44874</v>
      </c>
      <c r="Q1588" s="497"/>
      <c r="R1588" s="496">
        <f t="shared" ref="R1588" si="486">R$13</f>
        <v>44875</v>
      </c>
      <c r="S1588" s="497"/>
      <c r="T1588" s="496">
        <f t="shared" ref="T1588" si="487">T$13</f>
        <v>44876</v>
      </c>
      <c r="U1588" s="497"/>
      <c r="V1588" s="496">
        <f t="shared" ref="V1588" si="488">V$13</f>
        <v>44877</v>
      </c>
      <c r="W1588" s="497"/>
      <c r="X1588" s="496">
        <f t="shared" ref="X1588" si="489">X$13</f>
        <v>44878</v>
      </c>
      <c r="Y1588" s="502"/>
      <c r="Z1588" s="69"/>
    </row>
    <row r="1589" spans="1:28" s="76" customFormat="1" ht="18.399999999999999" customHeight="1" thickTop="1" x14ac:dyDescent="0.15">
      <c r="A1589" s="69"/>
      <c r="B1589" s="170" t="s">
        <v>156</v>
      </c>
      <c r="C1589" s="171"/>
      <c r="D1589" s="171"/>
      <c r="E1589" s="171"/>
      <c r="F1589" s="171"/>
      <c r="G1589" s="171"/>
      <c r="H1589" s="171"/>
      <c r="I1589" s="172"/>
      <c r="J1589" s="488"/>
      <c r="K1589" s="489"/>
      <c r="L1589" s="490"/>
      <c r="M1589" s="489"/>
      <c r="N1589" s="490"/>
      <c r="O1589" s="489"/>
      <c r="P1589" s="490"/>
      <c r="Q1589" s="489"/>
      <c r="R1589" s="490"/>
      <c r="S1589" s="489"/>
      <c r="T1589" s="490"/>
      <c r="U1589" s="489"/>
      <c r="V1589" s="490"/>
      <c r="W1589" s="489"/>
      <c r="X1589" s="490"/>
      <c r="Y1589" s="491"/>
      <c r="Z1589" s="69"/>
    </row>
    <row r="1590" spans="1:28" s="76" customFormat="1" ht="18.399999999999999" customHeight="1" x14ac:dyDescent="0.15">
      <c r="A1590" s="69"/>
      <c r="B1590" s="173"/>
      <c r="C1590" s="174"/>
      <c r="D1590" s="174"/>
      <c r="E1590" s="174"/>
      <c r="F1590" s="174"/>
      <c r="G1590" s="175" t="s">
        <v>157</v>
      </c>
      <c r="H1590" s="176"/>
      <c r="I1590" s="177"/>
      <c r="J1590" s="492" t="s">
        <v>286</v>
      </c>
      <c r="K1590" s="493"/>
      <c r="L1590" s="494" t="s">
        <v>286</v>
      </c>
      <c r="M1590" s="493"/>
      <c r="N1590" s="494" t="s">
        <v>286</v>
      </c>
      <c r="O1590" s="493"/>
      <c r="P1590" s="494" t="s">
        <v>286</v>
      </c>
      <c r="Q1590" s="493"/>
      <c r="R1590" s="494" t="s">
        <v>286</v>
      </c>
      <c r="S1590" s="493"/>
      <c r="T1590" s="494" t="s">
        <v>286</v>
      </c>
      <c r="U1590" s="493"/>
      <c r="V1590" s="494" t="s">
        <v>286</v>
      </c>
      <c r="W1590" s="493"/>
      <c r="X1590" s="494" t="s">
        <v>286</v>
      </c>
      <c r="Y1590" s="495"/>
      <c r="Z1590" s="69"/>
    </row>
    <row r="1591" spans="1:28" s="76" customFormat="1" ht="18.399999999999999" customHeight="1" x14ac:dyDescent="0.15">
      <c r="A1591" s="69"/>
      <c r="B1591" s="178" t="s">
        <v>158</v>
      </c>
      <c r="C1591" s="179"/>
      <c r="D1591" s="179"/>
      <c r="E1591" s="179"/>
      <c r="F1591" s="179"/>
      <c r="G1591" s="179"/>
      <c r="H1591" s="179"/>
      <c r="I1591" s="180"/>
      <c r="J1591" s="484"/>
      <c r="K1591" s="485"/>
      <c r="L1591" s="486"/>
      <c r="M1591" s="485"/>
      <c r="N1591" s="486"/>
      <c r="O1591" s="485"/>
      <c r="P1591" s="486"/>
      <c r="Q1591" s="485"/>
      <c r="R1591" s="486"/>
      <c r="S1591" s="485"/>
      <c r="T1591" s="486"/>
      <c r="U1591" s="485"/>
      <c r="V1591" s="486"/>
      <c r="W1591" s="485"/>
      <c r="X1591" s="486"/>
      <c r="Y1591" s="487"/>
      <c r="Z1591" s="69"/>
    </row>
    <row r="1592" spans="1:28" s="76" customFormat="1" ht="18.399999999999999" customHeight="1" x14ac:dyDescent="0.15">
      <c r="A1592" s="70"/>
      <c r="B1592" s="178" t="s">
        <v>159</v>
      </c>
      <c r="C1592" s="179"/>
      <c r="D1592" s="179"/>
      <c r="E1592" s="179"/>
      <c r="F1592" s="179"/>
      <c r="G1592" s="179"/>
      <c r="H1592" s="179"/>
      <c r="I1592" s="180"/>
      <c r="J1592" s="484"/>
      <c r="K1592" s="485"/>
      <c r="L1592" s="486"/>
      <c r="M1592" s="485"/>
      <c r="N1592" s="486"/>
      <c r="O1592" s="485"/>
      <c r="P1592" s="486"/>
      <c r="Q1592" s="485"/>
      <c r="R1592" s="486"/>
      <c r="S1592" s="485"/>
      <c r="T1592" s="486"/>
      <c r="U1592" s="485"/>
      <c r="V1592" s="486"/>
      <c r="W1592" s="485"/>
      <c r="X1592" s="486"/>
      <c r="Y1592" s="487"/>
      <c r="Z1592" s="69"/>
    </row>
    <row r="1593" spans="1:28" s="76" customFormat="1" ht="18.399999999999999" customHeight="1" x14ac:dyDescent="0.15">
      <c r="A1593" s="69"/>
      <c r="B1593" s="178" t="s">
        <v>160</v>
      </c>
      <c r="C1593" s="179"/>
      <c r="D1593" s="179"/>
      <c r="E1593" s="179"/>
      <c r="F1593" s="179"/>
      <c r="G1593" s="179"/>
      <c r="H1593" s="179"/>
      <c r="I1593" s="180"/>
      <c r="J1593" s="484"/>
      <c r="K1593" s="485"/>
      <c r="L1593" s="486"/>
      <c r="M1593" s="485"/>
      <c r="N1593" s="486"/>
      <c r="O1593" s="485"/>
      <c r="P1593" s="486"/>
      <c r="Q1593" s="485"/>
      <c r="R1593" s="486"/>
      <c r="S1593" s="485"/>
      <c r="T1593" s="486"/>
      <c r="U1593" s="485"/>
      <c r="V1593" s="486"/>
      <c r="W1593" s="485"/>
      <c r="X1593" s="486"/>
      <c r="Y1593" s="487"/>
      <c r="Z1593" s="69"/>
    </row>
    <row r="1594" spans="1:28" s="76" customFormat="1" ht="18.399999999999999" customHeight="1" thickBot="1" x14ac:dyDescent="0.2">
      <c r="A1594" s="70"/>
      <c r="B1594" s="181" t="s">
        <v>161</v>
      </c>
      <c r="C1594" s="182"/>
      <c r="D1594" s="182"/>
      <c r="E1594" s="182"/>
      <c r="F1594" s="182"/>
      <c r="G1594" s="182"/>
      <c r="H1594" s="182"/>
      <c r="I1594" s="183"/>
      <c r="J1594" s="480"/>
      <c r="K1594" s="481"/>
      <c r="L1594" s="482"/>
      <c r="M1594" s="481"/>
      <c r="N1594" s="482"/>
      <c r="O1594" s="481"/>
      <c r="P1594" s="482"/>
      <c r="Q1594" s="481"/>
      <c r="R1594" s="482"/>
      <c r="S1594" s="481"/>
      <c r="T1594" s="482"/>
      <c r="U1594" s="481"/>
      <c r="V1594" s="482"/>
      <c r="W1594" s="481"/>
      <c r="X1594" s="482"/>
      <c r="Y1594" s="483"/>
      <c r="Z1594" s="69"/>
    </row>
    <row r="1595" spans="1:28" s="76" customFormat="1" ht="18.399999999999999" customHeight="1" thickTop="1" x14ac:dyDescent="0.15">
      <c r="A1595" s="69"/>
      <c r="B1595" s="73"/>
      <c r="C1595" s="73"/>
      <c r="D1595" s="507" t="str">
        <f>IF(AB1596=0,"",VLOOKUP(AB1596,E$2256:F$2355,2))</f>
        <v/>
      </c>
      <c r="E1595" s="507"/>
      <c r="F1595" s="507"/>
      <c r="G1595" s="507"/>
      <c r="H1595" s="73"/>
      <c r="I1595" s="73"/>
      <c r="J1595" s="73"/>
      <c r="K1595" s="73"/>
      <c r="L1595" s="73"/>
      <c r="M1595" s="503"/>
      <c r="N1595" s="503"/>
      <c r="O1595" s="503"/>
      <c r="P1595" s="503"/>
      <c r="Q1595" s="503"/>
      <c r="R1595" s="73"/>
      <c r="S1595" s="73"/>
      <c r="T1595" s="73"/>
      <c r="U1595" s="505" t="str">
        <f>U$20</f>
        <v/>
      </c>
      <c r="V1595" s="505"/>
      <c r="W1595" s="505"/>
      <c r="X1595" s="505"/>
      <c r="Y1595" s="505"/>
      <c r="Z1595" s="69"/>
    </row>
    <row r="1596" spans="1:28" s="76" customFormat="1" ht="18.399999999999999" customHeight="1" x14ac:dyDescent="0.15">
      <c r="A1596" s="69"/>
      <c r="B1596" s="74" t="s">
        <v>162</v>
      </c>
      <c r="C1596" s="74"/>
      <c r="D1596" s="508"/>
      <c r="E1596" s="508"/>
      <c r="F1596" s="508"/>
      <c r="G1596" s="508"/>
      <c r="H1596" s="69"/>
      <c r="I1596" s="74" t="s">
        <v>163</v>
      </c>
      <c r="J1596" s="74"/>
      <c r="K1596" s="74"/>
      <c r="L1596" s="74"/>
      <c r="M1596" s="504"/>
      <c r="N1596" s="504"/>
      <c r="O1596" s="504"/>
      <c r="P1596" s="504"/>
      <c r="Q1596" s="504"/>
      <c r="R1596" s="69"/>
      <c r="S1596" s="74" t="s">
        <v>174</v>
      </c>
      <c r="T1596" s="74"/>
      <c r="U1596" s="506"/>
      <c r="V1596" s="506"/>
      <c r="W1596" s="506"/>
      <c r="X1596" s="506"/>
      <c r="Y1596" s="506"/>
      <c r="Z1596" s="69"/>
      <c r="AB1596" s="85">
        <f>IF(OR(SUM(AE$9:AE$10)=0,SUM(AE$9:AE$10)&lt;MAX(AB$1:AB1595)+1),0,MAX(AB$1:AB1595)+1)</f>
        <v>0</v>
      </c>
    </row>
    <row r="1597" spans="1:28" s="76" customFormat="1" ht="18.399999999999999" customHeight="1" x14ac:dyDescent="0.15">
      <c r="A1597" s="69"/>
      <c r="B1597" s="240" t="s">
        <v>389</v>
      </c>
      <c r="C1597" s="69"/>
      <c r="D1597" s="69"/>
      <c r="E1597" s="69"/>
      <c r="F1597" s="69"/>
      <c r="G1597" s="69"/>
      <c r="H1597" s="69"/>
      <c r="I1597" s="69"/>
      <c r="J1597" s="69"/>
      <c r="K1597" s="69"/>
      <c r="L1597" s="69"/>
      <c r="M1597" s="69"/>
      <c r="N1597" s="69"/>
      <c r="O1597" s="69"/>
      <c r="P1597" s="69"/>
      <c r="Q1597" s="69"/>
      <c r="R1597" s="69"/>
      <c r="S1597" s="69"/>
      <c r="T1597" s="69"/>
      <c r="U1597" s="69"/>
      <c r="V1597" s="69"/>
      <c r="W1597" s="69"/>
      <c r="X1597" s="69"/>
      <c r="Y1597" s="69"/>
      <c r="Z1597" s="69"/>
    </row>
    <row r="1598" spans="1:28" s="76" customFormat="1" ht="18.399999999999999" customHeight="1" x14ac:dyDescent="0.15">
      <c r="A1598" s="69" t="s">
        <v>149</v>
      </c>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5"/>
    </row>
    <row r="1599" spans="1:28" s="76" customFormat="1" ht="18.399999999999999" customHeight="1" x14ac:dyDescent="0.15">
      <c r="A1599" s="70"/>
      <c r="B1599" s="70"/>
      <c r="C1599" s="70"/>
      <c r="D1599" s="498" t="str">
        <f>団体!C$4&amp;"   体調チェックシート"</f>
        <v>令和 ４年度 第２４回 「谷口睦生」記念陸上記録会   体調チェックシート</v>
      </c>
      <c r="E1599" s="498"/>
      <c r="F1599" s="498"/>
      <c r="G1599" s="498"/>
      <c r="H1599" s="498"/>
      <c r="I1599" s="498"/>
      <c r="J1599" s="498"/>
      <c r="K1599" s="498"/>
      <c r="L1599" s="498"/>
      <c r="M1599" s="498"/>
      <c r="N1599" s="498"/>
      <c r="O1599" s="498"/>
      <c r="P1599" s="498"/>
      <c r="Q1599" s="498"/>
      <c r="R1599" s="498"/>
      <c r="S1599" s="498"/>
      <c r="T1599" s="498"/>
      <c r="U1599" s="498"/>
      <c r="V1599" s="498"/>
      <c r="W1599" s="498"/>
      <c r="X1599" s="498"/>
      <c r="Y1599" s="70"/>
      <c r="Z1599" s="70"/>
      <c r="AA1599" s="75"/>
    </row>
    <row r="1600" spans="1:28" s="76" customFormat="1" ht="18.399999999999999" customHeight="1" x14ac:dyDescent="0.15">
      <c r="A1600" s="69"/>
      <c r="B1600" s="69"/>
      <c r="C1600" s="69"/>
      <c r="D1600" s="498"/>
      <c r="E1600" s="498"/>
      <c r="F1600" s="498"/>
      <c r="G1600" s="498"/>
      <c r="H1600" s="498"/>
      <c r="I1600" s="498"/>
      <c r="J1600" s="498"/>
      <c r="K1600" s="498"/>
      <c r="L1600" s="498"/>
      <c r="M1600" s="498"/>
      <c r="N1600" s="498"/>
      <c r="O1600" s="498"/>
      <c r="P1600" s="498"/>
      <c r="Q1600" s="498"/>
      <c r="R1600" s="498"/>
      <c r="S1600" s="498"/>
      <c r="T1600" s="498"/>
      <c r="U1600" s="498"/>
      <c r="V1600" s="498"/>
      <c r="W1600" s="498"/>
      <c r="X1600" s="498"/>
      <c r="Y1600" s="69"/>
      <c r="Z1600" s="69"/>
    </row>
    <row r="1601" spans="1:26" s="76" customFormat="1" ht="18.399999999999999" customHeight="1" x14ac:dyDescent="0.15">
      <c r="A1601" s="69"/>
      <c r="B1601" s="69"/>
      <c r="C1601" s="69"/>
      <c r="D1601" s="69"/>
      <c r="E1601" s="69"/>
      <c r="F1601" s="69"/>
      <c r="G1601" s="69"/>
      <c r="H1601" s="69"/>
      <c r="I1601" s="69"/>
      <c r="J1601" s="69"/>
      <c r="K1601" s="69"/>
      <c r="L1601" s="69"/>
      <c r="M1601" s="69"/>
      <c r="N1601" s="69"/>
      <c r="O1601" s="69"/>
      <c r="P1601" s="69"/>
      <c r="Q1601" s="69"/>
      <c r="R1601" s="69"/>
      <c r="S1601" s="69"/>
      <c r="T1601" s="69"/>
      <c r="U1601" s="69"/>
      <c r="V1601" s="69"/>
      <c r="W1601" s="69"/>
      <c r="X1601" s="69"/>
      <c r="Y1601" s="69"/>
      <c r="Z1601" s="69"/>
    </row>
    <row r="1602" spans="1:26" s="76" customFormat="1" ht="18.399999999999999" customHeight="1" x14ac:dyDescent="0.15">
      <c r="A1602" s="69"/>
      <c r="B1602" s="71" t="s">
        <v>150</v>
      </c>
      <c r="C1602" s="69"/>
      <c r="D1602" s="69"/>
      <c r="E1602" s="69"/>
      <c r="F1602" s="69"/>
      <c r="G1602" s="69"/>
      <c r="H1602" s="69"/>
      <c r="I1602" s="69"/>
      <c r="J1602" s="69"/>
      <c r="K1602" s="69"/>
      <c r="L1602" s="69"/>
      <c r="M1602" s="69"/>
      <c r="N1602" s="69"/>
      <c r="O1602" s="69"/>
      <c r="P1602" s="69"/>
      <c r="Q1602" s="69"/>
      <c r="R1602" s="69"/>
      <c r="S1602" s="69"/>
      <c r="T1602" s="69"/>
      <c r="U1602" s="69"/>
      <c r="V1602" s="69"/>
      <c r="W1602" s="69"/>
      <c r="X1602" s="69"/>
      <c r="Y1602" s="69"/>
      <c r="Z1602" s="69"/>
    </row>
    <row r="1603" spans="1:26" s="76" customFormat="1" ht="18.399999999999999" customHeight="1" x14ac:dyDescent="0.15">
      <c r="A1603" s="69"/>
      <c r="B1603" s="71" t="s">
        <v>151</v>
      </c>
      <c r="C1603" s="69"/>
      <c r="D1603" s="69"/>
      <c r="E1603" s="69"/>
      <c r="F1603" s="69"/>
      <c r="G1603" s="69"/>
      <c r="H1603" s="69"/>
      <c r="I1603" s="69"/>
      <c r="J1603" s="69"/>
      <c r="K1603" s="69"/>
      <c r="L1603" s="69"/>
      <c r="M1603" s="69"/>
      <c r="N1603" s="69"/>
      <c r="O1603" s="69"/>
      <c r="P1603" s="69"/>
      <c r="Q1603" s="69"/>
      <c r="R1603" s="69"/>
      <c r="S1603" s="69"/>
      <c r="T1603" s="69"/>
      <c r="U1603" s="69"/>
      <c r="V1603" s="69"/>
      <c r="W1603" s="69"/>
      <c r="X1603" s="69"/>
      <c r="Y1603" s="69"/>
      <c r="Z1603" s="69"/>
    </row>
    <row r="1604" spans="1:26" s="76" customFormat="1" ht="18.399999999999999" customHeight="1" x14ac:dyDescent="0.15">
      <c r="A1604" s="69"/>
      <c r="B1604" s="71" t="s">
        <v>152</v>
      </c>
      <c r="C1604" s="69"/>
      <c r="D1604" s="69"/>
      <c r="E1604" s="69"/>
      <c r="F1604" s="69"/>
      <c r="G1604" s="69"/>
      <c r="H1604" s="69"/>
      <c r="I1604" s="69"/>
      <c r="J1604" s="69"/>
      <c r="K1604" s="69"/>
      <c r="L1604" s="69"/>
      <c r="M1604" s="69"/>
      <c r="N1604" s="69"/>
      <c r="O1604" s="69"/>
      <c r="P1604" s="69"/>
      <c r="Q1604" s="69"/>
      <c r="R1604" s="69"/>
      <c r="S1604" s="69"/>
      <c r="T1604" s="69"/>
      <c r="U1604" s="69"/>
      <c r="V1604" s="69"/>
      <c r="W1604" s="69"/>
      <c r="X1604" s="69"/>
      <c r="Y1604" s="69"/>
      <c r="Z1604" s="69"/>
    </row>
    <row r="1605" spans="1:26" s="76" customFormat="1" ht="18.399999999999999" customHeight="1" x14ac:dyDescent="0.15">
      <c r="A1605" s="69"/>
      <c r="B1605" s="71" t="s">
        <v>153</v>
      </c>
      <c r="C1605" s="69"/>
      <c r="D1605" s="69"/>
      <c r="E1605" s="69"/>
      <c r="F1605" s="69"/>
      <c r="G1605" s="69"/>
      <c r="H1605" s="69"/>
      <c r="I1605" s="69"/>
      <c r="J1605" s="69"/>
      <c r="K1605" s="69"/>
      <c r="L1605" s="69"/>
      <c r="M1605" s="69"/>
      <c r="N1605" s="69"/>
      <c r="O1605" s="69"/>
      <c r="P1605" s="69"/>
      <c r="Q1605" s="69"/>
      <c r="R1605" s="69"/>
      <c r="S1605" s="69"/>
      <c r="T1605" s="69"/>
      <c r="U1605" s="69"/>
      <c r="V1605" s="69"/>
      <c r="W1605" s="69"/>
      <c r="X1605" s="69"/>
      <c r="Y1605" s="69"/>
      <c r="Z1605" s="69"/>
    </row>
    <row r="1606" spans="1:26" s="76" customFormat="1" ht="18.399999999999999" customHeight="1" x14ac:dyDescent="0.15">
      <c r="A1606" s="69"/>
      <c r="B1606" s="71" t="s">
        <v>164</v>
      </c>
      <c r="C1606" s="69"/>
      <c r="D1606" s="69"/>
      <c r="E1606" s="69"/>
      <c r="F1606" s="69"/>
      <c r="G1606" s="69"/>
      <c r="H1606" s="69"/>
      <c r="I1606" s="69"/>
      <c r="J1606" s="69"/>
      <c r="K1606" s="69"/>
      <c r="L1606" s="69"/>
      <c r="M1606" s="69"/>
      <c r="N1606" s="69"/>
      <c r="O1606" s="69"/>
      <c r="P1606" s="69"/>
      <c r="Q1606" s="69"/>
      <c r="R1606" s="69"/>
      <c r="S1606" s="69"/>
      <c r="T1606" s="69"/>
      <c r="U1606" s="69"/>
      <c r="V1606" s="69"/>
      <c r="W1606" s="69"/>
      <c r="X1606" s="69"/>
      <c r="Y1606" s="69"/>
      <c r="Z1606" s="69"/>
    </row>
    <row r="1607" spans="1:26" s="76" customFormat="1" ht="18.399999999999999" customHeight="1" x14ac:dyDescent="0.15">
      <c r="A1607" s="69"/>
      <c r="B1607" s="71" t="s">
        <v>165</v>
      </c>
      <c r="C1607" s="69"/>
      <c r="D1607" s="69"/>
      <c r="E1607" s="69"/>
      <c r="F1607" s="69"/>
      <c r="G1607" s="69"/>
      <c r="H1607" s="69"/>
      <c r="I1607" s="69"/>
      <c r="J1607" s="69"/>
      <c r="K1607" s="69"/>
      <c r="L1607" s="69"/>
      <c r="M1607" s="69"/>
      <c r="N1607" s="69"/>
      <c r="O1607" s="69"/>
      <c r="P1607" s="69"/>
      <c r="Q1607" s="69"/>
      <c r="R1607" s="69"/>
      <c r="S1607" s="69"/>
      <c r="T1607" s="69"/>
      <c r="U1607" s="69"/>
      <c r="V1607" s="69"/>
      <c r="W1607" s="69"/>
      <c r="X1607" s="69"/>
      <c r="Y1607" s="69"/>
      <c r="Z1607" s="69"/>
    </row>
    <row r="1608" spans="1:26" s="76" customFormat="1" ht="18.399999999999999" customHeight="1" x14ac:dyDescent="0.15">
      <c r="A1608" s="69"/>
      <c r="B1608" s="241" t="s">
        <v>154</v>
      </c>
      <c r="C1608" s="69"/>
      <c r="D1608" s="69"/>
      <c r="E1608" s="69"/>
      <c r="F1608" s="69"/>
      <c r="G1608" s="69"/>
      <c r="H1608" s="242"/>
      <c r="I1608" s="69"/>
      <c r="J1608" s="69"/>
      <c r="K1608" s="69"/>
      <c r="L1608" s="69"/>
      <c r="M1608" s="242"/>
      <c r="N1608" s="242"/>
      <c r="O1608" s="242"/>
      <c r="P1608" s="242"/>
      <c r="Q1608" s="242"/>
      <c r="R1608" s="242"/>
      <c r="S1608" s="242"/>
      <c r="T1608" s="242"/>
      <c r="U1608" s="242"/>
      <c r="V1608" s="242"/>
      <c r="W1608" s="242"/>
      <c r="X1608" s="242"/>
      <c r="Y1608" s="242"/>
      <c r="Z1608" s="69"/>
    </row>
    <row r="1609" spans="1:26" s="76" customFormat="1" ht="18.399999999999999" customHeight="1" thickBot="1" x14ac:dyDescent="0.2">
      <c r="A1609" s="69"/>
      <c r="B1609" s="72" t="s">
        <v>390</v>
      </c>
      <c r="C1609" s="69"/>
      <c r="D1609" s="69"/>
      <c r="E1609" s="69"/>
      <c r="F1609" s="69"/>
      <c r="G1609" s="69"/>
      <c r="H1609" s="69"/>
      <c r="I1609" s="69"/>
      <c r="J1609" s="69"/>
      <c r="K1609" s="69"/>
      <c r="L1609" s="69"/>
      <c r="M1609" s="69"/>
      <c r="N1609" s="69"/>
      <c r="O1609" s="69"/>
      <c r="P1609" s="69"/>
      <c r="Q1609" s="69"/>
      <c r="R1609" s="69"/>
      <c r="S1609" s="69"/>
      <c r="T1609" s="69"/>
      <c r="U1609" s="69"/>
      <c r="V1609" s="69"/>
      <c r="W1609" s="69"/>
      <c r="X1609" s="69"/>
      <c r="Y1609" s="69"/>
      <c r="Z1609" s="69"/>
    </row>
    <row r="1610" spans="1:26" s="76" customFormat="1" ht="18.399999999999999" customHeight="1" thickTop="1" thickBot="1" x14ac:dyDescent="0.2">
      <c r="A1610" s="69"/>
      <c r="B1610" s="499" t="s">
        <v>155</v>
      </c>
      <c r="C1610" s="500"/>
      <c r="D1610" s="500"/>
      <c r="E1610" s="500"/>
      <c r="F1610" s="500"/>
      <c r="G1610" s="500"/>
      <c r="H1610" s="500"/>
      <c r="I1610" s="501"/>
      <c r="J1610" s="496">
        <f>J$13</f>
        <v>44871</v>
      </c>
      <c r="K1610" s="497"/>
      <c r="L1610" s="496">
        <f t="shared" ref="L1610" si="490">L$13</f>
        <v>44872</v>
      </c>
      <c r="M1610" s="497"/>
      <c r="N1610" s="496">
        <f t="shared" ref="N1610" si="491">N$13</f>
        <v>44873</v>
      </c>
      <c r="O1610" s="497"/>
      <c r="P1610" s="496">
        <f t="shared" ref="P1610" si="492">P$13</f>
        <v>44874</v>
      </c>
      <c r="Q1610" s="497"/>
      <c r="R1610" s="496">
        <f t="shared" ref="R1610" si="493">R$13</f>
        <v>44875</v>
      </c>
      <c r="S1610" s="497"/>
      <c r="T1610" s="496">
        <f t="shared" ref="T1610" si="494">T$13</f>
        <v>44876</v>
      </c>
      <c r="U1610" s="497"/>
      <c r="V1610" s="496">
        <f t="shared" ref="V1610" si="495">V$13</f>
        <v>44877</v>
      </c>
      <c r="W1610" s="497"/>
      <c r="X1610" s="496">
        <f t="shared" ref="X1610" si="496">X$13</f>
        <v>44878</v>
      </c>
      <c r="Y1610" s="502"/>
      <c r="Z1610" s="69"/>
    </row>
    <row r="1611" spans="1:26" s="76" customFormat="1" ht="18.399999999999999" customHeight="1" thickTop="1" x14ac:dyDescent="0.15">
      <c r="A1611" s="69"/>
      <c r="B1611" s="170" t="s">
        <v>156</v>
      </c>
      <c r="C1611" s="171"/>
      <c r="D1611" s="171"/>
      <c r="E1611" s="171"/>
      <c r="F1611" s="171"/>
      <c r="G1611" s="171"/>
      <c r="H1611" s="171"/>
      <c r="I1611" s="172"/>
      <c r="J1611" s="488"/>
      <c r="K1611" s="489"/>
      <c r="L1611" s="490"/>
      <c r="M1611" s="489"/>
      <c r="N1611" s="490"/>
      <c r="O1611" s="489"/>
      <c r="P1611" s="490"/>
      <c r="Q1611" s="489"/>
      <c r="R1611" s="490"/>
      <c r="S1611" s="489"/>
      <c r="T1611" s="490"/>
      <c r="U1611" s="489"/>
      <c r="V1611" s="490"/>
      <c r="W1611" s="489"/>
      <c r="X1611" s="490"/>
      <c r="Y1611" s="491"/>
      <c r="Z1611" s="69"/>
    </row>
    <row r="1612" spans="1:26" s="76" customFormat="1" ht="18.399999999999999" customHeight="1" x14ac:dyDescent="0.15">
      <c r="A1612" s="69"/>
      <c r="B1612" s="173"/>
      <c r="C1612" s="174"/>
      <c r="D1612" s="174"/>
      <c r="E1612" s="174"/>
      <c r="F1612" s="174"/>
      <c r="G1612" s="175" t="s">
        <v>157</v>
      </c>
      <c r="H1612" s="176"/>
      <c r="I1612" s="177"/>
      <c r="J1612" s="492" t="s">
        <v>286</v>
      </c>
      <c r="K1612" s="493"/>
      <c r="L1612" s="494" t="s">
        <v>286</v>
      </c>
      <c r="M1612" s="493"/>
      <c r="N1612" s="494" t="s">
        <v>286</v>
      </c>
      <c r="O1612" s="493"/>
      <c r="P1612" s="494" t="s">
        <v>286</v>
      </c>
      <c r="Q1612" s="493"/>
      <c r="R1612" s="494" t="s">
        <v>286</v>
      </c>
      <c r="S1612" s="493"/>
      <c r="T1612" s="494" t="s">
        <v>286</v>
      </c>
      <c r="U1612" s="493"/>
      <c r="V1612" s="494" t="s">
        <v>286</v>
      </c>
      <c r="W1612" s="493"/>
      <c r="X1612" s="494" t="s">
        <v>286</v>
      </c>
      <c r="Y1612" s="495"/>
      <c r="Z1612" s="69"/>
    </row>
    <row r="1613" spans="1:26" s="76" customFormat="1" ht="18.399999999999999" customHeight="1" x14ac:dyDescent="0.15">
      <c r="A1613" s="69"/>
      <c r="B1613" s="178" t="s">
        <v>158</v>
      </c>
      <c r="C1613" s="179"/>
      <c r="D1613" s="179"/>
      <c r="E1613" s="179"/>
      <c r="F1613" s="179"/>
      <c r="G1613" s="179"/>
      <c r="H1613" s="179"/>
      <c r="I1613" s="180"/>
      <c r="J1613" s="484"/>
      <c r="K1613" s="485"/>
      <c r="L1613" s="486"/>
      <c r="M1613" s="485"/>
      <c r="N1613" s="486"/>
      <c r="O1613" s="485"/>
      <c r="P1613" s="486"/>
      <c r="Q1613" s="485"/>
      <c r="R1613" s="486"/>
      <c r="S1613" s="485"/>
      <c r="T1613" s="486"/>
      <c r="U1613" s="485"/>
      <c r="V1613" s="486"/>
      <c r="W1613" s="485"/>
      <c r="X1613" s="486"/>
      <c r="Y1613" s="487"/>
      <c r="Z1613" s="69"/>
    </row>
    <row r="1614" spans="1:26" s="76" customFormat="1" ht="18.399999999999999" customHeight="1" x14ac:dyDescent="0.15">
      <c r="A1614" s="70"/>
      <c r="B1614" s="178" t="s">
        <v>159</v>
      </c>
      <c r="C1614" s="179"/>
      <c r="D1614" s="179"/>
      <c r="E1614" s="179"/>
      <c r="F1614" s="179"/>
      <c r="G1614" s="179"/>
      <c r="H1614" s="179"/>
      <c r="I1614" s="180"/>
      <c r="J1614" s="484"/>
      <c r="K1614" s="485"/>
      <c r="L1614" s="486"/>
      <c r="M1614" s="485"/>
      <c r="N1614" s="486"/>
      <c r="O1614" s="485"/>
      <c r="P1614" s="486"/>
      <c r="Q1614" s="485"/>
      <c r="R1614" s="486"/>
      <c r="S1614" s="485"/>
      <c r="T1614" s="486"/>
      <c r="U1614" s="485"/>
      <c r="V1614" s="486"/>
      <c r="W1614" s="485"/>
      <c r="X1614" s="486"/>
      <c r="Y1614" s="487"/>
      <c r="Z1614" s="69"/>
    </row>
    <row r="1615" spans="1:26" s="76" customFormat="1" ht="18.399999999999999" customHeight="1" x14ac:dyDescent="0.15">
      <c r="A1615" s="69"/>
      <c r="B1615" s="178" t="s">
        <v>160</v>
      </c>
      <c r="C1615" s="179"/>
      <c r="D1615" s="179"/>
      <c r="E1615" s="179"/>
      <c r="F1615" s="179"/>
      <c r="G1615" s="179"/>
      <c r="H1615" s="179"/>
      <c r="I1615" s="180"/>
      <c r="J1615" s="484"/>
      <c r="K1615" s="485"/>
      <c r="L1615" s="486"/>
      <c r="M1615" s="485"/>
      <c r="N1615" s="486"/>
      <c r="O1615" s="485"/>
      <c r="P1615" s="486"/>
      <c r="Q1615" s="485"/>
      <c r="R1615" s="486"/>
      <c r="S1615" s="485"/>
      <c r="T1615" s="486"/>
      <c r="U1615" s="485"/>
      <c r="V1615" s="486"/>
      <c r="W1615" s="485"/>
      <c r="X1615" s="486"/>
      <c r="Y1615" s="487"/>
      <c r="Z1615" s="69"/>
    </row>
    <row r="1616" spans="1:26" s="76" customFormat="1" ht="18.399999999999999" customHeight="1" thickBot="1" x14ac:dyDescent="0.2">
      <c r="A1616" s="70"/>
      <c r="B1616" s="181" t="s">
        <v>161</v>
      </c>
      <c r="C1616" s="182"/>
      <c r="D1616" s="182"/>
      <c r="E1616" s="182"/>
      <c r="F1616" s="182"/>
      <c r="G1616" s="182"/>
      <c r="H1616" s="182"/>
      <c r="I1616" s="183"/>
      <c r="J1616" s="480"/>
      <c r="K1616" s="481"/>
      <c r="L1616" s="482"/>
      <c r="M1616" s="481"/>
      <c r="N1616" s="482"/>
      <c r="O1616" s="481"/>
      <c r="P1616" s="482"/>
      <c r="Q1616" s="481"/>
      <c r="R1616" s="482"/>
      <c r="S1616" s="481"/>
      <c r="T1616" s="482"/>
      <c r="U1616" s="481"/>
      <c r="V1616" s="482"/>
      <c r="W1616" s="481"/>
      <c r="X1616" s="482"/>
      <c r="Y1616" s="483"/>
      <c r="Z1616" s="69"/>
    </row>
    <row r="1617" spans="1:35" s="76" customFormat="1" ht="18.399999999999999" customHeight="1" thickTop="1" x14ac:dyDescent="0.15">
      <c r="A1617" s="69"/>
      <c r="B1617" s="73"/>
      <c r="C1617" s="73"/>
      <c r="D1617" s="507" t="str">
        <f>IF(AB1618=0,"",VLOOKUP(AB1618,E$2256:F$2355,2))</f>
        <v/>
      </c>
      <c r="E1617" s="507"/>
      <c r="F1617" s="507"/>
      <c r="G1617" s="507"/>
      <c r="H1617" s="73"/>
      <c r="I1617" s="73"/>
      <c r="J1617" s="73"/>
      <c r="K1617" s="73"/>
      <c r="L1617" s="73"/>
      <c r="M1617" s="503"/>
      <c r="N1617" s="503"/>
      <c r="O1617" s="503"/>
      <c r="P1617" s="503"/>
      <c r="Q1617" s="503"/>
      <c r="R1617" s="73"/>
      <c r="S1617" s="73"/>
      <c r="T1617" s="73"/>
      <c r="U1617" s="505" t="str">
        <f>U$20</f>
        <v/>
      </c>
      <c r="V1617" s="505"/>
      <c r="W1617" s="505"/>
      <c r="X1617" s="505"/>
      <c r="Y1617" s="505"/>
      <c r="Z1617" s="69"/>
    </row>
    <row r="1618" spans="1:35" s="76" customFormat="1" ht="18.399999999999999" customHeight="1" x14ac:dyDescent="0.15">
      <c r="A1618" s="69"/>
      <c r="B1618" s="74" t="s">
        <v>162</v>
      </c>
      <c r="C1618" s="74"/>
      <c r="D1618" s="508"/>
      <c r="E1618" s="508"/>
      <c r="F1618" s="508"/>
      <c r="G1618" s="508"/>
      <c r="H1618" s="69"/>
      <c r="I1618" s="74" t="s">
        <v>163</v>
      </c>
      <c r="J1618" s="74"/>
      <c r="K1618" s="74"/>
      <c r="L1618" s="74"/>
      <c r="M1618" s="504"/>
      <c r="N1618" s="504"/>
      <c r="O1618" s="504"/>
      <c r="P1618" s="504"/>
      <c r="Q1618" s="504"/>
      <c r="R1618" s="69"/>
      <c r="S1618" s="74" t="s">
        <v>174</v>
      </c>
      <c r="T1618" s="74"/>
      <c r="U1618" s="506"/>
      <c r="V1618" s="506"/>
      <c r="W1618" s="506"/>
      <c r="X1618" s="506"/>
      <c r="Y1618" s="506"/>
      <c r="Z1618" s="69"/>
      <c r="AB1618" s="85">
        <f>IF(OR(SUM(AE$9:AE$10)=0,SUM(AE$9:AE$10)&lt;MAX(AB$1:AB1617)+1),0,MAX(AB$1:AB1617)+1)</f>
        <v>0</v>
      </c>
    </row>
    <row r="1619" spans="1:35" s="76" customFormat="1" ht="18.399999999999999" customHeight="1" x14ac:dyDescent="0.15">
      <c r="A1619" s="69"/>
      <c r="B1619" s="240" t="s">
        <v>389</v>
      </c>
      <c r="C1619" s="69"/>
      <c r="D1619" s="69"/>
      <c r="E1619" s="69"/>
      <c r="F1619" s="69"/>
      <c r="G1619" s="69"/>
      <c r="H1619" s="69"/>
      <c r="I1619" s="69"/>
      <c r="J1619" s="69"/>
      <c r="K1619" s="69"/>
      <c r="L1619" s="69"/>
      <c r="M1619" s="69"/>
      <c r="N1619" s="69"/>
      <c r="O1619" s="69"/>
      <c r="P1619" s="69"/>
      <c r="Q1619" s="69"/>
      <c r="R1619" s="69"/>
      <c r="S1619" s="69"/>
      <c r="T1619" s="69"/>
      <c r="U1619" s="69"/>
      <c r="V1619" s="69"/>
      <c r="W1619" s="69"/>
      <c r="X1619" s="69"/>
      <c r="Y1619" s="69"/>
      <c r="Z1619" s="69"/>
    </row>
    <row r="1620" spans="1:35" s="76" customFormat="1" ht="18.399999999999999" customHeight="1" x14ac:dyDescent="0.15">
      <c r="A1620" s="69" t="s">
        <v>149</v>
      </c>
      <c r="B1620" s="69"/>
      <c r="C1620" s="69"/>
      <c r="D1620" s="69"/>
      <c r="E1620" s="69"/>
      <c r="F1620" s="69"/>
      <c r="G1620" s="69"/>
      <c r="H1620" s="69"/>
      <c r="I1620" s="69"/>
      <c r="J1620" s="69"/>
      <c r="K1620" s="69"/>
      <c r="L1620" s="69"/>
      <c r="M1620" s="69"/>
      <c r="N1620" s="69"/>
      <c r="O1620" s="69"/>
      <c r="P1620" s="69"/>
      <c r="Q1620" s="69"/>
      <c r="R1620" s="69"/>
      <c r="S1620" s="69"/>
      <c r="T1620" s="69"/>
      <c r="U1620" s="69"/>
      <c r="V1620" s="69"/>
      <c r="W1620" s="69"/>
      <c r="X1620" s="69"/>
      <c r="Y1620" s="69"/>
      <c r="Z1620" s="69"/>
    </row>
    <row r="1621" spans="1:35" s="75" customFormat="1" ht="18.399999999999999" customHeight="1" x14ac:dyDescent="0.15">
      <c r="A1621" s="69" t="s">
        <v>149</v>
      </c>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row>
    <row r="1622" spans="1:35" s="76" customFormat="1" ht="18.399999999999999" customHeight="1" x14ac:dyDescent="0.15">
      <c r="A1622" s="70"/>
      <c r="B1622" s="70"/>
      <c r="C1622" s="70"/>
      <c r="D1622" s="498" t="str">
        <f>団体!C$4&amp;"   体調チェックシート"</f>
        <v>令和 ４年度 第２４回 「谷口睦生」記念陸上記録会   体調チェックシート</v>
      </c>
      <c r="E1622" s="498"/>
      <c r="F1622" s="498"/>
      <c r="G1622" s="498"/>
      <c r="H1622" s="498"/>
      <c r="I1622" s="498"/>
      <c r="J1622" s="498"/>
      <c r="K1622" s="498"/>
      <c r="L1622" s="498"/>
      <c r="M1622" s="498"/>
      <c r="N1622" s="498"/>
      <c r="O1622" s="498"/>
      <c r="P1622" s="498"/>
      <c r="Q1622" s="498"/>
      <c r="R1622" s="498"/>
      <c r="S1622" s="498"/>
      <c r="T1622" s="498"/>
      <c r="U1622" s="498"/>
      <c r="V1622" s="498"/>
      <c r="W1622" s="498"/>
      <c r="X1622" s="498"/>
      <c r="Y1622" s="70"/>
      <c r="Z1622" s="70"/>
      <c r="AA1622" s="75"/>
      <c r="AB1622" s="75"/>
      <c r="AC1622" s="75"/>
      <c r="AD1622" s="75"/>
    </row>
    <row r="1623" spans="1:35" s="76" customFormat="1" ht="18.399999999999999" customHeight="1" x14ac:dyDescent="0.15">
      <c r="A1623" s="69"/>
      <c r="B1623" s="69"/>
      <c r="C1623" s="69"/>
      <c r="D1623" s="498"/>
      <c r="E1623" s="498"/>
      <c r="F1623" s="498"/>
      <c r="G1623" s="498"/>
      <c r="H1623" s="498"/>
      <c r="I1623" s="498"/>
      <c r="J1623" s="498"/>
      <c r="K1623" s="498"/>
      <c r="L1623" s="498"/>
      <c r="M1623" s="498"/>
      <c r="N1623" s="498"/>
      <c r="O1623" s="498"/>
      <c r="P1623" s="498"/>
      <c r="Q1623" s="498"/>
      <c r="R1623" s="498"/>
      <c r="S1623" s="498"/>
      <c r="T1623" s="498"/>
      <c r="U1623" s="498"/>
      <c r="V1623" s="498"/>
      <c r="W1623" s="498"/>
      <c r="X1623" s="498"/>
      <c r="Y1623" s="69"/>
      <c r="Z1623" s="69"/>
    </row>
    <row r="1624" spans="1:35" s="75" customFormat="1" ht="18.399999999999999" customHeight="1" x14ac:dyDescent="0.15">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E1624" s="76"/>
      <c r="AF1624" s="76"/>
      <c r="AG1624" s="76"/>
      <c r="AH1624" s="76"/>
      <c r="AI1624" s="76"/>
    </row>
    <row r="1625" spans="1:35" s="76" customFormat="1" ht="18.399999999999999" customHeight="1" x14ac:dyDescent="0.15">
      <c r="A1625" s="69"/>
      <c r="B1625" s="71" t="s">
        <v>150</v>
      </c>
      <c r="C1625" s="69"/>
      <c r="D1625" s="69"/>
      <c r="E1625" s="69"/>
      <c r="F1625" s="69"/>
      <c r="G1625" s="69"/>
      <c r="H1625" s="69"/>
      <c r="I1625" s="69"/>
      <c r="J1625" s="69"/>
      <c r="K1625" s="69"/>
      <c r="L1625" s="69"/>
      <c r="M1625" s="69"/>
      <c r="N1625" s="69"/>
      <c r="O1625" s="69"/>
      <c r="P1625" s="69"/>
      <c r="Q1625" s="69"/>
      <c r="R1625" s="69"/>
      <c r="S1625" s="69"/>
      <c r="T1625" s="69"/>
      <c r="U1625" s="69"/>
      <c r="V1625" s="69"/>
      <c r="W1625" s="69"/>
      <c r="X1625" s="69"/>
      <c r="Y1625" s="69"/>
      <c r="Z1625" s="69"/>
    </row>
    <row r="1626" spans="1:35" s="76" customFormat="1" ht="18.399999999999999" customHeight="1" x14ac:dyDescent="0.15">
      <c r="A1626" s="69"/>
      <c r="B1626" s="71" t="s">
        <v>151</v>
      </c>
      <c r="C1626" s="69"/>
      <c r="D1626" s="69"/>
      <c r="E1626" s="69"/>
      <c r="F1626" s="69"/>
      <c r="G1626" s="69"/>
      <c r="H1626" s="69"/>
      <c r="I1626" s="69"/>
      <c r="J1626" s="69"/>
      <c r="K1626" s="69"/>
      <c r="L1626" s="69"/>
      <c r="M1626" s="69"/>
      <c r="N1626" s="69"/>
      <c r="O1626" s="69"/>
      <c r="P1626" s="69"/>
      <c r="Q1626" s="69"/>
      <c r="R1626" s="69"/>
      <c r="S1626" s="69"/>
      <c r="T1626" s="69"/>
      <c r="U1626" s="69"/>
      <c r="V1626" s="69"/>
      <c r="W1626" s="69"/>
      <c r="X1626" s="69"/>
      <c r="Y1626" s="69"/>
      <c r="Z1626" s="69"/>
    </row>
    <row r="1627" spans="1:35" s="76" customFormat="1" ht="18.399999999999999" customHeight="1" x14ac:dyDescent="0.15">
      <c r="A1627" s="69"/>
      <c r="B1627" s="71" t="s">
        <v>152</v>
      </c>
      <c r="C1627" s="69"/>
      <c r="D1627" s="69"/>
      <c r="E1627" s="69"/>
      <c r="F1627" s="69"/>
      <c r="G1627" s="69"/>
      <c r="H1627" s="69"/>
      <c r="I1627" s="69"/>
      <c r="J1627" s="69"/>
      <c r="K1627" s="69"/>
      <c r="L1627" s="69"/>
      <c r="M1627" s="69"/>
      <c r="N1627" s="69"/>
      <c r="O1627" s="69"/>
      <c r="P1627" s="69"/>
      <c r="Q1627" s="69"/>
      <c r="R1627" s="69"/>
      <c r="S1627" s="69"/>
      <c r="T1627" s="69"/>
      <c r="U1627" s="69"/>
      <c r="V1627" s="69"/>
      <c r="W1627" s="69"/>
      <c r="X1627" s="69"/>
      <c r="Y1627" s="69"/>
      <c r="Z1627" s="69"/>
    </row>
    <row r="1628" spans="1:35" s="76" customFormat="1" ht="18.399999999999999" customHeight="1" x14ac:dyDescent="0.15">
      <c r="A1628" s="69"/>
      <c r="B1628" s="71" t="s">
        <v>153</v>
      </c>
      <c r="C1628" s="69"/>
      <c r="D1628" s="69"/>
      <c r="E1628" s="69"/>
      <c r="F1628" s="69"/>
      <c r="G1628" s="69"/>
      <c r="H1628" s="69"/>
      <c r="I1628" s="69"/>
      <c r="J1628" s="69"/>
      <c r="K1628" s="69"/>
      <c r="L1628" s="69"/>
      <c r="M1628" s="69"/>
      <c r="N1628" s="69"/>
      <c r="O1628" s="69"/>
      <c r="P1628" s="69"/>
      <c r="Q1628" s="69"/>
      <c r="R1628" s="69"/>
      <c r="S1628" s="69"/>
      <c r="T1628" s="69"/>
      <c r="U1628" s="69"/>
      <c r="V1628" s="69"/>
      <c r="W1628" s="69"/>
      <c r="X1628" s="69"/>
      <c r="Y1628" s="69"/>
      <c r="Z1628" s="69"/>
    </row>
    <row r="1629" spans="1:35" s="76" customFormat="1" ht="18.399999999999999" customHeight="1" x14ac:dyDescent="0.15">
      <c r="A1629" s="69"/>
      <c r="B1629" s="71" t="s">
        <v>164</v>
      </c>
      <c r="C1629" s="69"/>
      <c r="D1629" s="69"/>
      <c r="E1629" s="69"/>
      <c r="F1629" s="69"/>
      <c r="G1629" s="69"/>
      <c r="H1629" s="69"/>
      <c r="I1629" s="69"/>
      <c r="J1629" s="69"/>
      <c r="K1629" s="69"/>
      <c r="L1629" s="69"/>
      <c r="M1629" s="69"/>
      <c r="N1629" s="69"/>
      <c r="O1629" s="69"/>
      <c r="P1629" s="69"/>
      <c r="Q1629" s="69"/>
      <c r="R1629" s="69"/>
      <c r="S1629" s="69"/>
      <c r="T1629" s="69"/>
      <c r="U1629" s="69"/>
      <c r="V1629" s="69"/>
      <c r="W1629" s="69"/>
      <c r="X1629" s="69"/>
      <c r="Y1629" s="69"/>
      <c r="Z1629" s="69"/>
    </row>
    <row r="1630" spans="1:35" s="76" customFormat="1" ht="18.399999999999999" customHeight="1" x14ac:dyDescent="0.15">
      <c r="A1630" s="69"/>
      <c r="B1630" s="71" t="s">
        <v>165</v>
      </c>
      <c r="C1630" s="69"/>
      <c r="D1630" s="69"/>
      <c r="E1630" s="69"/>
      <c r="F1630" s="69"/>
      <c r="G1630" s="69"/>
      <c r="H1630" s="69"/>
      <c r="I1630" s="69"/>
      <c r="J1630" s="69"/>
      <c r="K1630" s="69"/>
      <c r="L1630" s="69"/>
      <c r="M1630" s="69"/>
      <c r="N1630" s="69"/>
      <c r="O1630" s="69"/>
      <c r="P1630" s="69"/>
      <c r="Q1630" s="69"/>
      <c r="R1630" s="69"/>
      <c r="S1630" s="69"/>
      <c r="T1630" s="69"/>
      <c r="U1630" s="69"/>
      <c r="V1630" s="69"/>
      <c r="W1630" s="69"/>
      <c r="X1630" s="69"/>
      <c r="Y1630" s="69"/>
      <c r="Z1630" s="69"/>
    </row>
    <row r="1631" spans="1:35" s="76" customFormat="1" ht="18.399999999999999" customHeight="1" x14ac:dyDescent="0.15">
      <c r="A1631" s="69"/>
      <c r="B1631" s="241" t="s">
        <v>154</v>
      </c>
      <c r="C1631" s="69"/>
      <c r="D1631" s="69"/>
      <c r="E1631" s="69"/>
      <c r="F1631" s="69"/>
      <c r="G1631" s="69"/>
      <c r="H1631" s="242"/>
      <c r="I1631" s="69"/>
      <c r="J1631" s="69"/>
      <c r="K1631" s="69"/>
      <c r="L1631" s="69"/>
      <c r="M1631" s="242"/>
      <c r="N1631" s="242"/>
      <c r="O1631" s="242"/>
      <c r="P1631" s="242"/>
      <c r="Q1631" s="242"/>
      <c r="R1631" s="242"/>
      <c r="S1631" s="242"/>
      <c r="T1631" s="242"/>
      <c r="U1631" s="242"/>
      <c r="V1631" s="242"/>
      <c r="W1631" s="242"/>
      <c r="X1631" s="242"/>
      <c r="Y1631" s="242"/>
      <c r="Z1631" s="69"/>
    </row>
    <row r="1632" spans="1:35" s="76" customFormat="1" ht="18.399999999999999" customHeight="1" thickBot="1" x14ac:dyDescent="0.2">
      <c r="A1632" s="69"/>
      <c r="B1632" s="72" t="s">
        <v>390</v>
      </c>
      <c r="C1632" s="69"/>
      <c r="D1632" s="69"/>
      <c r="E1632" s="69"/>
      <c r="F1632" s="69"/>
      <c r="G1632" s="69"/>
      <c r="H1632" s="69"/>
      <c r="I1632" s="69"/>
      <c r="J1632" s="69"/>
      <c r="K1632" s="69"/>
      <c r="L1632" s="69"/>
      <c r="M1632" s="69"/>
      <c r="N1632" s="69"/>
      <c r="O1632" s="69"/>
      <c r="P1632" s="69"/>
      <c r="Q1632" s="69"/>
      <c r="R1632" s="69"/>
      <c r="S1632" s="69"/>
      <c r="T1632" s="69"/>
      <c r="U1632" s="69"/>
      <c r="V1632" s="69"/>
      <c r="W1632" s="69"/>
      <c r="X1632" s="69"/>
      <c r="Y1632" s="69"/>
      <c r="Z1632" s="69"/>
    </row>
    <row r="1633" spans="1:28" s="76" customFormat="1" ht="18.399999999999999" customHeight="1" thickTop="1" thickBot="1" x14ac:dyDescent="0.2">
      <c r="A1633" s="69"/>
      <c r="B1633" s="499" t="s">
        <v>155</v>
      </c>
      <c r="C1633" s="500"/>
      <c r="D1633" s="500"/>
      <c r="E1633" s="500"/>
      <c r="F1633" s="500"/>
      <c r="G1633" s="500"/>
      <c r="H1633" s="500"/>
      <c r="I1633" s="501"/>
      <c r="J1633" s="496">
        <f>J$13</f>
        <v>44871</v>
      </c>
      <c r="K1633" s="497"/>
      <c r="L1633" s="496">
        <f t="shared" ref="L1633" si="497">L$13</f>
        <v>44872</v>
      </c>
      <c r="M1633" s="497"/>
      <c r="N1633" s="496">
        <f t="shared" ref="N1633" si="498">N$13</f>
        <v>44873</v>
      </c>
      <c r="O1633" s="497"/>
      <c r="P1633" s="496">
        <f t="shared" ref="P1633" si="499">P$13</f>
        <v>44874</v>
      </c>
      <c r="Q1633" s="497"/>
      <c r="R1633" s="496">
        <f t="shared" ref="R1633" si="500">R$13</f>
        <v>44875</v>
      </c>
      <c r="S1633" s="497"/>
      <c r="T1633" s="496">
        <f t="shared" ref="T1633" si="501">T$13</f>
        <v>44876</v>
      </c>
      <c r="U1633" s="497"/>
      <c r="V1633" s="496">
        <f t="shared" ref="V1633" si="502">V$13</f>
        <v>44877</v>
      </c>
      <c r="W1633" s="497"/>
      <c r="X1633" s="496">
        <f t="shared" ref="X1633" si="503">X$13</f>
        <v>44878</v>
      </c>
      <c r="Y1633" s="502"/>
      <c r="Z1633" s="69"/>
    </row>
    <row r="1634" spans="1:28" s="76" customFormat="1" ht="18.399999999999999" customHeight="1" thickTop="1" x14ac:dyDescent="0.15">
      <c r="A1634" s="69"/>
      <c r="B1634" s="170" t="s">
        <v>156</v>
      </c>
      <c r="C1634" s="171"/>
      <c r="D1634" s="171"/>
      <c r="E1634" s="171"/>
      <c r="F1634" s="171"/>
      <c r="G1634" s="171"/>
      <c r="H1634" s="171"/>
      <c r="I1634" s="172"/>
      <c r="J1634" s="488"/>
      <c r="K1634" s="489"/>
      <c r="L1634" s="490"/>
      <c r="M1634" s="489"/>
      <c r="N1634" s="490"/>
      <c r="O1634" s="489"/>
      <c r="P1634" s="490"/>
      <c r="Q1634" s="489"/>
      <c r="R1634" s="490"/>
      <c r="S1634" s="489"/>
      <c r="T1634" s="490"/>
      <c r="U1634" s="489"/>
      <c r="V1634" s="490"/>
      <c r="W1634" s="489"/>
      <c r="X1634" s="490"/>
      <c r="Y1634" s="491"/>
      <c r="Z1634" s="69"/>
    </row>
    <row r="1635" spans="1:28" s="76" customFormat="1" ht="18.399999999999999" customHeight="1" x14ac:dyDescent="0.15">
      <c r="A1635" s="69"/>
      <c r="B1635" s="173"/>
      <c r="C1635" s="174"/>
      <c r="D1635" s="174"/>
      <c r="E1635" s="174"/>
      <c r="F1635" s="174"/>
      <c r="G1635" s="175" t="s">
        <v>157</v>
      </c>
      <c r="H1635" s="176"/>
      <c r="I1635" s="177"/>
      <c r="J1635" s="492" t="s">
        <v>286</v>
      </c>
      <c r="K1635" s="493"/>
      <c r="L1635" s="494" t="s">
        <v>286</v>
      </c>
      <c r="M1635" s="493"/>
      <c r="N1635" s="494" t="s">
        <v>286</v>
      </c>
      <c r="O1635" s="493"/>
      <c r="P1635" s="494" t="s">
        <v>286</v>
      </c>
      <c r="Q1635" s="493"/>
      <c r="R1635" s="494" t="s">
        <v>286</v>
      </c>
      <c r="S1635" s="493"/>
      <c r="T1635" s="494" t="s">
        <v>286</v>
      </c>
      <c r="U1635" s="493"/>
      <c r="V1635" s="494" t="s">
        <v>286</v>
      </c>
      <c r="W1635" s="493"/>
      <c r="X1635" s="494" t="s">
        <v>286</v>
      </c>
      <c r="Y1635" s="495"/>
      <c r="Z1635" s="69"/>
    </row>
    <row r="1636" spans="1:28" s="76" customFormat="1" ht="18.399999999999999" customHeight="1" x14ac:dyDescent="0.15">
      <c r="A1636" s="69"/>
      <c r="B1636" s="178" t="s">
        <v>158</v>
      </c>
      <c r="C1636" s="179"/>
      <c r="D1636" s="179"/>
      <c r="E1636" s="179"/>
      <c r="F1636" s="179"/>
      <c r="G1636" s="179"/>
      <c r="H1636" s="179"/>
      <c r="I1636" s="180"/>
      <c r="J1636" s="484"/>
      <c r="K1636" s="485"/>
      <c r="L1636" s="486"/>
      <c r="M1636" s="485"/>
      <c r="N1636" s="486"/>
      <c r="O1636" s="485"/>
      <c r="P1636" s="486"/>
      <c r="Q1636" s="485"/>
      <c r="R1636" s="486"/>
      <c r="S1636" s="485"/>
      <c r="T1636" s="486"/>
      <c r="U1636" s="485"/>
      <c r="V1636" s="486"/>
      <c r="W1636" s="485"/>
      <c r="X1636" s="486"/>
      <c r="Y1636" s="487"/>
      <c r="Z1636" s="69"/>
    </row>
    <row r="1637" spans="1:28" s="76" customFormat="1" ht="18.399999999999999" customHeight="1" x14ac:dyDescent="0.15">
      <c r="A1637" s="70"/>
      <c r="B1637" s="178" t="s">
        <v>159</v>
      </c>
      <c r="C1637" s="179"/>
      <c r="D1637" s="179"/>
      <c r="E1637" s="179"/>
      <c r="F1637" s="179"/>
      <c r="G1637" s="179"/>
      <c r="H1637" s="179"/>
      <c r="I1637" s="180"/>
      <c r="J1637" s="484"/>
      <c r="K1637" s="485"/>
      <c r="L1637" s="486"/>
      <c r="M1637" s="485"/>
      <c r="N1637" s="486"/>
      <c r="O1637" s="485"/>
      <c r="P1637" s="486"/>
      <c r="Q1637" s="485"/>
      <c r="R1637" s="486"/>
      <c r="S1637" s="485"/>
      <c r="T1637" s="486"/>
      <c r="U1637" s="485"/>
      <c r="V1637" s="486"/>
      <c r="W1637" s="485"/>
      <c r="X1637" s="486"/>
      <c r="Y1637" s="487"/>
      <c r="Z1637" s="69"/>
    </row>
    <row r="1638" spans="1:28" s="76" customFormat="1" ht="18.399999999999999" customHeight="1" x14ac:dyDescent="0.15">
      <c r="A1638" s="69"/>
      <c r="B1638" s="178" t="s">
        <v>160</v>
      </c>
      <c r="C1638" s="179"/>
      <c r="D1638" s="179"/>
      <c r="E1638" s="179"/>
      <c r="F1638" s="179"/>
      <c r="G1638" s="179"/>
      <c r="H1638" s="179"/>
      <c r="I1638" s="180"/>
      <c r="J1638" s="484"/>
      <c r="K1638" s="485"/>
      <c r="L1638" s="486"/>
      <c r="M1638" s="485"/>
      <c r="N1638" s="486"/>
      <c r="O1638" s="485"/>
      <c r="P1638" s="486"/>
      <c r="Q1638" s="485"/>
      <c r="R1638" s="486"/>
      <c r="S1638" s="485"/>
      <c r="T1638" s="486"/>
      <c r="U1638" s="485"/>
      <c r="V1638" s="486"/>
      <c r="W1638" s="485"/>
      <c r="X1638" s="486"/>
      <c r="Y1638" s="487"/>
      <c r="Z1638" s="69"/>
    </row>
    <row r="1639" spans="1:28" s="76" customFormat="1" ht="18.399999999999999" customHeight="1" thickBot="1" x14ac:dyDescent="0.2">
      <c r="A1639" s="70"/>
      <c r="B1639" s="181" t="s">
        <v>161</v>
      </c>
      <c r="C1639" s="182"/>
      <c r="D1639" s="182"/>
      <c r="E1639" s="182"/>
      <c r="F1639" s="182"/>
      <c r="G1639" s="182"/>
      <c r="H1639" s="182"/>
      <c r="I1639" s="183"/>
      <c r="J1639" s="480"/>
      <c r="K1639" s="481"/>
      <c r="L1639" s="482"/>
      <c r="M1639" s="481"/>
      <c r="N1639" s="482"/>
      <c r="O1639" s="481"/>
      <c r="P1639" s="482"/>
      <c r="Q1639" s="481"/>
      <c r="R1639" s="482"/>
      <c r="S1639" s="481"/>
      <c r="T1639" s="482"/>
      <c r="U1639" s="481"/>
      <c r="V1639" s="482"/>
      <c r="W1639" s="481"/>
      <c r="X1639" s="482"/>
      <c r="Y1639" s="483"/>
      <c r="Z1639" s="69"/>
    </row>
    <row r="1640" spans="1:28" s="76" customFormat="1" ht="18.399999999999999" customHeight="1" thickTop="1" x14ac:dyDescent="0.15">
      <c r="A1640" s="69"/>
      <c r="B1640" s="73"/>
      <c r="C1640" s="73"/>
      <c r="D1640" s="507" t="str">
        <f>IF(AB1641=0,"",VLOOKUP(AB1641,E$2256:F$2355,2))</f>
        <v/>
      </c>
      <c r="E1640" s="507"/>
      <c r="F1640" s="507"/>
      <c r="G1640" s="507"/>
      <c r="H1640" s="73"/>
      <c r="I1640" s="73"/>
      <c r="J1640" s="73"/>
      <c r="K1640" s="73"/>
      <c r="L1640" s="73"/>
      <c r="M1640" s="503"/>
      <c r="N1640" s="503"/>
      <c r="O1640" s="503"/>
      <c r="P1640" s="503"/>
      <c r="Q1640" s="503"/>
      <c r="R1640" s="73"/>
      <c r="S1640" s="73"/>
      <c r="T1640" s="73"/>
      <c r="U1640" s="505" t="str">
        <f>U$20</f>
        <v/>
      </c>
      <c r="V1640" s="505"/>
      <c r="W1640" s="505"/>
      <c r="X1640" s="505"/>
      <c r="Y1640" s="505"/>
      <c r="Z1640" s="69"/>
    </row>
    <row r="1641" spans="1:28" s="76" customFormat="1" ht="18.399999999999999" customHeight="1" x14ac:dyDescent="0.15">
      <c r="A1641" s="69"/>
      <c r="B1641" s="74" t="s">
        <v>162</v>
      </c>
      <c r="C1641" s="74"/>
      <c r="D1641" s="508"/>
      <c r="E1641" s="508"/>
      <c r="F1641" s="508"/>
      <c r="G1641" s="508"/>
      <c r="H1641" s="69"/>
      <c r="I1641" s="74" t="s">
        <v>163</v>
      </c>
      <c r="J1641" s="74"/>
      <c r="K1641" s="74"/>
      <c r="L1641" s="74"/>
      <c r="M1641" s="504"/>
      <c r="N1641" s="504"/>
      <c r="O1641" s="504"/>
      <c r="P1641" s="504"/>
      <c r="Q1641" s="504"/>
      <c r="R1641" s="69"/>
      <c r="S1641" s="74" t="s">
        <v>174</v>
      </c>
      <c r="T1641" s="74"/>
      <c r="U1641" s="506"/>
      <c r="V1641" s="506"/>
      <c r="W1641" s="506"/>
      <c r="X1641" s="506"/>
      <c r="Y1641" s="506"/>
      <c r="Z1641" s="69"/>
      <c r="AB1641" s="85">
        <f>IF(OR(SUM(AE$9:AE$10)=0,SUM(AE$9:AE$10)&lt;MAX(AB$1:AB1640)+1),0,MAX(AB$1:AB1640)+1)</f>
        <v>0</v>
      </c>
    </row>
    <row r="1642" spans="1:28" s="76" customFormat="1" ht="18.399999999999999" customHeight="1" x14ac:dyDescent="0.15">
      <c r="A1642" s="69"/>
      <c r="B1642" s="240" t="s">
        <v>389</v>
      </c>
      <c r="C1642" s="69"/>
      <c r="D1642" s="69"/>
      <c r="E1642" s="69"/>
      <c r="F1642" s="69"/>
      <c r="G1642" s="69"/>
      <c r="H1642" s="69"/>
      <c r="I1642" s="69"/>
      <c r="J1642" s="69"/>
      <c r="K1642" s="69"/>
      <c r="L1642" s="69"/>
      <c r="M1642" s="69"/>
      <c r="N1642" s="69"/>
      <c r="O1642" s="69"/>
      <c r="P1642" s="69"/>
      <c r="Q1642" s="69"/>
      <c r="R1642" s="69"/>
      <c r="S1642" s="69"/>
      <c r="T1642" s="69"/>
      <c r="U1642" s="69"/>
      <c r="V1642" s="69"/>
      <c r="W1642" s="69"/>
      <c r="X1642" s="69"/>
      <c r="Y1642" s="69"/>
      <c r="Z1642" s="69"/>
    </row>
    <row r="1643" spans="1:28" s="76" customFormat="1" ht="18.399999999999999" customHeight="1" x14ac:dyDescent="0.15">
      <c r="A1643" s="69" t="s">
        <v>149</v>
      </c>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5"/>
    </row>
    <row r="1644" spans="1:28" s="76" customFormat="1" ht="18.399999999999999" customHeight="1" x14ac:dyDescent="0.15">
      <c r="A1644" s="70"/>
      <c r="B1644" s="70"/>
      <c r="C1644" s="70"/>
      <c r="D1644" s="498" t="str">
        <f>団体!C$4&amp;"   体調チェックシート"</f>
        <v>令和 ４年度 第２４回 「谷口睦生」記念陸上記録会   体調チェックシート</v>
      </c>
      <c r="E1644" s="498"/>
      <c r="F1644" s="498"/>
      <c r="G1644" s="498"/>
      <c r="H1644" s="498"/>
      <c r="I1644" s="498"/>
      <c r="J1644" s="498"/>
      <c r="K1644" s="498"/>
      <c r="L1644" s="498"/>
      <c r="M1644" s="498"/>
      <c r="N1644" s="498"/>
      <c r="O1644" s="498"/>
      <c r="P1644" s="498"/>
      <c r="Q1644" s="498"/>
      <c r="R1644" s="498"/>
      <c r="S1644" s="498"/>
      <c r="T1644" s="498"/>
      <c r="U1644" s="498"/>
      <c r="V1644" s="498"/>
      <c r="W1644" s="498"/>
      <c r="X1644" s="498"/>
      <c r="Y1644" s="70"/>
      <c r="Z1644" s="70"/>
      <c r="AA1644" s="75"/>
    </row>
    <row r="1645" spans="1:28" s="76" customFormat="1" ht="18.399999999999999" customHeight="1" x14ac:dyDescent="0.15">
      <c r="A1645" s="69"/>
      <c r="B1645" s="69"/>
      <c r="C1645" s="69"/>
      <c r="D1645" s="498"/>
      <c r="E1645" s="498"/>
      <c r="F1645" s="498"/>
      <c r="G1645" s="498"/>
      <c r="H1645" s="498"/>
      <c r="I1645" s="498"/>
      <c r="J1645" s="498"/>
      <c r="K1645" s="498"/>
      <c r="L1645" s="498"/>
      <c r="M1645" s="498"/>
      <c r="N1645" s="498"/>
      <c r="O1645" s="498"/>
      <c r="P1645" s="498"/>
      <c r="Q1645" s="498"/>
      <c r="R1645" s="498"/>
      <c r="S1645" s="498"/>
      <c r="T1645" s="498"/>
      <c r="U1645" s="498"/>
      <c r="V1645" s="498"/>
      <c r="W1645" s="498"/>
      <c r="X1645" s="498"/>
      <c r="Y1645" s="69"/>
      <c r="Z1645" s="69"/>
    </row>
    <row r="1646" spans="1:28" s="76" customFormat="1" ht="18.399999999999999" customHeight="1" x14ac:dyDescent="0.15">
      <c r="A1646" s="69"/>
      <c r="B1646" s="69"/>
      <c r="C1646" s="69"/>
      <c r="D1646" s="69"/>
      <c r="E1646" s="69"/>
      <c r="F1646" s="69"/>
      <c r="G1646" s="69"/>
      <c r="H1646" s="69"/>
      <c r="I1646" s="69"/>
      <c r="J1646" s="69"/>
      <c r="K1646" s="69"/>
      <c r="L1646" s="69"/>
      <c r="M1646" s="69"/>
      <c r="N1646" s="69"/>
      <c r="O1646" s="69"/>
      <c r="P1646" s="69"/>
      <c r="Q1646" s="69"/>
      <c r="R1646" s="69"/>
      <c r="S1646" s="69"/>
      <c r="T1646" s="69"/>
      <c r="U1646" s="69"/>
      <c r="V1646" s="69"/>
      <c r="W1646" s="69"/>
      <c r="X1646" s="69"/>
      <c r="Y1646" s="69"/>
      <c r="Z1646" s="69"/>
    </row>
    <row r="1647" spans="1:28" s="76" customFormat="1" ht="18.399999999999999" customHeight="1" x14ac:dyDescent="0.15">
      <c r="A1647" s="69"/>
      <c r="B1647" s="71" t="s">
        <v>150</v>
      </c>
      <c r="C1647" s="69"/>
      <c r="D1647" s="69"/>
      <c r="E1647" s="69"/>
      <c r="F1647" s="69"/>
      <c r="G1647" s="69"/>
      <c r="H1647" s="69"/>
      <c r="I1647" s="69"/>
      <c r="J1647" s="69"/>
      <c r="K1647" s="69"/>
      <c r="L1647" s="69"/>
      <c r="M1647" s="69"/>
      <c r="N1647" s="69"/>
      <c r="O1647" s="69"/>
      <c r="P1647" s="69"/>
      <c r="Q1647" s="69"/>
      <c r="R1647" s="69"/>
      <c r="S1647" s="69"/>
      <c r="T1647" s="69"/>
      <c r="U1647" s="69"/>
      <c r="V1647" s="69"/>
      <c r="W1647" s="69"/>
      <c r="X1647" s="69"/>
      <c r="Y1647" s="69"/>
      <c r="Z1647" s="69"/>
    </row>
    <row r="1648" spans="1:28" s="76" customFormat="1" ht="18.399999999999999" customHeight="1" x14ac:dyDescent="0.15">
      <c r="A1648" s="69"/>
      <c r="B1648" s="71" t="s">
        <v>151</v>
      </c>
      <c r="C1648" s="69"/>
      <c r="D1648" s="69"/>
      <c r="E1648" s="69"/>
      <c r="F1648" s="69"/>
      <c r="G1648" s="69"/>
      <c r="H1648" s="69"/>
      <c r="I1648" s="69"/>
      <c r="J1648" s="69"/>
      <c r="K1648" s="69"/>
      <c r="L1648" s="69"/>
      <c r="M1648" s="69"/>
      <c r="N1648" s="69"/>
      <c r="O1648" s="69"/>
      <c r="P1648" s="69"/>
      <c r="Q1648" s="69"/>
      <c r="R1648" s="69"/>
      <c r="S1648" s="69"/>
      <c r="T1648" s="69"/>
      <c r="U1648" s="69"/>
      <c r="V1648" s="69"/>
      <c r="W1648" s="69"/>
      <c r="X1648" s="69"/>
      <c r="Y1648" s="69"/>
      <c r="Z1648" s="69"/>
    </row>
    <row r="1649" spans="1:28" s="76" customFormat="1" ht="18.399999999999999" customHeight="1" x14ac:dyDescent="0.15">
      <c r="A1649" s="69"/>
      <c r="B1649" s="71" t="s">
        <v>152</v>
      </c>
      <c r="C1649" s="69"/>
      <c r="D1649" s="69"/>
      <c r="E1649" s="69"/>
      <c r="F1649" s="69"/>
      <c r="G1649" s="69"/>
      <c r="H1649" s="69"/>
      <c r="I1649" s="69"/>
      <c r="J1649" s="69"/>
      <c r="K1649" s="69"/>
      <c r="L1649" s="69"/>
      <c r="M1649" s="69"/>
      <c r="N1649" s="69"/>
      <c r="O1649" s="69"/>
      <c r="P1649" s="69"/>
      <c r="Q1649" s="69"/>
      <c r="R1649" s="69"/>
      <c r="S1649" s="69"/>
      <c r="T1649" s="69"/>
      <c r="U1649" s="69"/>
      <c r="V1649" s="69"/>
      <c r="W1649" s="69"/>
      <c r="X1649" s="69"/>
      <c r="Y1649" s="69"/>
      <c r="Z1649" s="69"/>
    </row>
    <row r="1650" spans="1:28" s="76" customFormat="1" ht="18.399999999999999" customHeight="1" x14ac:dyDescent="0.15">
      <c r="A1650" s="69"/>
      <c r="B1650" s="71" t="s">
        <v>153</v>
      </c>
      <c r="C1650" s="69"/>
      <c r="D1650" s="69"/>
      <c r="E1650" s="69"/>
      <c r="F1650" s="69"/>
      <c r="G1650" s="69"/>
      <c r="H1650" s="69"/>
      <c r="I1650" s="69"/>
      <c r="J1650" s="69"/>
      <c r="K1650" s="69"/>
      <c r="L1650" s="69"/>
      <c r="M1650" s="69"/>
      <c r="N1650" s="69"/>
      <c r="O1650" s="69"/>
      <c r="P1650" s="69"/>
      <c r="Q1650" s="69"/>
      <c r="R1650" s="69"/>
      <c r="S1650" s="69"/>
      <c r="T1650" s="69"/>
      <c r="U1650" s="69"/>
      <c r="V1650" s="69"/>
      <c r="W1650" s="69"/>
      <c r="X1650" s="69"/>
      <c r="Y1650" s="69"/>
      <c r="Z1650" s="69"/>
    </row>
    <row r="1651" spans="1:28" s="76" customFormat="1" ht="18.399999999999999" customHeight="1" x14ac:dyDescent="0.15">
      <c r="A1651" s="69"/>
      <c r="B1651" s="71" t="s">
        <v>164</v>
      </c>
      <c r="C1651" s="69"/>
      <c r="D1651" s="69"/>
      <c r="E1651" s="69"/>
      <c r="F1651" s="69"/>
      <c r="G1651" s="69"/>
      <c r="H1651" s="69"/>
      <c r="I1651" s="69"/>
      <c r="J1651" s="69"/>
      <c r="K1651" s="69"/>
      <c r="L1651" s="69"/>
      <c r="M1651" s="69"/>
      <c r="N1651" s="69"/>
      <c r="O1651" s="69"/>
      <c r="P1651" s="69"/>
      <c r="Q1651" s="69"/>
      <c r="R1651" s="69"/>
      <c r="S1651" s="69"/>
      <c r="T1651" s="69"/>
      <c r="U1651" s="69"/>
      <c r="V1651" s="69"/>
      <c r="W1651" s="69"/>
      <c r="X1651" s="69"/>
      <c r="Y1651" s="69"/>
      <c r="Z1651" s="69"/>
    </row>
    <row r="1652" spans="1:28" s="76" customFormat="1" ht="18.399999999999999" customHeight="1" x14ac:dyDescent="0.15">
      <c r="A1652" s="69"/>
      <c r="B1652" s="71" t="s">
        <v>165</v>
      </c>
      <c r="C1652" s="69"/>
      <c r="D1652" s="69"/>
      <c r="E1652" s="69"/>
      <c r="F1652" s="69"/>
      <c r="G1652" s="69"/>
      <c r="H1652" s="69"/>
      <c r="I1652" s="69"/>
      <c r="J1652" s="69"/>
      <c r="K1652" s="69"/>
      <c r="L1652" s="69"/>
      <c r="M1652" s="69"/>
      <c r="N1652" s="69"/>
      <c r="O1652" s="69"/>
      <c r="P1652" s="69"/>
      <c r="Q1652" s="69"/>
      <c r="R1652" s="69"/>
      <c r="S1652" s="69"/>
      <c r="T1652" s="69"/>
      <c r="U1652" s="69"/>
      <c r="V1652" s="69"/>
      <c r="W1652" s="69"/>
      <c r="X1652" s="69"/>
      <c r="Y1652" s="69"/>
      <c r="Z1652" s="69"/>
    </row>
    <row r="1653" spans="1:28" s="76" customFormat="1" ht="18.399999999999999" customHeight="1" x14ac:dyDescent="0.15">
      <c r="A1653" s="69"/>
      <c r="B1653" s="241" t="s">
        <v>154</v>
      </c>
      <c r="C1653" s="69"/>
      <c r="D1653" s="69"/>
      <c r="E1653" s="69"/>
      <c r="F1653" s="69"/>
      <c r="G1653" s="69"/>
      <c r="H1653" s="242"/>
      <c r="I1653" s="69"/>
      <c r="J1653" s="69"/>
      <c r="K1653" s="69"/>
      <c r="L1653" s="69"/>
      <c r="M1653" s="242"/>
      <c r="N1653" s="242"/>
      <c r="O1653" s="242"/>
      <c r="P1653" s="242"/>
      <c r="Q1653" s="242"/>
      <c r="R1653" s="242"/>
      <c r="S1653" s="242"/>
      <c r="T1653" s="242"/>
      <c r="U1653" s="242"/>
      <c r="V1653" s="242"/>
      <c r="W1653" s="242"/>
      <c r="X1653" s="242"/>
      <c r="Y1653" s="242"/>
      <c r="Z1653" s="69"/>
    </row>
    <row r="1654" spans="1:28" s="76" customFormat="1" ht="18.399999999999999" customHeight="1" thickBot="1" x14ac:dyDescent="0.2">
      <c r="A1654" s="69"/>
      <c r="B1654" s="72" t="s">
        <v>390</v>
      </c>
      <c r="C1654" s="69"/>
      <c r="D1654" s="69"/>
      <c r="E1654" s="69"/>
      <c r="F1654" s="69"/>
      <c r="G1654" s="69"/>
      <c r="H1654" s="69"/>
      <c r="I1654" s="69"/>
      <c r="J1654" s="69"/>
      <c r="K1654" s="69"/>
      <c r="L1654" s="69"/>
      <c r="M1654" s="69"/>
      <c r="N1654" s="69"/>
      <c r="O1654" s="69"/>
      <c r="P1654" s="69"/>
      <c r="Q1654" s="69"/>
      <c r="R1654" s="69"/>
      <c r="S1654" s="69"/>
      <c r="T1654" s="69"/>
      <c r="U1654" s="69"/>
      <c r="V1654" s="69"/>
      <c r="W1654" s="69"/>
      <c r="X1654" s="69"/>
      <c r="Y1654" s="69"/>
      <c r="Z1654" s="69"/>
    </row>
    <row r="1655" spans="1:28" s="76" customFormat="1" ht="18.399999999999999" customHeight="1" thickTop="1" thickBot="1" x14ac:dyDescent="0.2">
      <c r="A1655" s="69"/>
      <c r="B1655" s="499" t="s">
        <v>155</v>
      </c>
      <c r="C1655" s="500"/>
      <c r="D1655" s="500"/>
      <c r="E1655" s="500"/>
      <c r="F1655" s="500"/>
      <c r="G1655" s="500"/>
      <c r="H1655" s="500"/>
      <c r="I1655" s="501"/>
      <c r="J1655" s="496">
        <f>J$13</f>
        <v>44871</v>
      </c>
      <c r="K1655" s="497"/>
      <c r="L1655" s="496">
        <f t="shared" ref="L1655" si="504">L$13</f>
        <v>44872</v>
      </c>
      <c r="M1655" s="497"/>
      <c r="N1655" s="496">
        <f t="shared" ref="N1655" si="505">N$13</f>
        <v>44873</v>
      </c>
      <c r="O1655" s="497"/>
      <c r="P1655" s="496">
        <f t="shared" ref="P1655" si="506">P$13</f>
        <v>44874</v>
      </c>
      <c r="Q1655" s="497"/>
      <c r="R1655" s="496">
        <f t="shared" ref="R1655" si="507">R$13</f>
        <v>44875</v>
      </c>
      <c r="S1655" s="497"/>
      <c r="T1655" s="496">
        <f t="shared" ref="T1655" si="508">T$13</f>
        <v>44876</v>
      </c>
      <c r="U1655" s="497"/>
      <c r="V1655" s="496">
        <f t="shared" ref="V1655" si="509">V$13</f>
        <v>44877</v>
      </c>
      <c r="W1655" s="497"/>
      <c r="X1655" s="496">
        <f t="shared" ref="X1655" si="510">X$13</f>
        <v>44878</v>
      </c>
      <c r="Y1655" s="502"/>
      <c r="Z1655" s="69"/>
    </row>
    <row r="1656" spans="1:28" s="76" customFormat="1" ht="18.399999999999999" customHeight="1" thickTop="1" x14ac:dyDescent="0.15">
      <c r="A1656" s="69"/>
      <c r="B1656" s="170" t="s">
        <v>156</v>
      </c>
      <c r="C1656" s="171"/>
      <c r="D1656" s="171"/>
      <c r="E1656" s="171"/>
      <c r="F1656" s="171"/>
      <c r="G1656" s="171"/>
      <c r="H1656" s="171"/>
      <c r="I1656" s="172"/>
      <c r="J1656" s="488"/>
      <c r="K1656" s="489"/>
      <c r="L1656" s="490"/>
      <c r="M1656" s="489"/>
      <c r="N1656" s="490"/>
      <c r="O1656" s="489"/>
      <c r="P1656" s="490"/>
      <c r="Q1656" s="489"/>
      <c r="R1656" s="490"/>
      <c r="S1656" s="489"/>
      <c r="T1656" s="490"/>
      <c r="U1656" s="489"/>
      <c r="V1656" s="490"/>
      <c r="W1656" s="489"/>
      <c r="X1656" s="490"/>
      <c r="Y1656" s="491"/>
      <c r="Z1656" s="69"/>
    </row>
    <row r="1657" spans="1:28" s="76" customFormat="1" ht="18.399999999999999" customHeight="1" x14ac:dyDescent="0.15">
      <c r="A1657" s="69"/>
      <c r="B1657" s="173"/>
      <c r="C1657" s="174"/>
      <c r="D1657" s="174"/>
      <c r="E1657" s="174"/>
      <c r="F1657" s="174"/>
      <c r="G1657" s="175" t="s">
        <v>157</v>
      </c>
      <c r="H1657" s="176"/>
      <c r="I1657" s="177"/>
      <c r="J1657" s="492" t="s">
        <v>286</v>
      </c>
      <c r="K1657" s="493"/>
      <c r="L1657" s="494" t="s">
        <v>286</v>
      </c>
      <c r="M1657" s="493"/>
      <c r="N1657" s="494" t="s">
        <v>286</v>
      </c>
      <c r="O1657" s="493"/>
      <c r="P1657" s="494" t="s">
        <v>286</v>
      </c>
      <c r="Q1657" s="493"/>
      <c r="R1657" s="494" t="s">
        <v>286</v>
      </c>
      <c r="S1657" s="493"/>
      <c r="T1657" s="494" t="s">
        <v>286</v>
      </c>
      <c r="U1657" s="493"/>
      <c r="V1657" s="494" t="s">
        <v>286</v>
      </c>
      <c r="W1657" s="493"/>
      <c r="X1657" s="494" t="s">
        <v>286</v>
      </c>
      <c r="Y1657" s="495"/>
      <c r="Z1657" s="69"/>
    </row>
    <row r="1658" spans="1:28" s="76" customFormat="1" ht="18.399999999999999" customHeight="1" x14ac:dyDescent="0.15">
      <c r="A1658" s="69"/>
      <c r="B1658" s="178" t="s">
        <v>158</v>
      </c>
      <c r="C1658" s="179"/>
      <c r="D1658" s="179"/>
      <c r="E1658" s="179"/>
      <c r="F1658" s="179"/>
      <c r="G1658" s="179"/>
      <c r="H1658" s="179"/>
      <c r="I1658" s="180"/>
      <c r="J1658" s="484"/>
      <c r="K1658" s="485"/>
      <c r="L1658" s="486"/>
      <c r="M1658" s="485"/>
      <c r="N1658" s="486"/>
      <c r="O1658" s="485"/>
      <c r="P1658" s="486"/>
      <c r="Q1658" s="485"/>
      <c r="R1658" s="486"/>
      <c r="S1658" s="485"/>
      <c r="T1658" s="486"/>
      <c r="U1658" s="485"/>
      <c r="V1658" s="486"/>
      <c r="W1658" s="485"/>
      <c r="X1658" s="486"/>
      <c r="Y1658" s="487"/>
      <c r="Z1658" s="69"/>
    </row>
    <row r="1659" spans="1:28" s="76" customFormat="1" ht="18.399999999999999" customHeight="1" x14ac:dyDescent="0.15">
      <c r="A1659" s="70"/>
      <c r="B1659" s="178" t="s">
        <v>159</v>
      </c>
      <c r="C1659" s="179"/>
      <c r="D1659" s="179"/>
      <c r="E1659" s="179"/>
      <c r="F1659" s="179"/>
      <c r="G1659" s="179"/>
      <c r="H1659" s="179"/>
      <c r="I1659" s="180"/>
      <c r="J1659" s="484"/>
      <c r="K1659" s="485"/>
      <c r="L1659" s="486"/>
      <c r="M1659" s="485"/>
      <c r="N1659" s="486"/>
      <c r="O1659" s="485"/>
      <c r="P1659" s="486"/>
      <c r="Q1659" s="485"/>
      <c r="R1659" s="486"/>
      <c r="S1659" s="485"/>
      <c r="T1659" s="486"/>
      <c r="U1659" s="485"/>
      <c r="V1659" s="486"/>
      <c r="W1659" s="485"/>
      <c r="X1659" s="486"/>
      <c r="Y1659" s="487"/>
      <c r="Z1659" s="69"/>
    </row>
    <row r="1660" spans="1:28" s="76" customFormat="1" ht="18.399999999999999" customHeight="1" x14ac:dyDescent="0.15">
      <c r="A1660" s="69"/>
      <c r="B1660" s="178" t="s">
        <v>160</v>
      </c>
      <c r="C1660" s="179"/>
      <c r="D1660" s="179"/>
      <c r="E1660" s="179"/>
      <c r="F1660" s="179"/>
      <c r="G1660" s="179"/>
      <c r="H1660" s="179"/>
      <c r="I1660" s="180"/>
      <c r="J1660" s="484"/>
      <c r="K1660" s="485"/>
      <c r="L1660" s="486"/>
      <c r="M1660" s="485"/>
      <c r="N1660" s="486"/>
      <c r="O1660" s="485"/>
      <c r="P1660" s="486"/>
      <c r="Q1660" s="485"/>
      <c r="R1660" s="486"/>
      <c r="S1660" s="485"/>
      <c r="T1660" s="486"/>
      <c r="U1660" s="485"/>
      <c r="V1660" s="486"/>
      <c r="W1660" s="485"/>
      <c r="X1660" s="486"/>
      <c r="Y1660" s="487"/>
      <c r="Z1660" s="69"/>
    </row>
    <row r="1661" spans="1:28" s="76" customFormat="1" ht="18.399999999999999" customHeight="1" thickBot="1" x14ac:dyDescent="0.2">
      <c r="A1661" s="70"/>
      <c r="B1661" s="181" t="s">
        <v>161</v>
      </c>
      <c r="C1661" s="182"/>
      <c r="D1661" s="182"/>
      <c r="E1661" s="182"/>
      <c r="F1661" s="182"/>
      <c r="G1661" s="182"/>
      <c r="H1661" s="182"/>
      <c r="I1661" s="183"/>
      <c r="J1661" s="480"/>
      <c r="K1661" s="481"/>
      <c r="L1661" s="482"/>
      <c r="M1661" s="481"/>
      <c r="N1661" s="482"/>
      <c r="O1661" s="481"/>
      <c r="P1661" s="482"/>
      <c r="Q1661" s="481"/>
      <c r="R1661" s="482"/>
      <c r="S1661" s="481"/>
      <c r="T1661" s="482"/>
      <c r="U1661" s="481"/>
      <c r="V1661" s="482"/>
      <c r="W1661" s="481"/>
      <c r="X1661" s="482"/>
      <c r="Y1661" s="483"/>
      <c r="Z1661" s="69"/>
    </row>
    <row r="1662" spans="1:28" s="76" customFormat="1" ht="18.399999999999999" customHeight="1" thickTop="1" x14ac:dyDescent="0.15">
      <c r="A1662" s="69"/>
      <c r="B1662" s="73"/>
      <c r="C1662" s="73"/>
      <c r="D1662" s="507" t="str">
        <f>IF(AB1663=0,"",VLOOKUP(AB1663,E$2256:F$2355,2))</f>
        <v/>
      </c>
      <c r="E1662" s="507"/>
      <c r="F1662" s="507"/>
      <c r="G1662" s="507"/>
      <c r="H1662" s="73"/>
      <c r="I1662" s="73"/>
      <c r="J1662" s="73"/>
      <c r="K1662" s="73"/>
      <c r="L1662" s="73"/>
      <c r="M1662" s="503"/>
      <c r="N1662" s="503"/>
      <c r="O1662" s="503"/>
      <c r="P1662" s="503"/>
      <c r="Q1662" s="503"/>
      <c r="R1662" s="73"/>
      <c r="S1662" s="73"/>
      <c r="T1662" s="73"/>
      <c r="U1662" s="505" t="str">
        <f>U$20</f>
        <v/>
      </c>
      <c r="V1662" s="505"/>
      <c r="W1662" s="505"/>
      <c r="X1662" s="505"/>
      <c r="Y1662" s="505"/>
      <c r="Z1662" s="69"/>
    </row>
    <row r="1663" spans="1:28" s="76" customFormat="1" ht="18.399999999999999" customHeight="1" x14ac:dyDescent="0.15">
      <c r="A1663" s="69"/>
      <c r="B1663" s="74" t="s">
        <v>162</v>
      </c>
      <c r="C1663" s="74"/>
      <c r="D1663" s="508"/>
      <c r="E1663" s="508"/>
      <c r="F1663" s="508"/>
      <c r="G1663" s="508"/>
      <c r="H1663" s="69"/>
      <c r="I1663" s="74" t="s">
        <v>163</v>
      </c>
      <c r="J1663" s="74"/>
      <c r="K1663" s="74"/>
      <c r="L1663" s="74"/>
      <c r="M1663" s="504"/>
      <c r="N1663" s="504"/>
      <c r="O1663" s="504"/>
      <c r="P1663" s="504"/>
      <c r="Q1663" s="504"/>
      <c r="R1663" s="69"/>
      <c r="S1663" s="74" t="s">
        <v>174</v>
      </c>
      <c r="T1663" s="74"/>
      <c r="U1663" s="506"/>
      <c r="V1663" s="506"/>
      <c r="W1663" s="506"/>
      <c r="X1663" s="506"/>
      <c r="Y1663" s="506"/>
      <c r="Z1663" s="69"/>
      <c r="AB1663" s="85">
        <f>IF(OR(SUM(AE$9:AE$10)=0,SUM(AE$9:AE$10)&lt;MAX(AB$1:AB1662)+1),0,MAX(AB$1:AB1662)+1)</f>
        <v>0</v>
      </c>
    </row>
    <row r="1664" spans="1:28" s="76" customFormat="1" ht="18.399999999999999" customHeight="1" x14ac:dyDescent="0.15">
      <c r="A1664" s="69"/>
      <c r="B1664" s="240" t="s">
        <v>389</v>
      </c>
      <c r="C1664" s="69"/>
      <c r="D1664" s="69"/>
      <c r="E1664" s="69"/>
      <c r="F1664" s="69"/>
      <c r="G1664" s="69"/>
      <c r="H1664" s="69"/>
      <c r="I1664" s="69"/>
      <c r="J1664" s="69"/>
      <c r="K1664" s="69"/>
      <c r="L1664" s="69"/>
      <c r="M1664" s="69"/>
      <c r="N1664" s="69"/>
      <c r="O1664" s="69"/>
      <c r="P1664" s="69"/>
      <c r="Q1664" s="69"/>
      <c r="R1664" s="69"/>
      <c r="S1664" s="69"/>
      <c r="T1664" s="69"/>
      <c r="U1664" s="69"/>
      <c r="V1664" s="69"/>
      <c r="W1664" s="69"/>
      <c r="X1664" s="69"/>
      <c r="Y1664" s="69"/>
      <c r="Z1664" s="69"/>
    </row>
    <row r="1665" spans="1:35" s="76" customFormat="1" ht="18.399999999999999" customHeight="1" x14ac:dyDescent="0.15">
      <c r="A1665" s="69" t="s">
        <v>149</v>
      </c>
      <c r="B1665" s="69"/>
      <c r="C1665" s="69"/>
      <c r="D1665" s="69"/>
      <c r="E1665" s="69"/>
      <c r="F1665" s="69"/>
      <c r="G1665" s="69"/>
      <c r="H1665" s="69"/>
      <c r="I1665" s="69"/>
      <c r="J1665" s="69"/>
      <c r="K1665" s="69"/>
      <c r="L1665" s="69"/>
      <c r="M1665" s="69"/>
      <c r="N1665" s="69"/>
      <c r="O1665" s="69"/>
      <c r="P1665" s="69"/>
      <c r="Q1665" s="69"/>
      <c r="R1665" s="69"/>
      <c r="S1665" s="69"/>
      <c r="T1665" s="69"/>
      <c r="U1665" s="69"/>
      <c r="V1665" s="69"/>
      <c r="W1665" s="69"/>
      <c r="X1665" s="69"/>
      <c r="Y1665" s="69"/>
      <c r="Z1665" s="69"/>
    </row>
    <row r="1666" spans="1:35" s="75" customFormat="1" ht="18.399999999999999" customHeight="1" x14ac:dyDescent="0.15">
      <c r="A1666" s="69" t="s">
        <v>149</v>
      </c>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row>
    <row r="1667" spans="1:35" s="76" customFormat="1" ht="18.399999999999999" customHeight="1" x14ac:dyDescent="0.15">
      <c r="A1667" s="70"/>
      <c r="B1667" s="70"/>
      <c r="C1667" s="70"/>
      <c r="D1667" s="498" t="str">
        <f>団体!C$4&amp;"   体調チェックシート"</f>
        <v>令和 ４年度 第２４回 「谷口睦生」記念陸上記録会   体調チェックシート</v>
      </c>
      <c r="E1667" s="498"/>
      <c r="F1667" s="498"/>
      <c r="G1667" s="498"/>
      <c r="H1667" s="498"/>
      <c r="I1667" s="498"/>
      <c r="J1667" s="498"/>
      <c r="K1667" s="498"/>
      <c r="L1667" s="498"/>
      <c r="M1667" s="498"/>
      <c r="N1667" s="498"/>
      <c r="O1667" s="498"/>
      <c r="P1667" s="498"/>
      <c r="Q1667" s="498"/>
      <c r="R1667" s="498"/>
      <c r="S1667" s="498"/>
      <c r="T1667" s="498"/>
      <c r="U1667" s="498"/>
      <c r="V1667" s="498"/>
      <c r="W1667" s="498"/>
      <c r="X1667" s="498"/>
      <c r="Y1667" s="70"/>
      <c r="Z1667" s="70"/>
      <c r="AA1667" s="75"/>
      <c r="AB1667" s="75"/>
      <c r="AC1667" s="75"/>
      <c r="AD1667" s="75"/>
    </row>
    <row r="1668" spans="1:35" s="76" customFormat="1" ht="18.399999999999999" customHeight="1" x14ac:dyDescent="0.15">
      <c r="A1668" s="69"/>
      <c r="B1668" s="69"/>
      <c r="C1668" s="69"/>
      <c r="D1668" s="498"/>
      <c r="E1668" s="498"/>
      <c r="F1668" s="498"/>
      <c r="G1668" s="498"/>
      <c r="H1668" s="498"/>
      <c r="I1668" s="498"/>
      <c r="J1668" s="498"/>
      <c r="K1668" s="498"/>
      <c r="L1668" s="498"/>
      <c r="M1668" s="498"/>
      <c r="N1668" s="498"/>
      <c r="O1668" s="498"/>
      <c r="P1668" s="498"/>
      <c r="Q1668" s="498"/>
      <c r="R1668" s="498"/>
      <c r="S1668" s="498"/>
      <c r="T1668" s="498"/>
      <c r="U1668" s="498"/>
      <c r="V1668" s="498"/>
      <c r="W1668" s="498"/>
      <c r="X1668" s="498"/>
      <c r="Y1668" s="69"/>
      <c r="Z1668" s="69"/>
    </row>
    <row r="1669" spans="1:35" s="75" customFormat="1" ht="18.399999999999999" customHeight="1" x14ac:dyDescent="0.15">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E1669" s="76"/>
      <c r="AF1669" s="76"/>
      <c r="AG1669" s="76"/>
      <c r="AH1669" s="76"/>
      <c r="AI1669" s="76"/>
    </row>
    <row r="1670" spans="1:35" s="76" customFormat="1" ht="18.399999999999999" customHeight="1" x14ac:dyDescent="0.15">
      <c r="A1670" s="69"/>
      <c r="B1670" s="71" t="s">
        <v>150</v>
      </c>
      <c r="C1670" s="69"/>
      <c r="D1670" s="69"/>
      <c r="E1670" s="69"/>
      <c r="F1670" s="69"/>
      <c r="G1670" s="69"/>
      <c r="H1670" s="69"/>
      <c r="I1670" s="69"/>
      <c r="J1670" s="69"/>
      <c r="K1670" s="69"/>
      <c r="L1670" s="69"/>
      <c r="M1670" s="69"/>
      <c r="N1670" s="69"/>
      <c r="O1670" s="69"/>
      <c r="P1670" s="69"/>
      <c r="Q1670" s="69"/>
      <c r="R1670" s="69"/>
      <c r="S1670" s="69"/>
      <c r="T1670" s="69"/>
      <c r="U1670" s="69"/>
      <c r="V1670" s="69"/>
      <c r="W1670" s="69"/>
      <c r="X1670" s="69"/>
      <c r="Y1670" s="69"/>
      <c r="Z1670" s="69"/>
    </row>
    <row r="1671" spans="1:35" s="76" customFormat="1" ht="18.399999999999999" customHeight="1" x14ac:dyDescent="0.15">
      <c r="A1671" s="69"/>
      <c r="B1671" s="71" t="s">
        <v>151</v>
      </c>
      <c r="C1671" s="69"/>
      <c r="D1671" s="69"/>
      <c r="E1671" s="69"/>
      <c r="F1671" s="69"/>
      <c r="G1671" s="69"/>
      <c r="H1671" s="69"/>
      <c r="I1671" s="69"/>
      <c r="J1671" s="69"/>
      <c r="K1671" s="69"/>
      <c r="L1671" s="69"/>
      <c r="M1671" s="69"/>
      <c r="N1671" s="69"/>
      <c r="O1671" s="69"/>
      <c r="P1671" s="69"/>
      <c r="Q1671" s="69"/>
      <c r="R1671" s="69"/>
      <c r="S1671" s="69"/>
      <c r="T1671" s="69"/>
      <c r="U1671" s="69"/>
      <c r="V1671" s="69"/>
      <c r="W1671" s="69"/>
      <c r="X1671" s="69"/>
      <c r="Y1671" s="69"/>
      <c r="Z1671" s="69"/>
    </row>
    <row r="1672" spans="1:35" s="76" customFormat="1" ht="18.399999999999999" customHeight="1" x14ac:dyDescent="0.15">
      <c r="A1672" s="69"/>
      <c r="B1672" s="71" t="s">
        <v>152</v>
      </c>
      <c r="C1672" s="69"/>
      <c r="D1672" s="69"/>
      <c r="E1672" s="69"/>
      <c r="F1672" s="69"/>
      <c r="G1672" s="69"/>
      <c r="H1672" s="69"/>
      <c r="I1672" s="69"/>
      <c r="J1672" s="69"/>
      <c r="K1672" s="69"/>
      <c r="L1672" s="69"/>
      <c r="M1672" s="69"/>
      <c r="N1672" s="69"/>
      <c r="O1672" s="69"/>
      <c r="P1672" s="69"/>
      <c r="Q1672" s="69"/>
      <c r="R1672" s="69"/>
      <c r="S1672" s="69"/>
      <c r="T1672" s="69"/>
      <c r="U1672" s="69"/>
      <c r="V1672" s="69"/>
      <c r="W1672" s="69"/>
      <c r="X1672" s="69"/>
      <c r="Y1672" s="69"/>
      <c r="Z1672" s="69"/>
    </row>
    <row r="1673" spans="1:35" s="76" customFormat="1" ht="18.399999999999999" customHeight="1" x14ac:dyDescent="0.15">
      <c r="A1673" s="69"/>
      <c r="B1673" s="71" t="s">
        <v>153</v>
      </c>
      <c r="C1673" s="69"/>
      <c r="D1673" s="69"/>
      <c r="E1673" s="69"/>
      <c r="F1673" s="69"/>
      <c r="G1673" s="69"/>
      <c r="H1673" s="69"/>
      <c r="I1673" s="69"/>
      <c r="J1673" s="69"/>
      <c r="K1673" s="69"/>
      <c r="L1673" s="69"/>
      <c r="M1673" s="69"/>
      <c r="N1673" s="69"/>
      <c r="O1673" s="69"/>
      <c r="P1673" s="69"/>
      <c r="Q1673" s="69"/>
      <c r="R1673" s="69"/>
      <c r="S1673" s="69"/>
      <c r="T1673" s="69"/>
      <c r="U1673" s="69"/>
      <c r="V1673" s="69"/>
      <c r="W1673" s="69"/>
      <c r="X1673" s="69"/>
      <c r="Y1673" s="69"/>
      <c r="Z1673" s="69"/>
    </row>
    <row r="1674" spans="1:35" s="76" customFormat="1" ht="18.399999999999999" customHeight="1" x14ac:dyDescent="0.15">
      <c r="A1674" s="69"/>
      <c r="B1674" s="71" t="s">
        <v>164</v>
      </c>
      <c r="C1674" s="69"/>
      <c r="D1674" s="69"/>
      <c r="E1674" s="69"/>
      <c r="F1674" s="69"/>
      <c r="G1674" s="69"/>
      <c r="H1674" s="69"/>
      <c r="I1674" s="69"/>
      <c r="J1674" s="69"/>
      <c r="K1674" s="69"/>
      <c r="L1674" s="69"/>
      <c r="M1674" s="69"/>
      <c r="N1674" s="69"/>
      <c r="O1674" s="69"/>
      <c r="P1674" s="69"/>
      <c r="Q1674" s="69"/>
      <c r="R1674" s="69"/>
      <c r="S1674" s="69"/>
      <c r="T1674" s="69"/>
      <c r="U1674" s="69"/>
      <c r="V1674" s="69"/>
      <c r="W1674" s="69"/>
      <c r="X1674" s="69"/>
      <c r="Y1674" s="69"/>
      <c r="Z1674" s="69"/>
    </row>
    <row r="1675" spans="1:35" s="76" customFormat="1" ht="18.399999999999999" customHeight="1" x14ac:dyDescent="0.15">
      <c r="A1675" s="69"/>
      <c r="B1675" s="71" t="s">
        <v>165</v>
      </c>
      <c r="C1675" s="69"/>
      <c r="D1675" s="69"/>
      <c r="E1675" s="69"/>
      <c r="F1675" s="69"/>
      <c r="G1675" s="69"/>
      <c r="H1675" s="69"/>
      <c r="I1675" s="69"/>
      <c r="J1675" s="69"/>
      <c r="K1675" s="69"/>
      <c r="L1675" s="69"/>
      <c r="M1675" s="69"/>
      <c r="N1675" s="69"/>
      <c r="O1675" s="69"/>
      <c r="P1675" s="69"/>
      <c r="Q1675" s="69"/>
      <c r="R1675" s="69"/>
      <c r="S1675" s="69"/>
      <c r="T1675" s="69"/>
      <c r="U1675" s="69"/>
      <c r="V1675" s="69"/>
      <c r="W1675" s="69"/>
      <c r="X1675" s="69"/>
      <c r="Y1675" s="69"/>
      <c r="Z1675" s="69"/>
    </row>
    <row r="1676" spans="1:35" s="76" customFormat="1" ht="18.399999999999999" customHeight="1" x14ac:dyDescent="0.15">
      <c r="A1676" s="69"/>
      <c r="B1676" s="241" t="s">
        <v>154</v>
      </c>
      <c r="C1676" s="69"/>
      <c r="D1676" s="69"/>
      <c r="E1676" s="69"/>
      <c r="F1676" s="69"/>
      <c r="G1676" s="69"/>
      <c r="H1676" s="242"/>
      <c r="I1676" s="69"/>
      <c r="J1676" s="69"/>
      <c r="K1676" s="69"/>
      <c r="L1676" s="69"/>
      <c r="M1676" s="242"/>
      <c r="N1676" s="242"/>
      <c r="O1676" s="242"/>
      <c r="P1676" s="242"/>
      <c r="Q1676" s="242"/>
      <c r="R1676" s="242"/>
      <c r="S1676" s="242"/>
      <c r="T1676" s="242"/>
      <c r="U1676" s="242"/>
      <c r="V1676" s="242"/>
      <c r="W1676" s="242"/>
      <c r="X1676" s="242"/>
      <c r="Y1676" s="242"/>
      <c r="Z1676" s="69"/>
    </row>
    <row r="1677" spans="1:35" s="76" customFormat="1" ht="18.399999999999999" customHeight="1" thickBot="1" x14ac:dyDescent="0.2">
      <c r="A1677" s="69"/>
      <c r="B1677" s="72" t="s">
        <v>390</v>
      </c>
      <c r="C1677" s="69"/>
      <c r="D1677" s="69"/>
      <c r="E1677" s="69"/>
      <c r="F1677" s="69"/>
      <c r="G1677" s="69"/>
      <c r="H1677" s="69"/>
      <c r="I1677" s="69"/>
      <c r="J1677" s="69"/>
      <c r="K1677" s="69"/>
      <c r="L1677" s="69"/>
      <c r="M1677" s="69"/>
      <c r="N1677" s="69"/>
      <c r="O1677" s="69"/>
      <c r="P1677" s="69"/>
      <c r="Q1677" s="69"/>
      <c r="R1677" s="69"/>
      <c r="S1677" s="69"/>
      <c r="T1677" s="69"/>
      <c r="U1677" s="69"/>
      <c r="V1677" s="69"/>
      <c r="W1677" s="69"/>
      <c r="X1677" s="69"/>
      <c r="Y1677" s="69"/>
      <c r="Z1677" s="69"/>
    </row>
    <row r="1678" spans="1:35" s="76" customFormat="1" ht="18.399999999999999" customHeight="1" thickTop="1" thickBot="1" x14ac:dyDescent="0.2">
      <c r="A1678" s="69"/>
      <c r="B1678" s="499" t="s">
        <v>155</v>
      </c>
      <c r="C1678" s="500"/>
      <c r="D1678" s="500"/>
      <c r="E1678" s="500"/>
      <c r="F1678" s="500"/>
      <c r="G1678" s="500"/>
      <c r="H1678" s="500"/>
      <c r="I1678" s="501"/>
      <c r="J1678" s="496">
        <f>J$13</f>
        <v>44871</v>
      </c>
      <c r="K1678" s="497"/>
      <c r="L1678" s="496">
        <f t="shared" ref="L1678" si="511">L$13</f>
        <v>44872</v>
      </c>
      <c r="M1678" s="497"/>
      <c r="N1678" s="496">
        <f t="shared" ref="N1678" si="512">N$13</f>
        <v>44873</v>
      </c>
      <c r="O1678" s="497"/>
      <c r="P1678" s="496">
        <f t="shared" ref="P1678" si="513">P$13</f>
        <v>44874</v>
      </c>
      <c r="Q1678" s="497"/>
      <c r="R1678" s="496">
        <f t="shared" ref="R1678" si="514">R$13</f>
        <v>44875</v>
      </c>
      <c r="S1678" s="497"/>
      <c r="T1678" s="496">
        <f t="shared" ref="T1678" si="515">T$13</f>
        <v>44876</v>
      </c>
      <c r="U1678" s="497"/>
      <c r="V1678" s="496">
        <f t="shared" ref="V1678" si="516">V$13</f>
        <v>44877</v>
      </c>
      <c r="W1678" s="497"/>
      <c r="X1678" s="496">
        <f t="shared" ref="X1678" si="517">X$13</f>
        <v>44878</v>
      </c>
      <c r="Y1678" s="502"/>
      <c r="Z1678" s="69"/>
    </row>
    <row r="1679" spans="1:35" s="76" customFormat="1" ht="18.399999999999999" customHeight="1" thickTop="1" x14ac:dyDescent="0.15">
      <c r="A1679" s="69"/>
      <c r="B1679" s="170" t="s">
        <v>156</v>
      </c>
      <c r="C1679" s="171"/>
      <c r="D1679" s="171"/>
      <c r="E1679" s="171"/>
      <c r="F1679" s="171"/>
      <c r="G1679" s="171"/>
      <c r="H1679" s="171"/>
      <c r="I1679" s="172"/>
      <c r="J1679" s="488"/>
      <c r="K1679" s="489"/>
      <c r="L1679" s="490"/>
      <c r="M1679" s="489"/>
      <c r="N1679" s="490"/>
      <c r="O1679" s="489"/>
      <c r="P1679" s="490"/>
      <c r="Q1679" s="489"/>
      <c r="R1679" s="490"/>
      <c r="S1679" s="489"/>
      <c r="T1679" s="490"/>
      <c r="U1679" s="489"/>
      <c r="V1679" s="490"/>
      <c r="W1679" s="489"/>
      <c r="X1679" s="490"/>
      <c r="Y1679" s="491"/>
      <c r="Z1679" s="69"/>
    </row>
    <row r="1680" spans="1:35" s="76" customFormat="1" ht="18.399999999999999" customHeight="1" x14ac:dyDescent="0.15">
      <c r="A1680" s="69"/>
      <c r="B1680" s="173"/>
      <c r="C1680" s="174"/>
      <c r="D1680" s="174"/>
      <c r="E1680" s="174"/>
      <c r="F1680" s="174"/>
      <c r="G1680" s="175" t="s">
        <v>157</v>
      </c>
      <c r="H1680" s="176"/>
      <c r="I1680" s="177"/>
      <c r="J1680" s="492" t="s">
        <v>286</v>
      </c>
      <c r="K1680" s="493"/>
      <c r="L1680" s="494" t="s">
        <v>286</v>
      </c>
      <c r="M1680" s="493"/>
      <c r="N1680" s="494" t="s">
        <v>286</v>
      </c>
      <c r="O1680" s="493"/>
      <c r="P1680" s="494" t="s">
        <v>286</v>
      </c>
      <c r="Q1680" s="493"/>
      <c r="R1680" s="494" t="s">
        <v>286</v>
      </c>
      <c r="S1680" s="493"/>
      <c r="T1680" s="494" t="s">
        <v>286</v>
      </c>
      <c r="U1680" s="493"/>
      <c r="V1680" s="494" t="s">
        <v>286</v>
      </c>
      <c r="W1680" s="493"/>
      <c r="X1680" s="494" t="s">
        <v>286</v>
      </c>
      <c r="Y1680" s="495"/>
      <c r="Z1680" s="69"/>
    </row>
    <row r="1681" spans="1:28" s="76" customFormat="1" ht="18.399999999999999" customHeight="1" x14ac:dyDescent="0.15">
      <c r="A1681" s="69"/>
      <c r="B1681" s="178" t="s">
        <v>158</v>
      </c>
      <c r="C1681" s="179"/>
      <c r="D1681" s="179"/>
      <c r="E1681" s="179"/>
      <c r="F1681" s="179"/>
      <c r="G1681" s="179"/>
      <c r="H1681" s="179"/>
      <c r="I1681" s="180"/>
      <c r="J1681" s="484"/>
      <c r="K1681" s="485"/>
      <c r="L1681" s="486"/>
      <c r="M1681" s="485"/>
      <c r="N1681" s="486"/>
      <c r="O1681" s="485"/>
      <c r="P1681" s="486"/>
      <c r="Q1681" s="485"/>
      <c r="R1681" s="486"/>
      <c r="S1681" s="485"/>
      <c r="T1681" s="486"/>
      <c r="U1681" s="485"/>
      <c r="V1681" s="486"/>
      <c r="W1681" s="485"/>
      <c r="X1681" s="486"/>
      <c r="Y1681" s="487"/>
      <c r="Z1681" s="69"/>
    </row>
    <row r="1682" spans="1:28" s="76" customFormat="1" ht="18.399999999999999" customHeight="1" x14ac:dyDescent="0.15">
      <c r="A1682" s="70"/>
      <c r="B1682" s="178" t="s">
        <v>159</v>
      </c>
      <c r="C1682" s="179"/>
      <c r="D1682" s="179"/>
      <c r="E1682" s="179"/>
      <c r="F1682" s="179"/>
      <c r="G1682" s="179"/>
      <c r="H1682" s="179"/>
      <c r="I1682" s="180"/>
      <c r="J1682" s="484"/>
      <c r="K1682" s="485"/>
      <c r="L1682" s="486"/>
      <c r="M1682" s="485"/>
      <c r="N1682" s="486"/>
      <c r="O1682" s="485"/>
      <c r="P1682" s="486"/>
      <c r="Q1682" s="485"/>
      <c r="R1682" s="486"/>
      <c r="S1682" s="485"/>
      <c r="T1682" s="486"/>
      <c r="U1682" s="485"/>
      <c r="V1682" s="486"/>
      <c r="W1682" s="485"/>
      <c r="X1682" s="486"/>
      <c r="Y1682" s="487"/>
      <c r="Z1682" s="69"/>
    </row>
    <row r="1683" spans="1:28" s="76" customFormat="1" ht="18.399999999999999" customHeight="1" x14ac:dyDescent="0.15">
      <c r="A1683" s="69"/>
      <c r="B1683" s="178" t="s">
        <v>160</v>
      </c>
      <c r="C1683" s="179"/>
      <c r="D1683" s="179"/>
      <c r="E1683" s="179"/>
      <c r="F1683" s="179"/>
      <c r="G1683" s="179"/>
      <c r="H1683" s="179"/>
      <c r="I1683" s="180"/>
      <c r="J1683" s="484"/>
      <c r="K1683" s="485"/>
      <c r="L1683" s="486"/>
      <c r="M1683" s="485"/>
      <c r="N1683" s="486"/>
      <c r="O1683" s="485"/>
      <c r="P1683" s="486"/>
      <c r="Q1683" s="485"/>
      <c r="R1683" s="486"/>
      <c r="S1683" s="485"/>
      <c r="T1683" s="486"/>
      <c r="U1683" s="485"/>
      <c r="V1683" s="486"/>
      <c r="W1683" s="485"/>
      <c r="X1683" s="486"/>
      <c r="Y1683" s="487"/>
      <c r="Z1683" s="69"/>
    </row>
    <row r="1684" spans="1:28" s="76" customFormat="1" ht="18.399999999999999" customHeight="1" thickBot="1" x14ac:dyDescent="0.2">
      <c r="A1684" s="70"/>
      <c r="B1684" s="181" t="s">
        <v>161</v>
      </c>
      <c r="C1684" s="182"/>
      <c r="D1684" s="182"/>
      <c r="E1684" s="182"/>
      <c r="F1684" s="182"/>
      <c r="G1684" s="182"/>
      <c r="H1684" s="182"/>
      <c r="I1684" s="183"/>
      <c r="J1684" s="480"/>
      <c r="K1684" s="481"/>
      <c r="L1684" s="482"/>
      <c r="M1684" s="481"/>
      <c r="N1684" s="482"/>
      <c r="O1684" s="481"/>
      <c r="P1684" s="482"/>
      <c r="Q1684" s="481"/>
      <c r="R1684" s="482"/>
      <c r="S1684" s="481"/>
      <c r="T1684" s="482"/>
      <c r="U1684" s="481"/>
      <c r="V1684" s="482"/>
      <c r="W1684" s="481"/>
      <c r="X1684" s="482"/>
      <c r="Y1684" s="483"/>
      <c r="Z1684" s="69"/>
    </row>
    <row r="1685" spans="1:28" s="76" customFormat="1" ht="18.399999999999999" customHeight="1" thickTop="1" x14ac:dyDescent="0.15">
      <c r="A1685" s="69"/>
      <c r="B1685" s="73"/>
      <c r="C1685" s="73"/>
      <c r="D1685" s="507" t="str">
        <f>IF(AB1686=0,"",VLOOKUP(AB1686,E$2256:F$2355,2))</f>
        <v/>
      </c>
      <c r="E1685" s="507"/>
      <c r="F1685" s="507"/>
      <c r="G1685" s="507"/>
      <c r="H1685" s="73"/>
      <c r="I1685" s="73"/>
      <c r="J1685" s="73"/>
      <c r="K1685" s="73"/>
      <c r="L1685" s="73"/>
      <c r="M1685" s="503"/>
      <c r="N1685" s="503"/>
      <c r="O1685" s="503"/>
      <c r="P1685" s="503"/>
      <c r="Q1685" s="503"/>
      <c r="R1685" s="73"/>
      <c r="S1685" s="73"/>
      <c r="T1685" s="73"/>
      <c r="U1685" s="505" t="str">
        <f>U$20</f>
        <v/>
      </c>
      <c r="V1685" s="505"/>
      <c r="W1685" s="505"/>
      <c r="X1685" s="505"/>
      <c r="Y1685" s="505"/>
      <c r="Z1685" s="69"/>
    </row>
    <row r="1686" spans="1:28" s="76" customFormat="1" ht="18.399999999999999" customHeight="1" x14ac:dyDescent="0.15">
      <c r="A1686" s="69"/>
      <c r="B1686" s="74" t="s">
        <v>162</v>
      </c>
      <c r="C1686" s="74"/>
      <c r="D1686" s="508"/>
      <c r="E1686" s="508"/>
      <c r="F1686" s="508"/>
      <c r="G1686" s="508"/>
      <c r="H1686" s="69"/>
      <c r="I1686" s="74" t="s">
        <v>163</v>
      </c>
      <c r="J1686" s="74"/>
      <c r="K1686" s="74"/>
      <c r="L1686" s="74"/>
      <c r="M1686" s="504"/>
      <c r="N1686" s="504"/>
      <c r="O1686" s="504"/>
      <c r="P1686" s="504"/>
      <c r="Q1686" s="504"/>
      <c r="R1686" s="69"/>
      <c r="S1686" s="74" t="s">
        <v>174</v>
      </c>
      <c r="T1686" s="74"/>
      <c r="U1686" s="506"/>
      <c r="V1686" s="506"/>
      <c r="W1686" s="506"/>
      <c r="X1686" s="506"/>
      <c r="Y1686" s="506"/>
      <c r="Z1686" s="69"/>
      <c r="AB1686" s="85">
        <f>IF(OR(SUM(AE$9:AE$10)=0,SUM(AE$9:AE$10)&lt;MAX(AB$1:AB1685)+1),0,MAX(AB$1:AB1685)+1)</f>
        <v>0</v>
      </c>
    </row>
    <row r="1687" spans="1:28" s="76" customFormat="1" ht="18.399999999999999" customHeight="1" x14ac:dyDescent="0.15">
      <c r="A1687" s="69"/>
      <c r="B1687" s="240" t="s">
        <v>389</v>
      </c>
      <c r="C1687" s="69"/>
      <c r="D1687" s="69"/>
      <c r="E1687" s="69"/>
      <c r="F1687" s="69"/>
      <c r="G1687" s="69"/>
      <c r="H1687" s="69"/>
      <c r="I1687" s="69"/>
      <c r="J1687" s="69"/>
      <c r="K1687" s="69"/>
      <c r="L1687" s="69"/>
      <c r="M1687" s="69"/>
      <c r="N1687" s="69"/>
      <c r="O1687" s="69"/>
      <c r="P1687" s="69"/>
      <c r="Q1687" s="69"/>
      <c r="R1687" s="69"/>
      <c r="S1687" s="69"/>
      <c r="T1687" s="69"/>
      <c r="U1687" s="69"/>
      <c r="V1687" s="69"/>
      <c r="W1687" s="69"/>
      <c r="X1687" s="69"/>
      <c r="Y1687" s="69"/>
      <c r="Z1687" s="69"/>
    </row>
    <row r="1688" spans="1:28" s="76" customFormat="1" ht="18.399999999999999" customHeight="1" x14ac:dyDescent="0.15">
      <c r="A1688" s="69" t="s">
        <v>149</v>
      </c>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5"/>
    </row>
    <row r="1689" spans="1:28" s="76" customFormat="1" ht="18.399999999999999" customHeight="1" x14ac:dyDescent="0.15">
      <c r="A1689" s="70"/>
      <c r="B1689" s="70"/>
      <c r="C1689" s="70"/>
      <c r="D1689" s="498" t="str">
        <f>団体!C$4&amp;"   体調チェックシート"</f>
        <v>令和 ４年度 第２４回 「谷口睦生」記念陸上記録会   体調チェックシート</v>
      </c>
      <c r="E1689" s="498"/>
      <c r="F1689" s="498"/>
      <c r="G1689" s="498"/>
      <c r="H1689" s="498"/>
      <c r="I1689" s="498"/>
      <c r="J1689" s="498"/>
      <c r="K1689" s="498"/>
      <c r="L1689" s="498"/>
      <c r="M1689" s="498"/>
      <c r="N1689" s="498"/>
      <c r="O1689" s="498"/>
      <c r="P1689" s="498"/>
      <c r="Q1689" s="498"/>
      <c r="R1689" s="498"/>
      <c r="S1689" s="498"/>
      <c r="T1689" s="498"/>
      <c r="U1689" s="498"/>
      <c r="V1689" s="498"/>
      <c r="W1689" s="498"/>
      <c r="X1689" s="498"/>
      <c r="Y1689" s="70"/>
      <c r="Z1689" s="70"/>
      <c r="AA1689" s="75"/>
    </row>
    <row r="1690" spans="1:28" s="76" customFormat="1" ht="18.399999999999999" customHeight="1" x14ac:dyDescent="0.15">
      <c r="A1690" s="69"/>
      <c r="B1690" s="69"/>
      <c r="C1690" s="69"/>
      <c r="D1690" s="498"/>
      <c r="E1690" s="498"/>
      <c r="F1690" s="498"/>
      <c r="G1690" s="498"/>
      <c r="H1690" s="498"/>
      <c r="I1690" s="498"/>
      <c r="J1690" s="498"/>
      <c r="K1690" s="498"/>
      <c r="L1690" s="498"/>
      <c r="M1690" s="498"/>
      <c r="N1690" s="498"/>
      <c r="O1690" s="498"/>
      <c r="P1690" s="498"/>
      <c r="Q1690" s="498"/>
      <c r="R1690" s="498"/>
      <c r="S1690" s="498"/>
      <c r="T1690" s="498"/>
      <c r="U1690" s="498"/>
      <c r="V1690" s="498"/>
      <c r="W1690" s="498"/>
      <c r="X1690" s="498"/>
      <c r="Y1690" s="69"/>
      <c r="Z1690" s="69"/>
    </row>
    <row r="1691" spans="1:28" s="76" customFormat="1" ht="18.399999999999999" customHeight="1" x14ac:dyDescent="0.15">
      <c r="A1691" s="69"/>
      <c r="B1691" s="69"/>
      <c r="C1691" s="69"/>
      <c r="D1691" s="69"/>
      <c r="E1691" s="69"/>
      <c r="F1691" s="69"/>
      <c r="G1691" s="69"/>
      <c r="H1691" s="69"/>
      <c r="I1691" s="69"/>
      <c r="J1691" s="69"/>
      <c r="K1691" s="69"/>
      <c r="L1691" s="69"/>
      <c r="M1691" s="69"/>
      <c r="N1691" s="69"/>
      <c r="O1691" s="69"/>
      <c r="P1691" s="69"/>
      <c r="Q1691" s="69"/>
      <c r="R1691" s="69"/>
      <c r="S1691" s="69"/>
      <c r="T1691" s="69"/>
      <c r="U1691" s="69"/>
      <c r="V1691" s="69"/>
      <c r="W1691" s="69"/>
      <c r="X1691" s="69"/>
      <c r="Y1691" s="69"/>
      <c r="Z1691" s="69"/>
    </row>
    <row r="1692" spans="1:28" s="76" customFormat="1" ht="18.399999999999999" customHeight="1" x14ac:dyDescent="0.15">
      <c r="A1692" s="69"/>
      <c r="B1692" s="71" t="s">
        <v>150</v>
      </c>
      <c r="C1692" s="69"/>
      <c r="D1692" s="69"/>
      <c r="E1692" s="69"/>
      <c r="F1692" s="69"/>
      <c r="G1692" s="69"/>
      <c r="H1692" s="69"/>
      <c r="I1692" s="69"/>
      <c r="J1692" s="69"/>
      <c r="K1692" s="69"/>
      <c r="L1692" s="69"/>
      <c r="M1692" s="69"/>
      <c r="N1692" s="69"/>
      <c r="O1692" s="69"/>
      <c r="P1692" s="69"/>
      <c r="Q1692" s="69"/>
      <c r="R1692" s="69"/>
      <c r="S1692" s="69"/>
      <c r="T1692" s="69"/>
      <c r="U1692" s="69"/>
      <c r="V1692" s="69"/>
      <c r="W1692" s="69"/>
      <c r="X1692" s="69"/>
      <c r="Y1692" s="69"/>
      <c r="Z1692" s="69"/>
    </row>
    <row r="1693" spans="1:28" s="76" customFormat="1" ht="18.399999999999999" customHeight="1" x14ac:dyDescent="0.15">
      <c r="A1693" s="69"/>
      <c r="B1693" s="71" t="s">
        <v>151</v>
      </c>
      <c r="C1693" s="69"/>
      <c r="D1693" s="69"/>
      <c r="E1693" s="69"/>
      <c r="F1693" s="69"/>
      <c r="G1693" s="69"/>
      <c r="H1693" s="69"/>
      <c r="I1693" s="69"/>
      <c r="J1693" s="69"/>
      <c r="K1693" s="69"/>
      <c r="L1693" s="69"/>
      <c r="M1693" s="69"/>
      <c r="N1693" s="69"/>
      <c r="O1693" s="69"/>
      <c r="P1693" s="69"/>
      <c r="Q1693" s="69"/>
      <c r="R1693" s="69"/>
      <c r="S1693" s="69"/>
      <c r="T1693" s="69"/>
      <c r="U1693" s="69"/>
      <c r="V1693" s="69"/>
      <c r="W1693" s="69"/>
      <c r="X1693" s="69"/>
      <c r="Y1693" s="69"/>
      <c r="Z1693" s="69"/>
    </row>
    <row r="1694" spans="1:28" s="76" customFormat="1" ht="18.399999999999999" customHeight="1" x14ac:dyDescent="0.15">
      <c r="A1694" s="69"/>
      <c r="B1694" s="71" t="s">
        <v>152</v>
      </c>
      <c r="C1694" s="69"/>
      <c r="D1694" s="69"/>
      <c r="E1694" s="69"/>
      <c r="F1694" s="69"/>
      <c r="G1694" s="69"/>
      <c r="H1694" s="69"/>
      <c r="I1694" s="69"/>
      <c r="J1694" s="69"/>
      <c r="K1694" s="69"/>
      <c r="L1694" s="69"/>
      <c r="M1694" s="69"/>
      <c r="N1694" s="69"/>
      <c r="O1694" s="69"/>
      <c r="P1694" s="69"/>
      <c r="Q1694" s="69"/>
      <c r="R1694" s="69"/>
      <c r="S1694" s="69"/>
      <c r="T1694" s="69"/>
      <c r="U1694" s="69"/>
      <c r="V1694" s="69"/>
      <c r="W1694" s="69"/>
      <c r="X1694" s="69"/>
      <c r="Y1694" s="69"/>
      <c r="Z1694" s="69"/>
    </row>
    <row r="1695" spans="1:28" s="76" customFormat="1" ht="18.399999999999999" customHeight="1" x14ac:dyDescent="0.15">
      <c r="A1695" s="69"/>
      <c r="B1695" s="71" t="s">
        <v>153</v>
      </c>
      <c r="C1695" s="69"/>
      <c r="D1695" s="69"/>
      <c r="E1695" s="69"/>
      <c r="F1695" s="69"/>
      <c r="G1695" s="69"/>
      <c r="H1695" s="69"/>
      <c r="I1695" s="69"/>
      <c r="J1695" s="69"/>
      <c r="K1695" s="69"/>
      <c r="L1695" s="69"/>
      <c r="M1695" s="69"/>
      <c r="N1695" s="69"/>
      <c r="O1695" s="69"/>
      <c r="P1695" s="69"/>
      <c r="Q1695" s="69"/>
      <c r="R1695" s="69"/>
      <c r="S1695" s="69"/>
      <c r="T1695" s="69"/>
      <c r="U1695" s="69"/>
      <c r="V1695" s="69"/>
      <c r="W1695" s="69"/>
      <c r="X1695" s="69"/>
      <c r="Y1695" s="69"/>
      <c r="Z1695" s="69"/>
    </row>
    <row r="1696" spans="1:28" s="76" customFormat="1" ht="18.399999999999999" customHeight="1" x14ac:dyDescent="0.15">
      <c r="A1696" s="69"/>
      <c r="B1696" s="71" t="s">
        <v>164</v>
      </c>
      <c r="C1696" s="69"/>
      <c r="D1696" s="69"/>
      <c r="E1696" s="69"/>
      <c r="F1696" s="69"/>
      <c r="G1696" s="69"/>
      <c r="H1696" s="69"/>
      <c r="I1696" s="69"/>
      <c r="J1696" s="69"/>
      <c r="K1696" s="69"/>
      <c r="L1696" s="69"/>
      <c r="M1696" s="69"/>
      <c r="N1696" s="69"/>
      <c r="O1696" s="69"/>
      <c r="P1696" s="69"/>
      <c r="Q1696" s="69"/>
      <c r="R1696" s="69"/>
      <c r="S1696" s="69"/>
      <c r="T1696" s="69"/>
      <c r="U1696" s="69"/>
      <c r="V1696" s="69"/>
      <c r="W1696" s="69"/>
      <c r="X1696" s="69"/>
      <c r="Y1696" s="69"/>
      <c r="Z1696" s="69"/>
    </row>
    <row r="1697" spans="1:30" s="76" customFormat="1" ht="18.399999999999999" customHeight="1" x14ac:dyDescent="0.15">
      <c r="A1697" s="69"/>
      <c r="B1697" s="71" t="s">
        <v>165</v>
      </c>
      <c r="C1697" s="69"/>
      <c r="D1697" s="69"/>
      <c r="E1697" s="69"/>
      <c r="F1697" s="69"/>
      <c r="G1697" s="69"/>
      <c r="H1697" s="69"/>
      <c r="I1697" s="69"/>
      <c r="J1697" s="69"/>
      <c r="K1697" s="69"/>
      <c r="L1697" s="69"/>
      <c r="M1697" s="69"/>
      <c r="N1697" s="69"/>
      <c r="O1697" s="69"/>
      <c r="P1697" s="69"/>
      <c r="Q1697" s="69"/>
      <c r="R1697" s="69"/>
      <c r="S1697" s="69"/>
      <c r="T1697" s="69"/>
      <c r="U1697" s="69"/>
      <c r="V1697" s="69"/>
      <c r="W1697" s="69"/>
      <c r="X1697" s="69"/>
      <c r="Y1697" s="69"/>
      <c r="Z1697" s="69"/>
    </row>
    <row r="1698" spans="1:30" s="76" customFormat="1" ht="18.399999999999999" customHeight="1" x14ac:dyDescent="0.15">
      <c r="A1698" s="69"/>
      <c r="B1698" s="241" t="s">
        <v>154</v>
      </c>
      <c r="C1698" s="69"/>
      <c r="D1698" s="69"/>
      <c r="E1698" s="69"/>
      <c r="F1698" s="69"/>
      <c r="G1698" s="69"/>
      <c r="H1698" s="242"/>
      <c r="I1698" s="69"/>
      <c r="J1698" s="69"/>
      <c r="K1698" s="69"/>
      <c r="L1698" s="69"/>
      <c r="M1698" s="242"/>
      <c r="N1698" s="242"/>
      <c r="O1698" s="242"/>
      <c r="P1698" s="242"/>
      <c r="Q1698" s="242"/>
      <c r="R1698" s="242"/>
      <c r="S1698" s="242"/>
      <c r="T1698" s="242"/>
      <c r="U1698" s="242"/>
      <c r="V1698" s="242"/>
      <c r="W1698" s="242"/>
      <c r="X1698" s="242"/>
      <c r="Y1698" s="242"/>
      <c r="Z1698" s="69"/>
    </row>
    <row r="1699" spans="1:30" s="76" customFormat="1" ht="18.399999999999999" customHeight="1" thickBot="1" x14ac:dyDescent="0.2">
      <c r="A1699" s="69"/>
      <c r="B1699" s="72" t="s">
        <v>390</v>
      </c>
      <c r="C1699" s="69"/>
      <c r="D1699" s="69"/>
      <c r="E1699" s="69"/>
      <c r="F1699" s="69"/>
      <c r="G1699" s="69"/>
      <c r="H1699" s="69"/>
      <c r="I1699" s="69"/>
      <c r="J1699" s="69"/>
      <c r="K1699" s="69"/>
      <c r="L1699" s="69"/>
      <c r="M1699" s="69"/>
      <c r="N1699" s="69"/>
      <c r="O1699" s="69"/>
      <c r="P1699" s="69"/>
      <c r="Q1699" s="69"/>
      <c r="R1699" s="69"/>
      <c r="S1699" s="69"/>
      <c r="T1699" s="69"/>
      <c r="U1699" s="69"/>
      <c r="V1699" s="69"/>
      <c r="W1699" s="69"/>
      <c r="X1699" s="69"/>
      <c r="Y1699" s="69"/>
      <c r="Z1699" s="69"/>
    </row>
    <row r="1700" spans="1:30" s="76" customFormat="1" ht="18.399999999999999" customHeight="1" thickTop="1" thickBot="1" x14ac:dyDescent="0.2">
      <c r="A1700" s="69"/>
      <c r="B1700" s="499" t="s">
        <v>155</v>
      </c>
      <c r="C1700" s="500"/>
      <c r="D1700" s="500"/>
      <c r="E1700" s="500"/>
      <c r="F1700" s="500"/>
      <c r="G1700" s="500"/>
      <c r="H1700" s="500"/>
      <c r="I1700" s="501"/>
      <c r="J1700" s="496">
        <f>J$13</f>
        <v>44871</v>
      </c>
      <c r="K1700" s="497"/>
      <c r="L1700" s="496">
        <f t="shared" ref="L1700" si="518">L$13</f>
        <v>44872</v>
      </c>
      <c r="M1700" s="497"/>
      <c r="N1700" s="496">
        <f t="shared" ref="N1700" si="519">N$13</f>
        <v>44873</v>
      </c>
      <c r="O1700" s="497"/>
      <c r="P1700" s="496">
        <f t="shared" ref="P1700" si="520">P$13</f>
        <v>44874</v>
      </c>
      <c r="Q1700" s="497"/>
      <c r="R1700" s="496">
        <f t="shared" ref="R1700" si="521">R$13</f>
        <v>44875</v>
      </c>
      <c r="S1700" s="497"/>
      <c r="T1700" s="496">
        <f t="shared" ref="T1700" si="522">T$13</f>
        <v>44876</v>
      </c>
      <c r="U1700" s="497"/>
      <c r="V1700" s="496">
        <f t="shared" ref="V1700" si="523">V$13</f>
        <v>44877</v>
      </c>
      <c r="W1700" s="497"/>
      <c r="X1700" s="496">
        <f t="shared" ref="X1700" si="524">X$13</f>
        <v>44878</v>
      </c>
      <c r="Y1700" s="502"/>
      <c r="Z1700" s="69"/>
    </row>
    <row r="1701" spans="1:30" s="76" customFormat="1" ht="18.399999999999999" customHeight="1" thickTop="1" x14ac:dyDescent="0.15">
      <c r="A1701" s="69"/>
      <c r="B1701" s="170" t="s">
        <v>156</v>
      </c>
      <c r="C1701" s="171"/>
      <c r="D1701" s="171"/>
      <c r="E1701" s="171"/>
      <c r="F1701" s="171"/>
      <c r="G1701" s="171"/>
      <c r="H1701" s="171"/>
      <c r="I1701" s="172"/>
      <c r="J1701" s="488"/>
      <c r="K1701" s="489"/>
      <c r="L1701" s="490"/>
      <c r="M1701" s="489"/>
      <c r="N1701" s="490"/>
      <c r="O1701" s="489"/>
      <c r="P1701" s="490"/>
      <c r="Q1701" s="489"/>
      <c r="R1701" s="490"/>
      <c r="S1701" s="489"/>
      <c r="T1701" s="490"/>
      <c r="U1701" s="489"/>
      <c r="V1701" s="490"/>
      <c r="W1701" s="489"/>
      <c r="X1701" s="490"/>
      <c r="Y1701" s="491"/>
      <c r="Z1701" s="69"/>
    </row>
    <row r="1702" spans="1:30" s="76" customFormat="1" ht="18.399999999999999" customHeight="1" x14ac:dyDescent="0.15">
      <c r="A1702" s="69"/>
      <c r="B1702" s="173"/>
      <c r="C1702" s="174"/>
      <c r="D1702" s="174"/>
      <c r="E1702" s="174"/>
      <c r="F1702" s="174"/>
      <c r="G1702" s="175" t="s">
        <v>157</v>
      </c>
      <c r="H1702" s="176"/>
      <c r="I1702" s="177"/>
      <c r="J1702" s="492" t="s">
        <v>286</v>
      </c>
      <c r="K1702" s="493"/>
      <c r="L1702" s="494" t="s">
        <v>286</v>
      </c>
      <c r="M1702" s="493"/>
      <c r="N1702" s="494" t="s">
        <v>286</v>
      </c>
      <c r="O1702" s="493"/>
      <c r="P1702" s="494" t="s">
        <v>286</v>
      </c>
      <c r="Q1702" s="493"/>
      <c r="R1702" s="494" t="s">
        <v>286</v>
      </c>
      <c r="S1702" s="493"/>
      <c r="T1702" s="494" t="s">
        <v>286</v>
      </c>
      <c r="U1702" s="493"/>
      <c r="V1702" s="494" t="s">
        <v>286</v>
      </c>
      <c r="W1702" s="493"/>
      <c r="X1702" s="494" t="s">
        <v>286</v>
      </c>
      <c r="Y1702" s="495"/>
      <c r="Z1702" s="69"/>
    </row>
    <row r="1703" spans="1:30" s="76" customFormat="1" ht="18.399999999999999" customHeight="1" x14ac:dyDescent="0.15">
      <c r="A1703" s="69"/>
      <c r="B1703" s="178" t="s">
        <v>158</v>
      </c>
      <c r="C1703" s="179"/>
      <c r="D1703" s="179"/>
      <c r="E1703" s="179"/>
      <c r="F1703" s="179"/>
      <c r="G1703" s="179"/>
      <c r="H1703" s="179"/>
      <c r="I1703" s="180"/>
      <c r="J1703" s="484"/>
      <c r="K1703" s="485"/>
      <c r="L1703" s="486"/>
      <c r="M1703" s="485"/>
      <c r="N1703" s="486"/>
      <c r="O1703" s="485"/>
      <c r="P1703" s="486"/>
      <c r="Q1703" s="485"/>
      <c r="R1703" s="486"/>
      <c r="S1703" s="485"/>
      <c r="T1703" s="486"/>
      <c r="U1703" s="485"/>
      <c r="V1703" s="486"/>
      <c r="W1703" s="485"/>
      <c r="X1703" s="486"/>
      <c r="Y1703" s="487"/>
      <c r="Z1703" s="69"/>
    </row>
    <row r="1704" spans="1:30" s="76" customFormat="1" ht="18.399999999999999" customHeight="1" x14ac:dyDescent="0.15">
      <c r="A1704" s="70"/>
      <c r="B1704" s="178" t="s">
        <v>159</v>
      </c>
      <c r="C1704" s="179"/>
      <c r="D1704" s="179"/>
      <c r="E1704" s="179"/>
      <c r="F1704" s="179"/>
      <c r="G1704" s="179"/>
      <c r="H1704" s="179"/>
      <c r="I1704" s="180"/>
      <c r="J1704" s="484"/>
      <c r="K1704" s="485"/>
      <c r="L1704" s="486"/>
      <c r="M1704" s="485"/>
      <c r="N1704" s="486"/>
      <c r="O1704" s="485"/>
      <c r="P1704" s="486"/>
      <c r="Q1704" s="485"/>
      <c r="R1704" s="486"/>
      <c r="S1704" s="485"/>
      <c r="T1704" s="486"/>
      <c r="U1704" s="485"/>
      <c r="V1704" s="486"/>
      <c r="W1704" s="485"/>
      <c r="X1704" s="486"/>
      <c r="Y1704" s="487"/>
      <c r="Z1704" s="69"/>
    </row>
    <row r="1705" spans="1:30" s="76" customFormat="1" ht="18.399999999999999" customHeight="1" x14ac:dyDescent="0.15">
      <c r="A1705" s="69"/>
      <c r="B1705" s="178" t="s">
        <v>160</v>
      </c>
      <c r="C1705" s="179"/>
      <c r="D1705" s="179"/>
      <c r="E1705" s="179"/>
      <c r="F1705" s="179"/>
      <c r="G1705" s="179"/>
      <c r="H1705" s="179"/>
      <c r="I1705" s="180"/>
      <c r="J1705" s="484"/>
      <c r="K1705" s="485"/>
      <c r="L1705" s="486"/>
      <c r="M1705" s="485"/>
      <c r="N1705" s="486"/>
      <c r="O1705" s="485"/>
      <c r="P1705" s="486"/>
      <c r="Q1705" s="485"/>
      <c r="R1705" s="486"/>
      <c r="S1705" s="485"/>
      <c r="T1705" s="486"/>
      <c r="U1705" s="485"/>
      <c r="V1705" s="486"/>
      <c r="W1705" s="485"/>
      <c r="X1705" s="486"/>
      <c r="Y1705" s="487"/>
      <c r="Z1705" s="69"/>
    </row>
    <row r="1706" spans="1:30" s="76" customFormat="1" ht="18.399999999999999" customHeight="1" thickBot="1" x14ac:dyDescent="0.2">
      <c r="A1706" s="70"/>
      <c r="B1706" s="181" t="s">
        <v>161</v>
      </c>
      <c r="C1706" s="182"/>
      <c r="D1706" s="182"/>
      <c r="E1706" s="182"/>
      <c r="F1706" s="182"/>
      <c r="G1706" s="182"/>
      <c r="H1706" s="182"/>
      <c r="I1706" s="183"/>
      <c r="J1706" s="480"/>
      <c r="K1706" s="481"/>
      <c r="L1706" s="482"/>
      <c r="M1706" s="481"/>
      <c r="N1706" s="482"/>
      <c r="O1706" s="481"/>
      <c r="P1706" s="482"/>
      <c r="Q1706" s="481"/>
      <c r="R1706" s="482"/>
      <c r="S1706" s="481"/>
      <c r="T1706" s="482"/>
      <c r="U1706" s="481"/>
      <c r="V1706" s="482"/>
      <c r="W1706" s="481"/>
      <c r="X1706" s="482"/>
      <c r="Y1706" s="483"/>
      <c r="Z1706" s="69"/>
    </row>
    <row r="1707" spans="1:30" s="76" customFormat="1" ht="18.399999999999999" customHeight="1" thickTop="1" x14ac:dyDescent="0.15">
      <c r="A1707" s="69"/>
      <c r="B1707" s="73"/>
      <c r="C1707" s="73"/>
      <c r="D1707" s="507" t="str">
        <f>IF(AB1708=0,"",VLOOKUP(AB1708,E$2256:F$2355,2))</f>
        <v/>
      </c>
      <c r="E1707" s="507"/>
      <c r="F1707" s="507"/>
      <c r="G1707" s="507"/>
      <c r="H1707" s="73"/>
      <c r="I1707" s="73"/>
      <c r="J1707" s="73"/>
      <c r="K1707" s="73"/>
      <c r="L1707" s="73"/>
      <c r="M1707" s="503"/>
      <c r="N1707" s="503"/>
      <c r="O1707" s="503"/>
      <c r="P1707" s="503"/>
      <c r="Q1707" s="503"/>
      <c r="R1707" s="73"/>
      <c r="S1707" s="73"/>
      <c r="T1707" s="73"/>
      <c r="U1707" s="505" t="str">
        <f>U$20</f>
        <v/>
      </c>
      <c r="V1707" s="505"/>
      <c r="W1707" s="505"/>
      <c r="X1707" s="505"/>
      <c r="Y1707" s="505"/>
      <c r="Z1707" s="69"/>
    </row>
    <row r="1708" spans="1:30" s="76" customFormat="1" ht="18.399999999999999" customHeight="1" x14ac:dyDescent="0.15">
      <c r="A1708" s="69"/>
      <c r="B1708" s="74" t="s">
        <v>162</v>
      </c>
      <c r="C1708" s="74"/>
      <c r="D1708" s="508"/>
      <c r="E1708" s="508"/>
      <c r="F1708" s="508"/>
      <c r="G1708" s="508"/>
      <c r="H1708" s="69"/>
      <c r="I1708" s="74" t="s">
        <v>163</v>
      </c>
      <c r="J1708" s="74"/>
      <c r="K1708" s="74"/>
      <c r="L1708" s="74"/>
      <c r="M1708" s="504"/>
      <c r="N1708" s="504"/>
      <c r="O1708" s="504"/>
      <c r="P1708" s="504"/>
      <c r="Q1708" s="504"/>
      <c r="R1708" s="69"/>
      <c r="S1708" s="74" t="s">
        <v>174</v>
      </c>
      <c r="T1708" s="74"/>
      <c r="U1708" s="506"/>
      <c r="V1708" s="506"/>
      <c r="W1708" s="506"/>
      <c r="X1708" s="506"/>
      <c r="Y1708" s="506"/>
      <c r="Z1708" s="69"/>
      <c r="AB1708" s="85">
        <f>IF(OR(SUM(AE$9:AE$10)=0,SUM(AE$9:AE$10)&lt;MAX(AB$1:AB1707)+1),0,MAX(AB$1:AB1707)+1)</f>
        <v>0</v>
      </c>
    </row>
    <row r="1709" spans="1:30" s="76" customFormat="1" ht="18.399999999999999" customHeight="1" x14ac:dyDescent="0.15">
      <c r="A1709" s="69"/>
      <c r="B1709" s="240" t="s">
        <v>389</v>
      </c>
      <c r="C1709" s="69"/>
      <c r="D1709" s="69"/>
      <c r="E1709" s="69"/>
      <c r="F1709" s="69"/>
      <c r="G1709" s="69"/>
      <c r="H1709" s="69"/>
      <c r="I1709" s="69"/>
      <c r="J1709" s="69"/>
      <c r="K1709" s="69"/>
      <c r="L1709" s="69"/>
      <c r="M1709" s="69"/>
      <c r="N1709" s="69"/>
      <c r="O1709" s="69"/>
      <c r="P1709" s="69"/>
      <c r="Q1709" s="69"/>
      <c r="R1709" s="69"/>
      <c r="S1709" s="69"/>
      <c r="T1709" s="69"/>
      <c r="U1709" s="69"/>
      <c r="V1709" s="69"/>
      <c r="W1709" s="69"/>
      <c r="X1709" s="69"/>
      <c r="Y1709" s="69"/>
      <c r="Z1709" s="69"/>
    </row>
    <row r="1710" spans="1:30" s="76" customFormat="1" ht="18.399999999999999" customHeight="1" x14ac:dyDescent="0.15">
      <c r="A1710" s="69" t="s">
        <v>149</v>
      </c>
      <c r="B1710" s="69"/>
      <c r="C1710" s="69"/>
      <c r="D1710" s="69"/>
      <c r="E1710" s="69"/>
      <c r="F1710" s="69"/>
      <c r="G1710" s="69"/>
      <c r="H1710" s="69"/>
      <c r="I1710" s="69"/>
      <c r="J1710" s="69"/>
      <c r="K1710" s="69"/>
      <c r="L1710" s="69"/>
      <c r="M1710" s="69"/>
      <c r="N1710" s="69"/>
      <c r="O1710" s="69"/>
      <c r="P1710" s="69"/>
      <c r="Q1710" s="69"/>
      <c r="R1710" s="69"/>
      <c r="S1710" s="69"/>
      <c r="T1710" s="69"/>
      <c r="U1710" s="69"/>
      <c r="V1710" s="69"/>
      <c r="W1710" s="69"/>
      <c r="X1710" s="69"/>
      <c r="Y1710" s="69"/>
      <c r="Z1710" s="69"/>
    </row>
    <row r="1711" spans="1:30" s="75" customFormat="1" ht="18.399999999999999" customHeight="1" x14ac:dyDescent="0.15">
      <c r="A1711" s="69" t="s">
        <v>149</v>
      </c>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row>
    <row r="1712" spans="1:30" s="76" customFormat="1" ht="18.399999999999999" customHeight="1" x14ac:dyDescent="0.15">
      <c r="A1712" s="70"/>
      <c r="B1712" s="70"/>
      <c r="C1712" s="70"/>
      <c r="D1712" s="498" t="str">
        <f>団体!C$4&amp;"   体調チェックシート"</f>
        <v>令和 ４年度 第２４回 「谷口睦生」記念陸上記録会   体調チェックシート</v>
      </c>
      <c r="E1712" s="498"/>
      <c r="F1712" s="498"/>
      <c r="G1712" s="498"/>
      <c r="H1712" s="498"/>
      <c r="I1712" s="498"/>
      <c r="J1712" s="498"/>
      <c r="K1712" s="498"/>
      <c r="L1712" s="498"/>
      <c r="M1712" s="498"/>
      <c r="N1712" s="498"/>
      <c r="O1712" s="498"/>
      <c r="P1712" s="498"/>
      <c r="Q1712" s="498"/>
      <c r="R1712" s="498"/>
      <c r="S1712" s="498"/>
      <c r="T1712" s="498"/>
      <c r="U1712" s="498"/>
      <c r="V1712" s="498"/>
      <c r="W1712" s="498"/>
      <c r="X1712" s="498"/>
      <c r="Y1712" s="70"/>
      <c r="Z1712" s="70"/>
      <c r="AA1712" s="75"/>
      <c r="AB1712" s="75"/>
      <c r="AC1712" s="75"/>
      <c r="AD1712" s="75"/>
    </row>
    <row r="1713" spans="1:35" s="76" customFormat="1" ht="18.399999999999999" customHeight="1" x14ac:dyDescent="0.15">
      <c r="A1713" s="69"/>
      <c r="B1713" s="69"/>
      <c r="C1713" s="69"/>
      <c r="D1713" s="498"/>
      <c r="E1713" s="498"/>
      <c r="F1713" s="498"/>
      <c r="G1713" s="498"/>
      <c r="H1713" s="498"/>
      <c r="I1713" s="498"/>
      <c r="J1713" s="498"/>
      <c r="K1713" s="498"/>
      <c r="L1713" s="498"/>
      <c r="M1713" s="498"/>
      <c r="N1713" s="498"/>
      <c r="O1713" s="498"/>
      <c r="P1713" s="498"/>
      <c r="Q1713" s="498"/>
      <c r="R1713" s="498"/>
      <c r="S1713" s="498"/>
      <c r="T1713" s="498"/>
      <c r="U1713" s="498"/>
      <c r="V1713" s="498"/>
      <c r="W1713" s="498"/>
      <c r="X1713" s="498"/>
      <c r="Y1713" s="69"/>
      <c r="Z1713" s="69"/>
    </row>
    <row r="1714" spans="1:35" s="75" customFormat="1" ht="18.399999999999999" customHeight="1" x14ac:dyDescent="0.15">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E1714" s="76"/>
      <c r="AF1714" s="76"/>
      <c r="AG1714" s="76"/>
      <c r="AH1714" s="76"/>
      <c r="AI1714" s="76"/>
    </row>
    <row r="1715" spans="1:35" s="76" customFormat="1" ht="18.399999999999999" customHeight="1" x14ac:dyDescent="0.15">
      <c r="A1715" s="69"/>
      <c r="B1715" s="71" t="s">
        <v>150</v>
      </c>
      <c r="C1715" s="69"/>
      <c r="D1715" s="69"/>
      <c r="E1715" s="69"/>
      <c r="F1715" s="69"/>
      <c r="G1715" s="69"/>
      <c r="H1715" s="69"/>
      <c r="I1715" s="69"/>
      <c r="J1715" s="69"/>
      <c r="K1715" s="69"/>
      <c r="L1715" s="69"/>
      <c r="M1715" s="69"/>
      <c r="N1715" s="69"/>
      <c r="O1715" s="69"/>
      <c r="P1715" s="69"/>
      <c r="Q1715" s="69"/>
      <c r="R1715" s="69"/>
      <c r="S1715" s="69"/>
      <c r="T1715" s="69"/>
      <c r="U1715" s="69"/>
      <c r="V1715" s="69"/>
      <c r="W1715" s="69"/>
      <c r="X1715" s="69"/>
      <c r="Y1715" s="69"/>
      <c r="Z1715" s="69"/>
    </row>
    <row r="1716" spans="1:35" s="76" customFormat="1" ht="18.399999999999999" customHeight="1" x14ac:dyDescent="0.15">
      <c r="A1716" s="69"/>
      <c r="B1716" s="71" t="s">
        <v>151</v>
      </c>
      <c r="C1716" s="69"/>
      <c r="D1716" s="69"/>
      <c r="E1716" s="69"/>
      <c r="F1716" s="69"/>
      <c r="G1716" s="69"/>
      <c r="H1716" s="69"/>
      <c r="I1716" s="69"/>
      <c r="J1716" s="69"/>
      <c r="K1716" s="69"/>
      <c r="L1716" s="69"/>
      <c r="M1716" s="69"/>
      <c r="N1716" s="69"/>
      <c r="O1716" s="69"/>
      <c r="P1716" s="69"/>
      <c r="Q1716" s="69"/>
      <c r="R1716" s="69"/>
      <c r="S1716" s="69"/>
      <c r="T1716" s="69"/>
      <c r="U1716" s="69"/>
      <c r="V1716" s="69"/>
      <c r="W1716" s="69"/>
      <c r="X1716" s="69"/>
      <c r="Y1716" s="69"/>
      <c r="Z1716" s="69"/>
    </row>
    <row r="1717" spans="1:35" s="76" customFormat="1" ht="18.399999999999999" customHeight="1" x14ac:dyDescent="0.15">
      <c r="A1717" s="69"/>
      <c r="B1717" s="71" t="s">
        <v>152</v>
      </c>
      <c r="C1717" s="69"/>
      <c r="D1717" s="69"/>
      <c r="E1717" s="69"/>
      <c r="F1717" s="69"/>
      <c r="G1717" s="69"/>
      <c r="H1717" s="69"/>
      <c r="I1717" s="69"/>
      <c r="J1717" s="69"/>
      <c r="K1717" s="69"/>
      <c r="L1717" s="69"/>
      <c r="M1717" s="69"/>
      <c r="N1717" s="69"/>
      <c r="O1717" s="69"/>
      <c r="P1717" s="69"/>
      <c r="Q1717" s="69"/>
      <c r="R1717" s="69"/>
      <c r="S1717" s="69"/>
      <c r="T1717" s="69"/>
      <c r="U1717" s="69"/>
      <c r="V1717" s="69"/>
      <c r="W1717" s="69"/>
      <c r="X1717" s="69"/>
      <c r="Y1717" s="69"/>
      <c r="Z1717" s="69"/>
    </row>
    <row r="1718" spans="1:35" s="76" customFormat="1" ht="18.399999999999999" customHeight="1" x14ac:dyDescent="0.15">
      <c r="A1718" s="69"/>
      <c r="B1718" s="71" t="s">
        <v>153</v>
      </c>
      <c r="C1718" s="69"/>
      <c r="D1718" s="69"/>
      <c r="E1718" s="69"/>
      <c r="F1718" s="69"/>
      <c r="G1718" s="69"/>
      <c r="H1718" s="69"/>
      <c r="I1718" s="69"/>
      <c r="J1718" s="69"/>
      <c r="K1718" s="69"/>
      <c r="L1718" s="69"/>
      <c r="M1718" s="69"/>
      <c r="N1718" s="69"/>
      <c r="O1718" s="69"/>
      <c r="P1718" s="69"/>
      <c r="Q1718" s="69"/>
      <c r="R1718" s="69"/>
      <c r="S1718" s="69"/>
      <c r="T1718" s="69"/>
      <c r="U1718" s="69"/>
      <c r="V1718" s="69"/>
      <c r="W1718" s="69"/>
      <c r="X1718" s="69"/>
      <c r="Y1718" s="69"/>
      <c r="Z1718" s="69"/>
    </row>
    <row r="1719" spans="1:35" s="76" customFormat="1" ht="18.399999999999999" customHeight="1" x14ac:dyDescent="0.15">
      <c r="A1719" s="69"/>
      <c r="B1719" s="71" t="s">
        <v>164</v>
      </c>
      <c r="C1719" s="69"/>
      <c r="D1719" s="69"/>
      <c r="E1719" s="69"/>
      <c r="F1719" s="69"/>
      <c r="G1719" s="69"/>
      <c r="H1719" s="69"/>
      <c r="I1719" s="69"/>
      <c r="J1719" s="69"/>
      <c r="K1719" s="69"/>
      <c r="L1719" s="69"/>
      <c r="M1719" s="69"/>
      <c r="N1719" s="69"/>
      <c r="O1719" s="69"/>
      <c r="P1719" s="69"/>
      <c r="Q1719" s="69"/>
      <c r="R1719" s="69"/>
      <c r="S1719" s="69"/>
      <c r="T1719" s="69"/>
      <c r="U1719" s="69"/>
      <c r="V1719" s="69"/>
      <c r="W1719" s="69"/>
      <c r="X1719" s="69"/>
      <c r="Y1719" s="69"/>
      <c r="Z1719" s="69"/>
    </row>
    <row r="1720" spans="1:35" s="76" customFormat="1" ht="18.399999999999999" customHeight="1" x14ac:dyDescent="0.15">
      <c r="A1720" s="69"/>
      <c r="B1720" s="71" t="s">
        <v>165</v>
      </c>
      <c r="C1720" s="69"/>
      <c r="D1720" s="69"/>
      <c r="E1720" s="69"/>
      <c r="F1720" s="69"/>
      <c r="G1720" s="69"/>
      <c r="H1720" s="69"/>
      <c r="I1720" s="69"/>
      <c r="J1720" s="69"/>
      <c r="K1720" s="69"/>
      <c r="L1720" s="69"/>
      <c r="M1720" s="69"/>
      <c r="N1720" s="69"/>
      <c r="O1720" s="69"/>
      <c r="P1720" s="69"/>
      <c r="Q1720" s="69"/>
      <c r="R1720" s="69"/>
      <c r="S1720" s="69"/>
      <c r="T1720" s="69"/>
      <c r="U1720" s="69"/>
      <c r="V1720" s="69"/>
      <c r="W1720" s="69"/>
      <c r="X1720" s="69"/>
      <c r="Y1720" s="69"/>
      <c r="Z1720" s="69"/>
    </row>
    <row r="1721" spans="1:35" s="76" customFormat="1" ht="18.399999999999999" customHeight="1" x14ac:dyDescent="0.15">
      <c r="A1721" s="69"/>
      <c r="B1721" s="241" t="s">
        <v>154</v>
      </c>
      <c r="C1721" s="69"/>
      <c r="D1721" s="69"/>
      <c r="E1721" s="69"/>
      <c r="F1721" s="69"/>
      <c r="G1721" s="69"/>
      <c r="H1721" s="242"/>
      <c r="I1721" s="69"/>
      <c r="J1721" s="69"/>
      <c r="K1721" s="69"/>
      <c r="L1721" s="69"/>
      <c r="M1721" s="242"/>
      <c r="N1721" s="242"/>
      <c r="O1721" s="242"/>
      <c r="P1721" s="242"/>
      <c r="Q1721" s="242"/>
      <c r="R1721" s="242"/>
      <c r="S1721" s="242"/>
      <c r="T1721" s="242"/>
      <c r="U1721" s="242"/>
      <c r="V1721" s="242"/>
      <c r="W1721" s="242"/>
      <c r="X1721" s="242"/>
      <c r="Y1721" s="242"/>
      <c r="Z1721" s="69"/>
    </row>
    <row r="1722" spans="1:35" s="76" customFormat="1" ht="18.399999999999999" customHeight="1" thickBot="1" x14ac:dyDescent="0.2">
      <c r="A1722" s="69"/>
      <c r="B1722" s="72" t="s">
        <v>390</v>
      </c>
      <c r="C1722" s="69"/>
      <c r="D1722" s="69"/>
      <c r="E1722" s="69"/>
      <c r="F1722" s="69"/>
      <c r="G1722" s="69"/>
      <c r="H1722" s="69"/>
      <c r="I1722" s="69"/>
      <c r="J1722" s="69"/>
      <c r="K1722" s="69"/>
      <c r="L1722" s="69"/>
      <c r="M1722" s="69"/>
      <c r="N1722" s="69"/>
      <c r="O1722" s="69"/>
      <c r="P1722" s="69"/>
      <c r="Q1722" s="69"/>
      <c r="R1722" s="69"/>
      <c r="S1722" s="69"/>
      <c r="T1722" s="69"/>
      <c r="U1722" s="69"/>
      <c r="V1722" s="69"/>
      <c r="W1722" s="69"/>
      <c r="X1722" s="69"/>
      <c r="Y1722" s="69"/>
      <c r="Z1722" s="69"/>
    </row>
    <row r="1723" spans="1:35" s="76" customFormat="1" ht="18.399999999999999" customHeight="1" thickTop="1" thickBot="1" x14ac:dyDescent="0.2">
      <c r="A1723" s="69"/>
      <c r="B1723" s="499" t="s">
        <v>155</v>
      </c>
      <c r="C1723" s="500"/>
      <c r="D1723" s="500"/>
      <c r="E1723" s="500"/>
      <c r="F1723" s="500"/>
      <c r="G1723" s="500"/>
      <c r="H1723" s="500"/>
      <c r="I1723" s="501"/>
      <c r="J1723" s="496">
        <f>J$13</f>
        <v>44871</v>
      </c>
      <c r="K1723" s="497"/>
      <c r="L1723" s="496">
        <f t="shared" ref="L1723" si="525">L$13</f>
        <v>44872</v>
      </c>
      <c r="M1723" s="497"/>
      <c r="N1723" s="496">
        <f t="shared" ref="N1723" si="526">N$13</f>
        <v>44873</v>
      </c>
      <c r="O1723" s="497"/>
      <c r="P1723" s="496">
        <f t="shared" ref="P1723" si="527">P$13</f>
        <v>44874</v>
      </c>
      <c r="Q1723" s="497"/>
      <c r="R1723" s="496">
        <f t="shared" ref="R1723" si="528">R$13</f>
        <v>44875</v>
      </c>
      <c r="S1723" s="497"/>
      <c r="T1723" s="496">
        <f t="shared" ref="T1723" si="529">T$13</f>
        <v>44876</v>
      </c>
      <c r="U1723" s="497"/>
      <c r="V1723" s="496">
        <f t="shared" ref="V1723" si="530">V$13</f>
        <v>44877</v>
      </c>
      <c r="W1723" s="497"/>
      <c r="X1723" s="496">
        <f t="shared" ref="X1723" si="531">X$13</f>
        <v>44878</v>
      </c>
      <c r="Y1723" s="502"/>
      <c r="Z1723" s="69"/>
    </row>
    <row r="1724" spans="1:35" s="76" customFormat="1" ht="18.399999999999999" customHeight="1" thickTop="1" x14ac:dyDescent="0.15">
      <c r="A1724" s="69"/>
      <c r="B1724" s="170" t="s">
        <v>156</v>
      </c>
      <c r="C1724" s="171"/>
      <c r="D1724" s="171"/>
      <c r="E1724" s="171"/>
      <c r="F1724" s="171"/>
      <c r="G1724" s="171"/>
      <c r="H1724" s="171"/>
      <c r="I1724" s="172"/>
      <c r="J1724" s="488"/>
      <c r="K1724" s="489"/>
      <c r="L1724" s="490"/>
      <c r="M1724" s="489"/>
      <c r="N1724" s="490"/>
      <c r="O1724" s="489"/>
      <c r="P1724" s="490"/>
      <c r="Q1724" s="489"/>
      <c r="R1724" s="490"/>
      <c r="S1724" s="489"/>
      <c r="T1724" s="490"/>
      <c r="U1724" s="489"/>
      <c r="V1724" s="490"/>
      <c r="W1724" s="489"/>
      <c r="X1724" s="490"/>
      <c r="Y1724" s="491"/>
      <c r="Z1724" s="69"/>
    </row>
    <row r="1725" spans="1:35" s="76" customFormat="1" ht="18.399999999999999" customHeight="1" x14ac:dyDescent="0.15">
      <c r="A1725" s="69"/>
      <c r="B1725" s="173"/>
      <c r="C1725" s="174"/>
      <c r="D1725" s="174"/>
      <c r="E1725" s="174"/>
      <c r="F1725" s="174"/>
      <c r="G1725" s="175" t="s">
        <v>157</v>
      </c>
      <c r="H1725" s="176"/>
      <c r="I1725" s="177"/>
      <c r="J1725" s="492" t="s">
        <v>286</v>
      </c>
      <c r="K1725" s="493"/>
      <c r="L1725" s="494" t="s">
        <v>286</v>
      </c>
      <c r="M1725" s="493"/>
      <c r="N1725" s="494" t="s">
        <v>286</v>
      </c>
      <c r="O1725" s="493"/>
      <c r="P1725" s="494" t="s">
        <v>286</v>
      </c>
      <c r="Q1725" s="493"/>
      <c r="R1725" s="494" t="s">
        <v>286</v>
      </c>
      <c r="S1725" s="493"/>
      <c r="T1725" s="494" t="s">
        <v>286</v>
      </c>
      <c r="U1725" s="493"/>
      <c r="V1725" s="494" t="s">
        <v>286</v>
      </c>
      <c r="W1725" s="493"/>
      <c r="X1725" s="494" t="s">
        <v>286</v>
      </c>
      <c r="Y1725" s="495"/>
      <c r="Z1725" s="69"/>
    </row>
    <row r="1726" spans="1:35" s="76" customFormat="1" ht="18.399999999999999" customHeight="1" x14ac:dyDescent="0.15">
      <c r="A1726" s="69"/>
      <c r="B1726" s="178" t="s">
        <v>158</v>
      </c>
      <c r="C1726" s="179"/>
      <c r="D1726" s="179"/>
      <c r="E1726" s="179"/>
      <c r="F1726" s="179"/>
      <c r="G1726" s="179"/>
      <c r="H1726" s="179"/>
      <c r="I1726" s="180"/>
      <c r="J1726" s="484"/>
      <c r="K1726" s="485"/>
      <c r="L1726" s="486"/>
      <c r="M1726" s="485"/>
      <c r="N1726" s="486"/>
      <c r="O1726" s="485"/>
      <c r="P1726" s="486"/>
      <c r="Q1726" s="485"/>
      <c r="R1726" s="486"/>
      <c r="S1726" s="485"/>
      <c r="T1726" s="486"/>
      <c r="U1726" s="485"/>
      <c r="V1726" s="486"/>
      <c r="W1726" s="485"/>
      <c r="X1726" s="486"/>
      <c r="Y1726" s="487"/>
      <c r="Z1726" s="69"/>
    </row>
    <row r="1727" spans="1:35" s="76" customFormat="1" ht="18.399999999999999" customHeight="1" x14ac:dyDescent="0.15">
      <c r="A1727" s="70"/>
      <c r="B1727" s="178" t="s">
        <v>159</v>
      </c>
      <c r="C1727" s="179"/>
      <c r="D1727" s="179"/>
      <c r="E1727" s="179"/>
      <c r="F1727" s="179"/>
      <c r="G1727" s="179"/>
      <c r="H1727" s="179"/>
      <c r="I1727" s="180"/>
      <c r="J1727" s="484"/>
      <c r="K1727" s="485"/>
      <c r="L1727" s="486"/>
      <c r="M1727" s="485"/>
      <c r="N1727" s="486"/>
      <c r="O1727" s="485"/>
      <c r="P1727" s="486"/>
      <c r="Q1727" s="485"/>
      <c r="R1727" s="486"/>
      <c r="S1727" s="485"/>
      <c r="T1727" s="486"/>
      <c r="U1727" s="485"/>
      <c r="V1727" s="486"/>
      <c r="W1727" s="485"/>
      <c r="X1727" s="486"/>
      <c r="Y1727" s="487"/>
      <c r="Z1727" s="69"/>
    </row>
    <row r="1728" spans="1:35" s="76" customFormat="1" ht="18.399999999999999" customHeight="1" x14ac:dyDescent="0.15">
      <c r="A1728" s="69"/>
      <c r="B1728" s="178" t="s">
        <v>160</v>
      </c>
      <c r="C1728" s="179"/>
      <c r="D1728" s="179"/>
      <c r="E1728" s="179"/>
      <c r="F1728" s="179"/>
      <c r="G1728" s="179"/>
      <c r="H1728" s="179"/>
      <c r="I1728" s="180"/>
      <c r="J1728" s="484"/>
      <c r="K1728" s="485"/>
      <c r="L1728" s="486"/>
      <c r="M1728" s="485"/>
      <c r="N1728" s="486"/>
      <c r="O1728" s="485"/>
      <c r="P1728" s="486"/>
      <c r="Q1728" s="485"/>
      <c r="R1728" s="486"/>
      <c r="S1728" s="485"/>
      <c r="T1728" s="486"/>
      <c r="U1728" s="485"/>
      <c r="V1728" s="486"/>
      <c r="W1728" s="485"/>
      <c r="X1728" s="486"/>
      <c r="Y1728" s="487"/>
      <c r="Z1728" s="69"/>
    </row>
    <row r="1729" spans="1:28" s="76" customFormat="1" ht="18.399999999999999" customHeight="1" thickBot="1" x14ac:dyDescent="0.2">
      <c r="A1729" s="70"/>
      <c r="B1729" s="181" t="s">
        <v>161</v>
      </c>
      <c r="C1729" s="182"/>
      <c r="D1729" s="182"/>
      <c r="E1729" s="182"/>
      <c r="F1729" s="182"/>
      <c r="G1729" s="182"/>
      <c r="H1729" s="182"/>
      <c r="I1729" s="183"/>
      <c r="J1729" s="480"/>
      <c r="K1729" s="481"/>
      <c r="L1729" s="482"/>
      <c r="M1729" s="481"/>
      <c r="N1729" s="482"/>
      <c r="O1729" s="481"/>
      <c r="P1729" s="482"/>
      <c r="Q1729" s="481"/>
      <c r="R1729" s="482"/>
      <c r="S1729" s="481"/>
      <c r="T1729" s="482"/>
      <c r="U1729" s="481"/>
      <c r="V1729" s="482"/>
      <c r="W1729" s="481"/>
      <c r="X1729" s="482"/>
      <c r="Y1729" s="483"/>
      <c r="Z1729" s="69"/>
    </row>
    <row r="1730" spans="1:28" s="76" customFormat="1" ht="18.399999999999999" customHeight="1" thickTop="1" x14ac:dyDescent="0.15">
      <c r="A1730" s="69"/>
      <c r="B1730" s="73"/>
      <c r="C1730" s="73"/>
      <c r="D1730" s="507" t="str">
        <f>IF(AB1731=0,"",VLOOKUP(AB1731,E$2256:F$2355,2))</f>
        <v/>
      </c>
      <c r="E1730" s="507"/>
      <c r="F1730" s="507"/>
      <c r="G1730" s="507"/>
      <c r="H1730" s="73"/>
      <c r="I1730" s="73"/>
      <c r="J1730" s="73"/>
      <c r="K1730" s="73"/>
      <c r="L1730" s="73"/>
      <c r="M1730" s="503"/>
      <c r="N1730" s="503"/>
      <c r="O1730" s="503"/>
      <c r="P1730" s="503"/>
      <c r="Q1730" s="503"/>
      <c r="R1730" s="73"/>
      <c r="S1730" s="73"/>
      <c r="T1730" s="73"/>
      <c r="U1730" s="505" t="str">
        <f>U$20</f>
        <v/>
      </c>
      <c r="V1730" s="505"/>
      <c r="W1730" s="505"/>
      <c r="X1730" s="505"/>
      <c r="Y1730" s="505"/>
      <c r="Z1730" s="69"/>
    </row>
    <row r="1731" spans="1:28" s="76" customFormat="1" ht="18.399999999999999" customHeight="1" x14ac:dyDescent="0.15">
      <c r="A1731" s="69"/>
      <c r="B1731" s="74" t="s">
        <v>162</v>
      </c>
      <c r="C1731" s="74"/>
      <c r="D1731" s="508"/>
      <c r="E1731" s="508"/>
      <c r="F1731" s="508"/>
      <c r="G1731" s="508"/>
      <c r="H1731" s="69"/>
      <c r="I1731" s="74" t="s">
        <v>163</v>
      </c>
      <c r="J1731" s="74"/>
      <c r="K1731" s="74"/>
      <c r="L1731" s="74"/>
      <c r="M1731" s="504"/>
      <c r="N1731" s="504"/>
      <c r="O1731" s="504"/>
      <c r="P1731" s="504"/>
      <c r="Q1731" s="504"/>
      <c r="R1731" s="69"/>
      <c r="S1731" s="74" t="s">
        <v>174</v>
      </c>
      <c r="T1731" s="74"/>
      <c r="U1731" s="506"/>
      <c r="V1731" s="506"/>
      <c r="W1731" s="506"/>
      <c r="X1731" s="506"/>
      <c r="Y1731" s="506"/>
      <c r="Z1731" s="69"/>
      <c r="AB1731" s="85">
        <f>IF(OR(SUM(AE$9:AE$10)=0,SUM(AE$9:AE$10)&lt;MAX(AB$1:AB1730)+1),0,MAX(AB$1:AB1730)+1)</f>
        <v>0</v>
      </c>
    </row>
    <row r="1732" spans="1:28" s="76" customFormat="1" ht="18.399999999999999" customHeight="1" x14ac:dyDescent="0.15">
      <c r="A1732" s="69"/>
      <c r="B1732" s="240" t="s">
        <v>389</v>
      </c>
      <c r="C1732" s="69"/>
      <c r="D1732" s="69"/>
      <c r="E1732" s="69"/>
      <c r="F1732" s="69"/>
      <c r="G1732" s="69"/>
      <c r="H1732" s="69"/>
      <c r="I1732" s="69"/>
      <c r="J1732" s="69"/>
      <c r="K1732" s="69"/>
      <c r="L1732" s="69"/>
      <c r="M1732" s="69"/>
      <c r="N1732" s="69"/>
      <c r="O1732" s="69"/>
      <c r="P1732" s="69"/>
      <c r="Q1732" s="69"/>
      <c r="R1732" s="69"/>
      <c r="S1732" s="69"/>
      <c r="T1732" s="69"/>
      <c r="U1732" s="69"/>
      <c r="V1732" s="69"/>
      <c r="W1732" s="69"/>
      <c r="X1732" s="69"/>
      <c r="Y1732" s="69"/>
      <c r="Z1732" s="69"/>
    </row>
    <row r="1733" spans="1:28" s="76" customFormat="1" ht="18.399999999999999" customHeight="1" x14ac:dyDescent="0.15">
      <c r="A1733" s="69" t="s">
        <v>149</v>
      </c>
      <c r="B1733" s="70"/>
      <c r="C1733" s="70"/>
      <c r="D1733" s="70"/>
      <c r="E1733" s="70"/>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5"/>
    </row>
    <row r="1734" spans="1:28" s="76" customFormat="1" ht="18.399999999999999" customHeight="1" x14ac:dyDescent="0.15">
      <c r="A1734" s="70"/>
      <c r="B1734" s="70"/>
      <c r="C1734" s="70"/>
      <c r="D1734" s="498" t="str">
        <f>団体!C$4&amp;"   体調チェックシート"</f>
        <v>令和 ４年度 第２４回 「谷口睦生」記念陸上記録会   体調チェックシート</v>
      </c>
      <c r="E1734" s="498"/>
      <c r="F1734" s="498"/>
      <c r="G1734" s="498"/>
      <c r="H1734" s="498"/>
      <c r="I1734" s="498"/>
      <c r="J1734" s="498"/>
      <c r="K1734" s="498"/>
      <c r="L1734" s="498"/>
      <c r="M1734" s="498"/>
      <c r="N1734" s="498"/>
      <c r="O1734" s="498"/>
      <c r="P1734" s="498"/>
      <c r="Q1734" s="498"/>
      <c r="R1734" s="498"/>
      <c r="S1734" s="498"/>
      <c r="T1734" s="498"/>
      <c r="U1734" s="498"/>
      <c r="V1734" s="498"/>
      <c r="W1734" s="498"/>
      <c r="X1734" s="498"/>
      <c r="Y1734" s="70"/>
      <c r="Z1734" s="70"/>
      <c r="AA1734" s="75"/>
    </row>
    <row r="1735" spans="1:28" s="76" customFormat="1" ht="18.399999999999999" customHeight="1" x14ac:dyDescent="0.15">
      <c r="A1735" s="69"/>
      <c r="B1735" s="69"/>
      <c r="C1735" s="69"/>
      <c r="D1735" s="498"/>
      <c r="E1735" s="498"/>
      <c r="F1735" s="498"/>
      <c r="G1735" s="498"/>
      <c r="H1735" s="498"/>
      <c r="I1735" s="498"/>
      <c r="J1735" s="498"/>
      <c r="K1735" s="498"/>
      <c r="L1735" s="498"/>
      <c r="M1735" s="498"/>
      <c r="N1735" s="498"/>
      <c r="O1735" s="498"/>
      <c r="P1735" s="498"/>
      <c r="Q1735" s="498"/>
      <c r="R1735" s="498"/>
      <c r="S1735" s="498"/>
      <c r="T1735" s="498"/>
      <c r="U1735" s="498"/>
      <c r="V1735" s="498"/>
      <c r="W1735" s="498"/>
      <c r="X1735" s="498"/>
      <c r="Y1735" s="69"/>
      <c r="Z1735" s="69"/>
    </row>
    <row r="1736" spans="1:28" s="76" customFormat="1" ht="18.399999999999999" customHeight="1" x14ac:dyDescent="0.15">
      <c r="A1736" s="69"/>
      <c r="B1736" s="69"/>
      <c r="C1736" s="69"/>
      <c r="D1736" s="69"/>
      <c r="E1736" s="69"/>
      <c r="F1736" s="69"/>
      <c r="G1736" s="69"/>
      <c r="H1736" s="69"/>
      <c r="I1736" s="69"/>
      <c r="J1736" s="69"/>
      <c r="K1736" s="69"/>
      <c r="L1736" s="69"/>
      <c r="M1736" s="69"/>
      <c r="N1736" s="69"/>
      <c r="O1736" s="69"/>
      <c r="P1736" s="69"/>
      <c r="Q1736" s="69"/>
      <c r="R1736" s="69"/>
      <c r="S1736" s="69"/>
      <c r="T1736" s="69"/>
      <c r="U1736" s="69"/>
      <c r="V1736" s="69"/>
      <c r="W1736" s="69"/>
      <c r="X1736" s="69"/>
      <c r="Y1736" s="69"/>
      <c r="Z1736" s="69"/>
    </row>
    <row r="1737" spans="1:28" s="76" customFormat="1" ht="18.399999999999999" customHeight="1" x14ac:dyDescent="0.15">
      <c r="A1737" s="69"/>
      <c r="B1737" s="71" t="s">
        <v>150</v>
      </c>
      <c r="C1737" s="69"/>
      <c r="D1737" s="69"/>
      <c r="E1737" s="69"/>
      <c r="F1737" s="69"/>
      <c r="G1737" s="69"/>
      <c r="H1737" s="69"/>
      <c r="I1737" s="69"/>
      <c r="J1737" s="69"/>
      <c r="K1737" s="69"/>
      <c r="L1737" s="69"/>
      <c r="M1737" s="69"/>
      <c r="N1737" s="69"/>
      <c r="O1737" s="69"/>
      <c r="P1737" s="69"/>
      <c r="Q1737" s="69"/>
      <c r="R1737" s="69"/>
      <c r="S1737" s="69"/>
      <c r="T1737" s="69"/>
      <c r="U1737" s="69"/>
      <c r="V1737" s="69"/>
      <c r="W1737" s="69"/>
      <c r="X1737" s="69"/>
      <c r="Y1737" s="69"/>
      <c r="Z1737" s="69"/>
    </row>
    <row r="1738" spans="1:28" s="76" customFormat="1" ht="18.399999999999999" customHeight="1" x14ac:dyDescent="0.15">
      <c r="A1738" s="69"/>
      <c r="B1738" s="71" t="s">
        <v>151</v>
      </c>
      <c r="C1738" s="69"/>
      <c r="D1738" s="69"/>
      <c r="E1738" s="69"/>
      <c r="F1738" s="69"/>
      <c r="G1738" s="69"/>
      <c r="H1738" s="69"/>
      <c r="I1738" s="69"/>
      <c r="J1738" s="69"/>
      <c r="K1738" s="69"/>
      <c r="L1738" s="69"/>
      <c r="M1738" s="69"/>
      <c r="N1738" s="69"/>
      <c r="O1738" s="69"/>
      <c r="P1738" s="69"/>
      <c r="Q1738" s="69"/>
      <c r="R1738" s="69"/>
      <c r="S1738" s="69"/>
      <c r="T1738" s="69"/>
      <c r="U1738" s="69"/>
      <c r="V1738" s="69"/>
      <c r="W1738" s="69"/>
      <c r="X1738" s="69"/>
      <c r="Y1738" s="69"/>
      <c r="Z1738" s="69"/>
    </row>
    <row r="1739" spans="1:28" s="76" customFormat="1" ht="18.399999999999999" customHeight="1" x14ac:dyDescent="0.15">
      <c r="A1739" s="69"/>
      <c r="B1739" s="71" t="s">
        <v>152</v>
      </c>
      <c r="C1739" s="69"/>
      <c r="D1739" s="69"/>
      <c r="E1739" s="69"/>
      <c r="F1739" s="69"/>
      <c r="G1739" s="69"/>
      <c r="H1739" s="69"/>
      <c r="I1739" s="69"/>
      <c r="J1739" s="69"/>
      <c r="K1739" s="69"/>
      <c r="L1739" s="69"/>
      <c r="M1739" s="69"/>
      <c r="N1739" s="69"/>
      <c r="O1739" s="69"/>
      <c r="P1739" s="69"/>
      <c r="Q1739" s="69"/>
      <c r="R1739" s="69"/>
      <c r="S1739" s="69"/>
      <c r="T1739" s="69"/>
      <c r="U1739" s="69"/>
      <c r="V1739" s="69"/>
      <c r="W1739" s="69"/>
      <c r="X1739" s="69"/>
      <c r="Y1739" s="69"/>
      <c r="Z1739" s="69"/>
    </row>
    <row r="1740" spans="1:28" s="76" customFormat="1" ht="18.399999999999999" customHeight="1" x14ac:dyDescent="0.15">
      <c r="A1740" s="69"/>
      <c r="B1740" s="71" t="s">
        <v>153</v>
      </c>
      <c r="C1740" s="69"/>
      <c r="D1740" s="69"/>
      <c r="E1740" s="69"/>
      <c r="F1740" s="69"/>
      <c r="G1740" s="69"/>
      <c r="H1740" s="69"/>
      <c r="I1740" s="69"/>
      <c r="J1740" s="69"/>
      <c r="K1740" s="69"/>
      <c r="L1740" s="69"/>
      <c r="M1740" s="69"/>
      <c r="N1740" s="69"/>
      <c r="O1740" s="69"/>
      <c r="P1740" s="69"/>
      <c r="Q1740" s="69"/>
      <c r="R1740" s="69"/>
      <c r="S1740" s="69"/>
      <c r="T1740" s="69"/>
      <c r="U1740" s="69"/>
      <c r="V1740" s="69"/>
      <c r="W1740" s="69"/>
      <c r="X1740" s="69"/>
      <c r="Y1740" s="69"/>
      <c r="Z1740" s="69"/>
    </row>
    <row r="1741" spans="1:28" s="76" customFormat="1" ht="18.399999999999999" customHeight="1" x14ac:dyDescent="0.15">
      <c r="A1741" s="69"/>
      <c r="B1741" s="71" t="s">
        <v>164</v>
      </c>
      <c r="C1741" s="69"/>
      <c r="D1741" s="69"/>
      <c r="E1741" s="69"/>
      <c r="F1741" s="69"/>
      <c r="G1741" s="69"/>
      <c r="H1741" s="69"/>
      <c r="I1741" s="69"/>
      <c r="J1741" s="69"/>
      <c r="K1741" s="69"/>
      <c r="L1741" s="69"/>
      <c r="M1741" s="69"/>
      <c r="N1741" s="69"/>
      <c r="O1741" s="69"/>
      <c r="P1741" s="69"/>
      <c r="Q1741" s="69"/>
      <c r="R1741" s="69"/>
      <c r="S1741" s="69"/>
      <c r="T1741" s="69"/>
      <c r="U1741" s="69"/>
      <c r="V1741" s="69"/>
      <c r="W1741" s="69"/>
      <c r="X1741" s="69"/>
      <c r="Y1741" s="69"/>
      <c r="Z1741" s="69"/>
    </row>
    <row r="1742" spans="1:28" s="76" customFormat="1" ht="18.399999999999999" customHeight="1" x14ac:dyDescent="0.15">
      <c r="A1742" s="69"/>
      <c r="B1742" s="71" t="s">
        <v>165</v>
      </c>
      <c r="C1742" s="69"/>
      <c r="D1742" s="69"/>
      <c r="E1742" s="69"/>
      <c r="F1742" s="69"/>
      <c r="G1742" s="69"/>
      <c r="H1742" s="69"/>
      <c r="I1742" s="69"/>
      <c r="J1742" s="69"/>
      <c r="K1742" s="69"/>
      <c r="L1742" s="69"/>
      <c r="M1742" s="69"/>
      <c r="N1742" s="69"/>
      <c r="O1742" s="69"/>
      <c r="P1742" s="69"/>
      <c r="Q1742" s="69"/>
      <c r="R1742" s="69"/>
      <c r="S1742" s="69"/>
      <c r="T1742" s="69"/>
      <c r="U1742" s="69"/>
      <c r="V1742" s="69"/>
      <c r="W1742" s="69"/>
      <c r="X1742" s="69"/>
      <c r="Y1742" s="69"/>
      <c r="Z1742" s="69"/>
    </row>
    <row r="1743" spans="1:28" s="76" customFormat="1" ht="18.399999999999999" customHeight="1" x14ac:dyDescent="0.15">
      <c r="A1743" s="69"/>
      <c r="B1743" s="241" t="s">
        <v>154</v>
      </c>
      <c r="C1743" s="69"/>
      <c r="D1743" s="69"/>
      <c r="E1743" s="69"/>
      <c r="F1743" s="69"/>
      <c r="G1743" s="69"/>
      <c r="H1743" s="242"/>
      <c r="I1743" s="69"/>
      <c r="J1743" s="69"/>
      <c r="K1743" s="69"/>
      <c r="L1743" s="69"/>
      <c r="M1743" s="242"/>
      <c r="N1743" s="242"/>
      <c r="O1743" s="242"/>
      <c r="P1743" s="242"/>
      <c r="Q1743" s="242"/>
      <c r="R1743" s="242"/>
      <c r="S1743" s="242"/>
      <c r="T1743" s="242"/>
      <c r="U1743" s="242"/>
      <c r="V1743" s="242"/>
      <c r="W1743" s="242"/>
      <c r="X1743" s="242"/>
      <c r="Y1743" s="242"/>
      <c r="Z1743" s="69"/>
    </row>
    <row r="1744" spans="1:28" s="76" customFormat="1" ht="18.399999999999999" customHeight="1" thickBot="1" x14ac:dyDescent="0.2">
      <c r="A1744" s="69"/>
      <c r="B1744" s="72" t="s">
        <v>390</v>
      </c>
      <c r="C1744" s="69"/>
      <c r="D1744" s="69"/>
      <c r="E1744" s="69"/>
      <c r="F1744" s="69"/>
      <c r="G1744" s="69"/>
      <c r="H1744" s="69"/>
      <c r="I1744" s="69"/>
      <c r="J1744" s="69"/>
      <c r="K1744" s="69"/>
      <c r="L1744" s="69"/>
      <c r="M1744" s="69"/>
      <c r="N1744" s="69"/>
      <c r="O1744" s="69"/>
      <c r="P1744" s="69"/>
      <c r="Q1744" s="69"/>
      <c r="R1744" s="69"/>
      <c r="S1744" s="69"/>
      <c r="T1744" s="69"/>
      <c r="U1744" s="69"/>
      <c r="V1744" s="69"/>
      <c r="W1744" s="69"/>
      <c r="X1744" s="69"/>
      <c r="Y1744" s="69"/>
      <c r="Z1744" s="69"/>
    </row>
    <row r="1745" spans="1:35" s="76" customFormat="1" ht="18.399999999999999" customHeight="1" thickTop="1" thickBot="1" x14ac:dyDescent="0.2">
      <c r="A1745" s="69"/>
      <c r="B1745" s="499" t="s">
        <v>155</v>
      </c>
      <c r="C1745" s="500"/>
      <c r="D1745" s="500"/>
      <c r="E1745" s="500"/>
      <c r="F1745" s="500"/>
      <c r="G1745" s="500"/>
      <c r="H1745" s="500"/>
      <c r="I1745" s="501"/>
      <c r="J1745" s="496">
        <f>J$13</f>
        <v>44871</v>
      </c>
      <c r="K1745" s="497"/>
      <c r="L1745" s="496">
        <f t="shared" ref="L1745" si="532">L$13</f>
        <v>44872</v>
      </c>
      <c r="M1745" s="497"/>
      <c r="N1745" s="496">
        <f t="shared" ref="N1745" si="533">N$13</f>
        <v>44873</v>
      </c>
      <c r="O1745" s="497"/>
      <c r="P1745" s="496">
        <f t="shared" ref="P1745" si="534">P$13</f>
        <v>44874</v>
      </c>
      <c r="Q1745" s="497"/>
      <c r="R1745" s="496">
        <f t="shared" ref="R1745" si="535">R$13</f>
        <v>44875</v>
      </c>
      <c r="S1745" s="497"/>
      <c r="T1745" s="496">
        <f t="shared" ref="T1745" si="536">T$13</f>
        <v>44876</v>
      </c>
      <c r="U1745" s="497"/>
      <c r="V1745" s="496">
        <f t="shared" ref="V1745" si="537">V$13</f>
        <v>44877</v>
      </c>
      <c r="W1745" s="497"/>
      <c r="X1745" s="496">
        <f t="shared" ref="X1745" si="538">X$13</f>
        <v>44878</v>
      </c>
      <c r="Y1745" s="502"/>
      <c r="Z1745" s="69"/>
    </row>
    <row r="1746" spans="1:35" s="76" customFormat="1" ht="18.399999999999999" customHeight="1" thickTop="1" x14ac:dyDescent="0.15">
      <c r="A1746" s="69"/>
      <c r="B1746" s="170" t="s">
        <v>156</v>
      </c>
      <c r="C1746" s="171"/>
      <c r="D1746" s="171"/>
      <c r="E1746" s="171"/>
      <c r="F1746" s="171"/>
      <c r="G1746" s="171"/>
      <c r="H1746" s="171"/>
      <c r="I1746" s="172"/>
      <c r="J1746" s="488"/>
      <c r="K1746" s="489"/>
      <c r="L1746" s="490"/>
      <c r="M1746" s="489"/>
      <c r="N1746" s="490"/>
      <c r="O1746" s="489"/>
      <c r="P1746" s="490"/>
      <c r="Q1746" s="489"/>
      <c r="R1746" s="490"/>
      <c r="S1746" s="489"/>
      <c r="T1746" s="490"/>
      <c r="U1746" s="489"/>
      <c r="V1746" s="490"/>
      <c r="W1746" s="489"/>
      <c r="X1746" s="490"/>
      <c r="Y1746" s="491"/>
      <c r="Z1746" s="69"/>
    </row>
    <row r="1747" spans="1:35" s="76" customFormat="1" ht="18.399999999999999" customHeight="1" x14ac:dyDescent="0.15">
      <c r="A1747" s="69"/>
      <c r="B1747" s="173"/>
      <c r="C1747" s="174"/>
      <c r="D1747" s="174"/>
      <c r="E1747" s="174"/>
      <c r="F1747" s="174"/>
      <c r="G1747" s="175" t="s">
        <v>157</v>
      </c>
      <c r="H1747" s="176"/>
      <c r="I1747" s="177"/>
      <c r="J1747" s="492" t="s">
        <v>286</v>
      </c>
      <c r="K1747" s="493"/>
      <c r="L1747" s="494" t="s">
        <v>286</v>
      </c>
      <c r="M1747" s="493"/>
      <c r="N1747" s="494" t="s">
        <v>286</v>
      </c>
      <c r="O1747" s="493"/>
      <c r="P1747" s="494" t="s">
        <v>286</v>
      </c>
      <c r="Q1747" s="493"/>
      <c r="R1747" s="494" t="s">
        <v>286</v>
      </c>
      <c r="S1747" s="493"/>
      <c r="T1747" s="494" t="s">
        <v>286</v>
      </c>
      <c r="U1747" s="493"/>
      <c r="V1747" s="494" t="s">
        <v>286</v>
      </c>
      <c r="W1747" s="493"/>
      <c r="X1747" s="494" t="s">
        <v>286</v>
      </c>
      <c r="Y1747" s="495"/>
      <c r="Z1747" s="69"/>
    </row>
    <row r="1748" spans="1:35" s="76" customFormat="1" ht="18.399999999999999" customHeight="1" x14ac:dyDescent="0.15">
      <c r="A1748" s="69"/>
      <c r="B1748" s="178" t="s">
        <v>158</v>
      </c>
      <c r="C1748" s="179"/>
      <c r="D1748" s="179"/>
      <c r="E1748" s="179"/>
      <c r="F1748" s="179"/>
      <c r="G1748" s="179"/>
      <c r="H1748" s="179"/>
      <c r="I1748" s="180"/>
      <c r="J1748" s="484"/>
      <c r="K1748" s="485"/>
      <c r="L1748" s="486"/>
      <c r="M1748" s="485"/>
      <c r="N1748" s="486"/>
      <c r="O1748" s="485"/>
      <c r="P1748" s="486"/>
      <c r="Q1748" s="485"/>
      <c r="R1748" s="486"/>
      <c r="S1748" s="485"/>
      <c r="T1748" s="486"/>
      <c r="U1748" s="485"/>
      <c r="V1748" s="486"/>
      <c r="W1748" s="485"/>
      <c r="X1748" s="486"/>
      <c r="Y1748" s="487"/>
      <c r="Z1748" s="69"/>
    </row>
    <row r="1749" spans="1:35" s="76" customFormat="1" ht="18.399999999999999" customHeight="1" x14ac:dyDescent="0.15">
      <c r="A1749" s="70"/>
      <c r="B1749" s="178" t="s">
        <v>159</v>
      </c>
      <c r="C1749" s="179"/>
      <c r="D1749" s="179"/>
      <c r="E1749" s="179"/>
      <c r="F1749" s="179"/>
      <c r="G1749" s="179"/>
      <c r="H1749" s="179"/>
      <c r="I1749" s="180"/>
      <c r="J1749" s="484"/>
      <c r="K1749" s="485"/>
      <c r="L1749" s="486"/>
      <c r="M1749" s="485"/>
      <c r="N1749" s="486"/>
      <c r="O1749" s="485"/>
      <c r="P1749" s="486"/>
      <c r="Q1749" s="485"/>
      <c r="R1749" s="486"/>
      <c r="S1749" s="485"/>
      <c r="T1749" s="486"/>
      <c r="U1749" s="485"/>
      <c r="V1749" s="486"/>
      <c r="W1749" s="485"/>
      <c r="X1749" s="486"/>
      <c r="Y1749" s="487"/>
      <c r="Z1749" s="69"/>
    </row>
    <row r="1750" spans="1:35" s="76" customFormat="1" ht="18.399999999999999" customHeight="1" x14ac:dyDescent="0.15">
      <c r="A1750" s="69"/>
      <c r="B1750" s="178" t="s">
        <v>160</v>
      </c>
      <c r="C1750" s="179"/>
      <c r="D1750" s="179"/>
      <c r="E1750" s="179"/>
      <c r="F1750" s="179"/>
      <c r="G1750" s="179"/>
      <c r="H1750" s="179"/>
      <c r="I1750" s="180"/>
      <c r="J1750" s="484"/>
      <c r="K1750" s="485"/>
      <c r="L1750" s="486"/>
      <c r="M1750" s="485"/>
      <c r="N1750" s="486"/>
      <c r="O1750" s="485"/>
      <c r="P1750" s="486"/>
      <c r="Q1750" s="485"/>
      <c r="R1750" s="486"/>
      <c r="S1750" s="485"/>
      <c r="T1750" s="486"/>
      <c r="U1750" s="485"/>
      <c r="V1750" s="486"/>
      <c r="W1750" s="485"/>
      <c r="X1750" s="486"/>
      <c r="Y1750" s="487"/>
      <c r="Z1750" s="69"/>
    </row>
    <row r="1751" spans="1:35" s="76" customFormat="1" ht="18.399999999999999" customHeight="1" thickBot="1" x14ac:dyDescent="0.2">
      <c r="A1751" s="70"/>
      <c r="B1751" s="181" t="s">
        <v>161</v>
      </c>
      <c r="C1751" s="182"/>
      <c r="D1751" s="182"/>
      <c r="E1751" s="182"/>
      <c r="F1751" s="182"/>
      <c r="G1751" s="182"/>
      <c r="H1751" s="182"/>
      <c r="I1751" s="183"/>
      <c r="J1751" s="480"/>
      <c r="K1751" s="481"/>
      <c r="L1751" s="482"/>
      <c r="M1751" s="481"/>
      <c r="N1751" s="482"/>
      <c r="O1751" s="481"/>
      <c r="P1751" s="482"/>
      <c r="Q1751" s="481"/>
      <c r="R1751" s="482"/>
      <c r="S1751" s="481"/>
      <c r="T1751" s="482"/>
      <c r="U1751" s="481"/>
      <c r="V1751" s="482"/>
      <c r="W1751" s="481"/>
      <c r="X1751" s="482"/>
      <c r="Y1751" s="483"/>
      <c r="Z1751" s="69"/>
    </row>
    <row r="1752" spans="1:35" s="76" customFormat="1" ht="18.399999999999999" customHeight="1" thickTop="1" x14ac:dyDescent="0.15">
      <c r="A1752" s="69"/>
      <c r="B1752" s="73"/>
      <c r="C1752" s="73"/>
      <c r="D1752" s="507" t="str">
        <f>IF(AB1753=0,"",VLOOKUP(AB1753,E$2256:F$2355,2))</f>
        <v/>
      </c>
      <c r="E1752" s="507"/>
      <c r="F1752" s="507"/>
      <c r="G1752" s="507"/>
      <c r="H1752" s="73"/>
      <c r="I1752" s="73"/>
      <c r="J1752" s="73"/>
      <c r="K1752" s="73"/>
      <c r="L1752" s="73"/>
      <c r="M1752" s="503"/>
      <c r="N1752" s="503"/>
      <c r="O1752" s="503"/>
      <c r="P1752" s="503"/>
      <c r="Q1752" s="503"/>
      <c r="R1752" s="73"/>
      <c r="S1752" s="73"/>
      <c r="T1752" s="73"/>
      <c r="U1752" s="505" t="str">
        <f>U$20</f>
        <v/>
      </c>
      <c r="V1752" s="505"/>
      <c r="W1752" s="505"/>
      <c r="X1752" s="505"/>
      <c r="Y1752" s="505"/>
      <c r="Z1752" s="69"/>
    </row>
    <row r="1753" spans="1:35" s="76" customFormat="1" ht="18.399999999999999" customHeight="1" x14ac:dyDescent="0.15">
      <c r="A1753" s="69"/>
      <c r="B1753" s="74" t="s">
        <v>162</v>
      </c>
      <c r="C1753" s="74"/>
      <c r="D1753" s="508"/>
      <c r="E1753" s="508"/>
      <c r="F1753" s="508"/>
      <c r="G1753" s="508"/>
      <c r="H1753" s="69"/>
      <c r="I1753" s="74" t="s">
        <v>163</v>
      </c>
      <c r="J1753" s="74"/>
      <c r="K1753" s="74"/>
      <c r="L1753" s="74"/>
      <c r="M1753" s="504"/>
      <c r="N1753" s="504"/>
      <c r="O1753" s="504"/>
      <c r="P1753" s="504"/>
      <c r="Q1753" s="504"/>
      <c r="R1753" s="69"/>
      <c r="S1753" s="74" t="s">
        <v>174</v>
      </c>
      <c r="T1753" s="74"/>
      <c r="U1753" s="506"/>
      <c r="V1753" s="506"/>
      <c r="W1753" s="506"/>
      <c r="X1753" s="506"/>
      <c r="Y1753" s="506"/>
      <c r="Z1753" s="69"/>
      <c r="AB1753" s="85">
        <f>IF(OR(SUM(AE$9:AE$10)=0,SUM(AE$9:AE$10)&lt;MAX(AB$1:AB1752)+1),0,MAX(AB$1:AB1752)+1)</f>
        <v>0</v>
      </c>
    </row>
    <row r="1754" spans="1:35" s="76" customFormat="1" ht="18.399999999999999" customHeight="1" x14ac:dyDescent="0.15">
      <c r="A1754" s="69"/>
      <c r="B1754" s="240" t="s">
        <v>389</v>
      </c>
      <c r="C1754" s="69"/>
      <c r="D1754" s="69"/>
      <c r="E1754" s="69"/>
      <c r="F1754" s="69"/>
      <c r="G1754" s="69"/>
      <c r="H1754" s="69"/>
      <c r="I1754" s="69"/>
      <c r="J1754" s="69"/>
      <c r="K1754" s="69"/>
      <c r="L1754" s="69"/>
      <c r="M1754" s="69"/>
      <c r="N1754" s="69"/>
      <c r="O1754" s="69"/>
      <c r="P1754" s="69"/>
      <c r="Q1754" s="69"/>
      <c r="R1754" s="69"/>
      <c r="S1754" s="69"/>
      <c r="T1754" s="69"/>
      <c r="U1754" s="69"/>
      <c r="V1754" s="69"/>
      <c r="W1754" s="69"/>
      <c r="X1754" s="69"/>
      <c r="Y1754" s="69"/>
      <c r="Z1754" s="69"/>
    </row>
    <row r="1755" spans="1:35" s="76" customFormat="1" ht="18.399999999999999" customHeight="1" x14ac:dyDescent="0.15">
      <c r="A1755" s="69" t="s">
        <v>149</v>
      </c>
      <c r="B1755" s="69"/>
      <c r="C1755" s="69"/>
      <c r="D1755" s="69"/>
      <c r="E1755" s="69"/>
      <c r="F1755" s="69"/>
      <c r="G1755" s="69"/>
      <c r="H1755" s="69"/>
      <c r="I1755" s="69"/>
      <c r="J1755" s="69"/>
      <c r="K1755" s="69"/>
      <c r="L1755" s="69"/>
      <c r="M1755" s="69"/>
      <c r="N1755" s="69"/>
      <c r="O1755" s="69"/>
      <c r="P1755" s="69"/>
      <c r="Q1755" s="69"/>
      <c r="R1755" s="69"/>
      <c r="S1755" s="69"/>
      <c r="T1755" s="69"/>
      <c r="U1755" s="69"/>
      <c r="V1755" s="69"/>
      <c r="W1755" s="69"/>
      <c r="X1755" s="69"/>
      <c r="Y1755" s="69"/>
      <c r="Z1755" s="69"/>
    </row>
    <row r="1756" spans="1:35" s="75" customFormat="1" ht="18.399999999999999" customHeight="1" x14ac:dyDescent="0.15">
      <c r="A1756" s="69" t="s">
        <v>149</v>
      </c>
      <c r="B1756" s="70"/>
      <c r="C1756" s="70"/>
      <c r="D1756" s="70"/>
      <c r="E1756" s="70"/>
      <c r="F1756" s="70"/>
      <c r="G1756" s="70"/>
      <c r="H1756" s="70"/>
      <c r="I1756" s="70"/>
      <c r="J1756" s="70"/>
      <c r="K1756" s="70"/>
      <c r="L1756" s="70"/>
      <c r="M1756" s="70"/>
      <c r="N1756" s="70"/>
      <c r="O1756" s="70"/>
      <c r="P1756" s="70"/>
      <c r="Q1756" s="70"/>
      <c r="R1756" s="70"/>
      <c r="S1756" s="70"/>
      <c r="T1756" s="70"/>
      <c r="U1756" s="70"/>
      <c r="V1756" s="70"/>
      <c r="W1756" s="70"/>
      <c r="X1756" s="70"/>
      <c r="Y1756" s="70"/>
      <c r="Z1756" s="70"/>
    </row>
    <row r="1757" spans="1:35" s="76" customFormat="1" ht="18.399999999999999" customHeight="1" x14ac:dyDescent="0.15">
      <c r="A1757" s="70"/>
      <c r="B1757" s="70"/>
      <c r="C1757" s="70"/>
      <c r="D1757" s="498" t="str">
        <f>団体!C$4&amp;"   体調チェックシート"</f>
        <v>令和 ４年度 第２４回 「谷口睦生」記念陸上記録会   体調チェックシート</v>
      </c>
      <c r="E1757" s="498"/>
      <c r="F1757" s="498"/>
      <c r="G1757" s="498"/>
      <c r="H1757" s="498"/>
      <c r="I1757" s="498"/>
      <c r="J1757" s="498"/>
      <c r="K1757" s="498"/>
      <c r="L1757" s="498"/>
      <c r="M1757" s="498"/>
      <c r="N1757" s="498"/>
      <c r="O1757" s="498"/>
      <c r="P1757" s="498"/>
      <c r="Q1757" s="498"/>
      <c r="R1757" s="498"/>
      <c r="S1757" s="498"/>
      <c r="T1757" s="498"/>
      <c r="U1757" s="498"/>
      <c r="V1757" s="498"/>
      <c r="W1757" s="498"/>
      <c r="X1757" s="498"/>
      <c r="Y1757" s="70"/>
      <c r="Z1757" s="70"/>
      <c r="AA1757" s="75"/>
      <c r="AB1757" s="75"/>
      <c r="AC1757" s="75"/>
      <c r="AD1757" s="75"/>
    </row>
    <row r="1758" spans="1:35" s="76" customFormat="1" ht="18.399999999999999" customHeight="1" x14ac:dyDescent="0.15">
      <c r="A1758" s="69"/>
      <c r="B1758" s="69"/>
      <c r="C1758" s="69"/>
      <c r="D1758" s="498"/>
      <c r="E1758" s="498"/>
      <c r="F1758" s="498"/>
      <c r="G1758" s="498"/>
      <c r="H1758" s="498"/>
      <c r="I1758" s="498"/>
      <c r="J1758" s="498"/>
      <c r="K1758" s="498"/>
      <c r="L1758" s="498"/>
      <c r="M1758" s="498"/>
      <c r="N1758" s="498"/>
      <c r="O1758" s="498"/>
      <c r="P1758" s="498"/>
      <c r="Q1758" s="498"/>
      <c r="R1758" s="498"/>
      <c r="S1758" s="498"/>
      <c r="T1758" s="498"/>
      <c r="U1758" s="498"/>
      <c r="V1758" s="498"/>
      <c r="W1758" s="498"/>
      <c r="X1758" s="498"/>
      <c r="Y1758" s="69"/>
      <c r="Z1758" s="69"/>
    </row>
    <row r="1759" spans="1:35" s="75" customFormat="1" ht="18.399999999999999" customHeight="1" x14ac:dyDescent="0.15">
      <c r="A1759" s="70"/>
      <c r="B1759" s="70"/>
      <c r="C1759" s="70"/>
      <c r="D1759" s="70"/>
      <c r="E1759" s="70"/>
      <c r="F1759" s="70"/>
      <c r="G1759" s="70"/>
      <c r="H1759" s="70"/>
      <c r="I1759" s="70"/>
      <c r="J1759" s="70"/>
      <c r="K1759" s="70"/>
      <c r="L1759" s="70"/>
      <c r="M1759" s="70"/>
      <c r="N1759" s="70"/>
      <c r="O1759" s="70"/>
      <c r="P1759" s="70"/>
      <c r="Q1759" s="70"/>
      <c r="R1759" s="70"/>
      <c r="S1759" s="70"/>
      <c r="T1759" s="70"/>
      <c r="U1759" s="70"/>
      <c r="V1759" s="70"/>
      <c r="W1759" s="70"/>
      <c r="X1759" s="70"/>
      <c r="Y1759" s="70"/>
      <c r="Z1759" s="70"/>
      <c r="AE1759" s="76"/>
      <c r="AF1759" s="76"/>
      <c r="AG1759" s="76"/>
      <c r="AH1759" s="76"/>
      <c r="AI1759" s="76"/>
    </row>
    <row r="1760" spans="1:35" s="76" customFormat="1" ht="18.399999999999999" customHeight="1" x14ac:dyDescent="0.15">
      <c r="A1760" s="69"/>
      <c r="B1760" s="71" t="s">
        <v>150</v>
      </c>
      <c r="C1760" s="69"/>
      <c r="D1760" s="69"/>
      <c r="E1760" s="69"/>
      <c r="F1760" s="69"/>
      <c r="G1760" s="69"/>
      <c r="H1760" s="69"/>
      <c r="I1760" s="69"/>
      <c r="J1760" s="69"/>
      <c r="K1760" s="69"/>
      <c r="L1760" s="69"/>
      <c r="M1760" s="69"/>
      <c r="N1760" s="69"/>
      <c r="O1760" s="69"/>
      <c r="P1760" s="69"/>
      <c r="Q1760" s="69"/>
      <c r="R1760" s="69"/>
      <c r="S1760" s="69"/>
      <c r="T1760" s="69"/>
      <c r="U1760" s="69"/>
      <c r="V1760" s="69"/>
      <c r="W1760" s="69"/>
      <c r="X1760" s="69"/>
      <c r="Y1760" s="69"/>
      <c r="Z1760" s="69"/>
    </row>
    <row r="1761" spans="1:28" s="76" customFormat="1" ht="18.399999999999999" customHeight="1" x14ac:dyDescent="0.15">
      <c r="A1761" s="69"/>
      <c r="B1761" s="71" t="s">
        <v>151</v>
      </c>
      <c r="C1761" s="69"/>
      <c r="D1761" s="69"/>
      <c r="E1761" s="69"/>
      <c r="F1761" s="69"/>
      <c r="G1761" s="69"/>
      <c r="H1761" s="69"/>
      <c r="I1761" s="69"/>
      <c r="J1761" s="69"/>
      <c r="K1761" s="69"/>
      <c r="L1761" s="69"/>
      <c r="M1761" s="69"/>
      <c r="N1761" s="69"/>
      <c r="O1761" s="69"/>
      <c r="P1761" s="69"/>
      <c r="Q1761" s="69"/>
      <c r="R1761" s="69"/>
      <c r="S1761" s="69"/>
      <c r="T1761" s="69"/>
      <c r="U1761" s="69"/>
      <c r="V1761" s="69"/>
      <c r="W1761" s="69"/>
      <c r="X1761" s="69"/>
      <c r="Y1761" s="69"/>
      <c r="Z1761" s="69"/>
    </row>
    <row r="1762" spans="1:28" s="76" customFormat="1" ht="18.399999999999999" customHeight="1" x14ac:dyDescent="0.15">
      <c r="A1762" s="69"/>
      <c r="B1762" s="71" t="s">
        <v>152</v>
      </c>
      <c r="C1762" s="69"/>
      <c r="D1762" s="69"/>
      <c r="E1762" s="69"/>
      <c r="F1762" s="69"/>
      <c r="G1762" s="69"/>
      <c r="H1762" s="69"/>
      <c r="I1762" s="69"/>
      <c r="J1762" s="69"/>
      <c r="K1762" s="69"/>
      <c r="L1762" s="69"/>
      <c r="M1762" s="69"/>
      <c r="N1762" s="69"/>
      <c r="O1762" s="69"/>
      <c r="P1762" s="69"/>
      <c r="Q1762" s="69"/>
      <c r="R1762" s="69"/>
      <c r="S1762" s="69"/>
      <c r="T1762" s="69"/>
      <c r="U1762" s="69"/>
      <c r="V1762" s="69"/>
      <c r="W1762" s="69"/>
      <c r="X1762" s="69"/>
      <c r="Y1762" s="69"/>
      <c r="Z1762" s="69"/>
    </row>
    <row r="1763" spans="1:28" s="76" customFormat="1" ht="18.399999999999999" customHeight="1" x14ac:dyDescent="0.15">
      <c r="A1763" s="69"/>
      <c r="B1763" s="71" t="s">
        <v>153</v>
      </c>
      <c r="C1763" s="69"/>
      <c r="D1763" s="69"/>
      <c r="E1763" s="69"/>
      <c r="F1763" s="69"/>
      <c r="G1763" s="69"/>
      <c r="H1763" s="69"/>
      <c r="I1763" s="69"/>
      <c r="J1763" s="69"/>
      <c r="K1763" s="69"/>
      <c r="L1763" s="69"/>
      <c r="M1763" s="69"/>
      <c r="N1763" s="69"/>
      <c r="O1763" s="69"/>
      <c r="P1763" s="69"/>
      <c r="Q1763" s="69"/>
      <c r="R1763" s="69"/>
      <c r="S1763" s="69"/>
      <c r="T1763" s="69"/>
      <c r="U1763" s="69"/>
      <c r="V1763" s="69"/>
      <c r="W1763" s="69"/>
      <c r="X1763" s="69"/>
      <c r="Y1763" s="69"/>
      <c r="Z1763" s="69"/>
    </row>
    <row r="1764" spans="1:28" s="76" customFormat="1" ht="18.399999999999999" customHeight="1" x14ac:dyDescent="0.15">
      <c r="A1764" s="69"/>
      <c r="B1764" s="71" t="s">
        <v>164</v>
      </c>
      <c r="C1764" s="69"/>
      <c r="D1764" s="69"/>
      <c r="E1764" s="69"/>
      <c r="F1764" s="69"/>
      <c r="G1764" s="69"/>
      <c r="H1764" s="69"/>
      <c r="I1764" s="69"/>
      <c r="J1764" s="69"/>
      <c r="K1764" s="69"/>
      <c r="L1764" s="69"/>
      <c r="M1764" s="69"/>
      <c r="N1764" s="69"/>
      <c r="O1764" s="69"/>
      <c r="P1764" s="69"/>
      <c r="Q1764" s="69"/>
      <c r="R1764" s="69"/>
      <c r="S1764" s="69"/>
      <c r="T1764" s="69"/>
      <c r="U1764" s="69"/>
      <c r="V1764" s="69"/>
      <c r="W1764" s="69"/>
      <c r="X1764" s="69"/>
      <c r="Y1764" s="69"/>
      <c r="Z1764" s="69"/>
    </row>
    <row r="1765" spans="1:28" s="76" customFormat="1" ht="18.399999999999999" customHeight="1" x14ac:dyDescent="0.15">
      <c r="A1765" s="69"/>
      <c r="B1765" s="71" t="s">
        <v>165</v>
      </c>
      <c r="C1765" s="69"/>
      <c r="D1765" s="69"/>
      <c r="E1765" s="69"/>
      <c r="F1765" s="69"/>
      <c r="G1765" s="69"/>
      <c r="H1765" s="69"/>
      <c r="I1765" s="69"/>
      <c r="J1765" s="69"/>
      <c r="K1765" s="69"/>
      <c r="L1765" s="69"/>
      <c r="M1765" s="69"/>
      <c r="N1765" s="69"/>
      <c r="O1765" s="69"/>
      <c r="P1765" s="69"/>
      <c r="Q1765" s="69"/>
      <c r="R1765" s="69"/>
      <c r="S1765" s="69"/>
      <c r="T1765" s="69"/>
      <c r="U1765" s="69"/>
      <c r="V1765" s="69"/>
      <c r="W1765" s="69"/>
      <c r="X1765" s="69"/>
      <c r="Y1765" s="69"/>
      <c r="Z1765" s="69"/>
    </row>
    <row r="1766" spans="1:28" s="76" customFormat="1" ht="18.399999999999999" customHeight="1" x14ac:dyDescent="0.15">
      <c r="A1766" s="69"/>
      <c r="B1766" s="241" t="s">
        <v>154</v>
      </c>
      <c r="C1766" s="69"/>
      <c r="D1766" s="69"/>
      <c r="E1766" s="69"/>
      <c r="F1766" s="69"/>
      <c r="G1766" s="69"/>
      <c r="H1766" s="242"/>
      <c r="I1766" s="69"/>
      <c r="J1766" s="69"/>
      <c r="K1766" s="69"/>
      <c r="L1766" s="69"/>
      <c r="M1766" s="242"/>
      <c r="N1766" s="242"/>
      <c r="O1766" s="242"/>
      <c r="P1766" s="242"/>
      <c r="Q1766" s="242"/>
      <c r="R1766" s="242"/>
      <c r="S1766" s="242"/>
      <c r="T1766" s="242"/>
      <c r="U1766" s="242"/>
      <c r="V1766" s="242"/>
      <c r="W1766" s="242"/>
      <c r="X1766" s="242"/>
      <c r="Y1766" s="242"/>
      <c r="Z1766" s="69"/>
    </row>
    <row r="1767" spans="1:28" s="76" customFormat="1" ht="18.399999999999999" customHeight="1" thickBot="1" x14ac:dyDescent="0.2">
      <c r="A1767" s="69"/>
      <c r="B1767" s="72" t="s">
        <v>390</v>
      </c>
      <c r="C1767" s="69"/>
      <c r="D1767" s="69"/>
      <c r="E1767" s="69"/>
      <c r="F1767" s="69"/>
      <c r="G1767" s="69"/>
      <c r="H1767" s="69"/>
      <c r="I1767" s="69"/>
      <c r="J1767" s="69"/>
      <c r="K1767" s="69"/>
      <c r="L1767" s="69"/>
      <c r="M1767" s="69"/>
      <c r="N1767" s="69"/>
      <c r="O1767" s="69"/>
      <c r="P1767" s="69"/>
      <c r="Q1767" s="69"/>
      <c r="R1767" s="69"/>
      <c r="S1767" s="69"/>
      <c r="T1767" s="69"/>
      <c r="U1767" s="69"/>
      <c r="V1767" s="69"/>
      <c r="W1767" s="69"/>
      <c r="X1767" s="69"/>
      <c r="Y1767" s="69"/>
      <c r="Z1767" s="69"/>
    </row>
    <row r="1768" spans="1:28" s="76" customFormat="1" ht="18.399999999999999" customHeight="1" thickTop="1" thickBot="1" x14ac:dyDescent="0.2">
      <c r="A1768" s="69"/>
      <c r="B1768" s="499" t="s">
        <v>155</v>
      </c>
      <c r="C1768" s="500"/>
      <c r="D1768" s="500"/>
      <c r="E1768" s="500"/>
      <c r="F1768" s="500"/>
      <c r="G1768" s="500"/>
      <c r="H1768" s="500"/>
      <c r="I1768" s="501"/>
      <c r="J1768" s="496">
        <f>J$13</f>
        <v>44871</v>
      </c>
      <c r="K1768" s="497"/>
      <c r="L1768" s="496">
        <f t="shared" ref="L1768" si="539">L$13</f>
        <v>44872</v>
      </c>
      <c r="M1768" s="497"/>
      <c r="N1768" s="496">
        <f t="shared" ref="N1768" si="540">N$13</f>
        <v>44873</v>
      </c>
      <c r="O1768" s="497"/>
      <c r="P1768" s="496">
        <f t="shared" ref="P1768" si="541">P$13</f>
        <v>44874</v>
      </c>
      <c r="Q1768" s="497"/>
      <c r="R1768" s="496">
        <f t="shared" ref="R1768" si="542">R$13</f>
        <v>44875</v>
      </c>
      <c r="S1768" s="497"/>
      <c r="T1768" s="496">
        <f t="shared" ref="T1768" si="543">T$13</f>
        <v>44876</v>
      </c>
      <c r="U1768" s="497"/>
      <c r="V1768" s="496">
        <f t="shared" ref="V1768" si="544">V$13</f>
        <v>44877</v>
      </c>
      <c r="W1768" s="497"/>
      <c r="X1768" s="496">
        <f t="shared" ref="X1768" si="545">X$13</f>
        <v>44878</v>
      </c>
      <c r="Y1768" s="502"/>
      <c r="Z1768" s="69"/>
    </row>
    <row r="1769" spans="1:28" s="76" customFormat="1" ht="18.399999999999999" customHeight="1" thickTop="1" x14ac:dyDescent="0.15">
      <c r="A1769" s="69"/>
      <c r="B1769" s="170" t="s">
        <v>156</v>
      </c>
      <c r="C1769" s="171"/>
      <c r="D1769" s="171"/>
      <c r="E1769" s="171"/>
      <c r="F1769" s="171"/>
      <c r="G1769" s="171"/>
      <c r="H1769" s="171"/>
      <c r="I1769" s="172"/>
      <c r="J1769" s="488"/>
      <c r="K1769" s="489"/>
      <c r="L1769" s="490"/>
      <c r="M1769" s="489"/>
      <c r="N1769" s="490"/>
      <c r="O1769" s="489"/>
      <c r="P1769" s="490"/>
      <c r="Q1769" s="489"/>
      <c r="R1769" s="490"/>
      <c r="S1769" s="489"/>
      <c r="T1769" s="490"/>
      <c r="U1769" s="489"/>
      <c r="V1769" s="490"/>
      <c r="W1769" s="489"/>
      <c r="X1769" s="490"/>
      <c r="Y1769" s="491"/>
      <c r="Z1769" s="69"/>
    </row>
    <row r="1770" spans="1:28" s="76" customFormat="1" ht="18.399999999999999" customHeight="1" x14ac:dyDescent="0.15">
      <c r="A1770" s="69"/>
      <c r="B1770" s="173"/>
      <c r="C1770" s="174"/>
      <c r="D1770" s="174"/>
      <c r="E1770" s="174"/>
      <c r="F1770" s="174"/>
      <c r="G1770" s="175" t="s">
        <v>157</v>
      </c>
      <c r="H1770" s="176"/>
      <c r="I1770" s="177"/>
      <c r="J1770" s="492" t="s">
        <v>286</v>
      </c>
      <c r="K1770" s="493"/>
      <c r="L1770" s="494" t="s">
        <v>286</v>
      </c>
      <c r="M1770" s="493"/>
      <c r="N1770" s="494" t="s">
        <v>286</v>
      </c>
      <c r="O1770" s="493"/>
      <c r="P1770" s="494" t="s">
        <v>286</v>
      </c>
      <c r="Q1770" s="493"/>
      <c r="R1770" s="494" t="s">
        <v>286</v>
      </c>
      <c r="S1770" s="493"/>
      <c r="T1770" s="494" t="s">
        <v>286</v>
      </c>
      <c r="U1770" s="493"/>
      <c r="V1770" s="494" t="s">
        <v>286</v>
      </c>
      <c r="W1770" s="493"/>
      <c r="X1770" s="494" t="s">
        <v>286</v>
      </c>
      <c r="Y1770" s="495"/>
      <c r="Z1770" s="69"/>
    </row>
    <row r="1771" spans="1:28" s="76" customFormat="1" ht="18.399999999999999" customHeight="1" x14ac:dyDescent="0.15">
      <c r="A1771" s="69"/>
      <c r="B1771" s="178" t="s">
        <v>158</v>
      </c>
      <c r="C1771" s="179"/>
      <c r="D1771" s="179"/>
      <c r="E1771" s="179"/>
      <c r="F1771" s="179"/>
      <c r="G1771" s="179"/>
      <c r="H1771" s="179"/>
      <c r="I1771" s="180"/>
      <c r="J1771" s="484"/>
      <c r="K1771" s="485"/>
      <c r="L1771" s="486"/>
      <c r="M1771" s="485"/>
      <c r="N1771" s="486"/>
      <c r="O1771" s="485"/>
      <c r="P1771" s="486"/>
      <c r="Q1771" s="485"/>
      <c r="R1771" s="486"/>
      <c r="S1771" s="485"/>
      <c r="T1771" s="486"/>
      <c r="U1771" s="485"/>
      <c r="V1771" s="486"/>
      <c r="W1771" s="485"/>
      <c r="X1771" s="486"/>
      <c r="Y1771" s="487"/>
      <c r="Z1771" s="69"/>
    </row>
    <row r="1772" spans="1:28" s="76" customFormat="1" ht="18.399999999999999" customHeight="1" x14ac:dyDescent="0.15">
      <c r="A1772" s="70"/>
      <c r="B1772" s="178" t="s">
        <v>159</v>
      </c>
      <c r="C1772" s="179"/>
      <c r="D1772" s="179"/>
      <c r="E1772" s="179"/>
      <c r="F1772" s="179"/>
      <c r="G1772" s="179"/>
      <c r="H1772" s="179"/>
      <c r="I1772" s="180"/>
      <c r="J1772" s="484"/>
      <c r="K1772" s="485"/>
      <c r="L1772" s="486"/>
      <c r="M1772" s="485"/>
      <c r="N1772" s="486"/>
      <c r="O1772" s="485"/>
      <c r="P1772" s="486"/>
      <c r="Q1772" s="485"/>
      <c r="R1772" s="486"/>
      <c r="S1772" s="485"/>
      <c r="T1772" s="486"/>
      <c r="U1772" s="485"/>
      <c r="V1772" s="486"/>
      <c r="W1772" s="485"/>
      <c r="X1772" s="486"/>
      <c r="Y1772" s="487"/>
      <c r="Z1772" s="69"/>
    </row>
    <row r="1773" spans="1:28" s="76" customFormat="1" ht="18.399999999999999" customHeight="1" x14ac:dyDescent="0.15">
      <c r="A1773" s="69"/>
      <c r="B1773" s="178" t="s">
        <v>160</v>
      </c>
      <c r="C1773" s="179"/>
      <c r="D1773" s="179"/>
      <c r="E1773" s="179"/>
      <c r="F1773" s="179"/>
      <c r="G1773" s="179"/>
      <c r="H1773" s="179"/>
      <c r="I1773" s="180"/>
      <c r="J1773" s="484"/>
      <c r="K1773" s="485"/>
      <c r="L1773" s="486"/>
      <c r="M1773" s="485"/>
      <c r="N1773" s="486"/>
      <c r="O1773" s="485"/>
      <c r="P1773" s="486"/>
      <c r="Q1773" s="485"/>
      <c r="R1773" s="486"/>
      <c r="S1773" s="485"/>
      <c r="T1773" s="486"/>
      <c r="U1773" s="485"/>
      <c r="V1773" s="486"/>
      <c r="W1773" s="485"/>
      <c r="X1773" s="486"/>
      <c r="Y1773" s="487"/>
      <c r="Z1773" s="69"/>
    </row>
    <row r="1774" spans="1:28" s="76" customFormat="1" ht="18.399999999999999" customHeight="1" thickBot="1" x14ac:dyDescent="0.2">
      <c r="A1774" s="70"/>
      <c r="B1774" s="181" t="s">
        <v>161</v>
      </c>
      <c r="C1774" s="182"/>
      <c r="D1774" s="182"/>
      <c r="E1774" s="182"/>
      <c r="F1774" s="182"/>
      <c r="G1774" s="182"/>
      <c r="H1774" s="182"/>
      <c r="I1774" s="183"/>
      <c r="J1774" s="480"/>
      <c r="K1774" s="481"/>
      <c r="L1774" s="482"/>
      <c r="M1774" s="481"/>
      <c r="N1774" s="482"/>
      <c r="O1774" s="481"/>
      <c r="P1774" s="482"/>
      <c r="Q1774" s="481"/>
      <c r="R1774" s="482"/>
      <c r="S1774" s="481"/>
      <c r="T1774" s="482"/>
      <c r="U1774" s="481"/>
      <c r="V1774" s="482"/>
      <c r="W1774" s="481"/>
      <c r="X1774" s="482"/>
      <c r="Y1774" s="483"/>
      <c r="Z1774" s="69"/>
    </row>
    <row r="1775" spans="1:28" s="76" customFormat="1" ht="18.399999999999999" customHeight="1" thickTop="1" x14ac:dyDescent="0.15">
      <c r="A1775" s="69"/>
      <c r="B1775" s="73"/>
      <c r="C1775" s="73"/>
      <c r="D1775" s="507" t="str">
        <f>IF(AB1776=0,"",VLOOKUP(AB1776,E$2256:F$2355,2))</f>
        <v/>
      </c>
      <c r="E1775" s="507"/>
      <c r="F1775" s="507"/>
      <c r="G1775" s="507"/>
      <c r="H1775" s="73"/>
      <c r="I1775" s="73"/>
      <c r="J1775" s="73"/>
      <c r="K1775" s="73"/>
      <c r="L1775" s="73"/>
      <c r="M1775" s="503"/>
      <c r="N1775" s="503"/>
      <c r="O1775" s="503"/>
      <c r="P1775" s="503"/>
      <c r="Q1775" s="503"/>
      <c r="R1775" s="73"/>
      <c r="S1775" s="73"/>
      <c r="T1775" s="73"/>
      <c r="U1775" s="505" t="str">
        <f>U$20</f>
        <v/>
      </c>
      <c r="V1775" s="505"/>
      <c r="W1775" s="505"/>
      <c r="X1775" s="505"/>
      <c r="Y1775" s="505"/>
      <c r="Z1775" s="69"/>
    </row>
    <row r="1776" spans="1:28" s="76" customFormat="1" ht="18.399999999999999" customHeight="1" x14ac:dyDescent="0.15">
      <c r="A1776" s="69"/>
      <c r="B1776" s="74" t="s">
        <v>162</v>
      </c>
      <c r="C1776" s="74"/>
      <c r="D1776" s="508"/>
      <c r="E1776" s="508"/>
      <c r="F1776" s="508"/>
      <c r="G1776" s="508"/>
      <c r="H1776" s="69"/>
      <c r="I1776" s="74" t="s">
        <v>163</v>
      </c>
      <c r="J1776" s="74"/>
      <c r="K1776" s="74"/>
      <c r="L1776" s="74"/>
      <c r="M1776" s="504"/>
      <c r="N1776" s="504"/>
      <c r="O1776" s="504"/>
      <c r="P1776" s="504"/>
      <c r="Q1776" s="504"/>
      <c r="R1776" s="69"/>
      <c r="S1776" s="74" t="s">
        <v>174</v>
      </c>
      <c r="T1776" s="74"/>
      <c r="U1776" s="506"/>
      <c r="V1776" s="506"/>
      <c r="W1776" s="506"/>
      <c r="X1776" s="506"/>
      <c r="Y1776" s="506"/>
      <c r="Z1776" s="69"/>
      <c r="AB1776" s="85">
        <f>IF(OR(SUM(AE$9:AE$10)=0,SUM(AE$9:AE$10)&lt;MAX(AB$1:AB1775)+1),0,MAX(AB$1:AB1775)+1)</f>
        <v>0</v>
      </c>
    </row>
    <row r="1777" spans="1:27" s="76" customFormat="1" ht="18.399999999999999" customHeight="1" x14ac:dyDescent="0.15">
      <c r="A1777" s="69"/>
      <c r="B1777" s="240" t="s">
        <v>389</v>
      </c>
      <c r="C1777" s="69"/>
      <c r="D1777" s="69"/>
      <c r="E1777" s="69"/>
      <c r="F1777" s="69"/>
      <c r="G1777" s="69"/>
      <c r="H1777" s="69"/>
      <c r="I1777" s="69"/>
      <c r="J1777" s="69"/>
      <c r="K1777" s="69"/>
      <c r="L1777" s="69"/>
      <c r="M1777" s="69"/>
      <c r="N1777" s="69"/>
      <c r="O1777" s="69"/>
      <c r="P1777" s="69"/>
      <c r="Q1777" s="69"/>
      <c r="R1777" s="69"/>
      <c r="S1777" s="69"/>
      <c r="T1777" s="69"/>
      <c r="U1777" s="69"/>
      <c r="V1777" s="69"/>
      <c r="W1777" s="69"/>
      <c r="X1777" s="69"/>
      <c r="Y1777" s="69"/>
      <c r="Z1777" s="69"/>
    </row>
    <row r="1778" spans="1:27" s="76" customFormat="1" ht="18.399999999999999" customHeight="1" x14ac:dyDescent="0.15">
      <c r="A1778" s="69" t="s">
        <v>149</v>
      </c>
      <c r="B1778" s="70"/>
      <c r="C1778" s="70"/>
      <c r="D1778" s="70"/>
      <c r="E1778" s="70"/>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5"/>
    </row>
    <row r="1779" spans="1:27" s="76" customFormat="1" ht="18.399999999999999" customHeight="1" x14ac:dyDescent="0.15">
      <c r="A1779" s="70"/>
      <c r="B1779" s="70"/>
      <c r="C1779" s="70"/>
      <c r="D1779" s="498" t="str">
        <f>団体!C$4&amp;"   体調チェックシート"</f>
        <v>令和 ４年度 第２４回 「谷口睦生」記念陸上記録会   体調チェックシート</v>
      </c>
      <c r="E1779" s="498"/>
      <c r="F1779" s="498"/>
      <c r="G1779" s="498"/>
      <c r="H1779" s="498"/>
      <c r="I1779" s="498"/>
      <c r="J1779" s="498"/>
      <c r="K1779" s="498"/>
      <c r="L1779" s="498"/>
      <c r="M1779" s="498"/>
      <c r="N1779" s="498"/>
      <c r="O1779" s="498"/>
      <c r="P1779" s="498"/>
      <c r="Q1779" s="498"/>
      <c r="R1779" s="498"/>
      <c r="S1779" s="498"/>
      <c r="T1779" s="498"/>
      <c r="U1779" s="498"/>
      <c r="V1779" s="498"/>
      <c r="W1779" s="498"/>
      <c r="X1779" s="498"/>
      <c r="Y1779" s="70"/>
      <c r="Z1779" s="70"/>
      <c r="AA1779" s="75"/>
    </row>
    <row r="1780" spans="1:27" s="76" customFormat="1" ht="18.399999999999999" customHeight="1" x14ac:dyDescent="0.15">
      <c r="A1780" s="69"/>
      <c r="B1780" s="69"/>
      <c r="C1780" s="69"/>
      <c r="D1780" s="498"/>
      <c r="E1780" s="498"/>
      <c r="F1780" s="498"/>
      <c r="G1780" s="498"/>
      <c r="H1780" s="498"/>
      <c r="I1780" s="498"/>
      <c r="J1780" s="498"/>
      <c r="K1780" s="498"/>
      <c r="L1780" s="498"/>
      <c r="M1780" s="498"/>
      <c r="N1780" s="498"/>
      <c r="O1780" s="498"/>
      <c r="P1780" s="498"/>
      <c r="Q1780" s="498"/>
      <c r="R1780" s="498"/>
      <c r="S1780" s="498"/>
      <c r="T1780" s="498"/>
      <c r="U1780" s="498"/>
      <c r="V1780" s="498"/>
      <c r="W1780" s="498"/>
      <c r="X1780" s="498"/>
      <c r="Y1780" s="69"/>
      <c r="Z1780" s="69"/>
    </row>
    <row r="1781" spans="1:27" s="76" customFormat="1" ht="18.399999999999999" customHeight="1" x14ac:dyDescent="0.15">
      <c r="A1781" s="69"/>
      <c r="B1781" s="69"/>
      <c r="C1781" s="69"/>
      <c r="D1781" s="69"/>
      <c r="E1781" s="69"/>
      <c r="F1781" s="69"/>
      <c r="G1781" s="69"/>
      <c r="H1781" s="69"/>
      <c r="I1781" s="69"/>
      <c r="J1781" s="69"/>
      <c r="K1781" s="69"/>
      <c r="L1781" s="69"/>
      <c r="M1781" s="69"/>
      <c r="N1781" s="69"/>
      <c r="O1781" s="69"/>
      <c r="P1781" s="69"/>
      <c r="Q1781" s="69"/>
      <c r="R1781" s="69"/>
      <c r="S1781" s="69"/>
      <c r="T1781" s="69"/>
      <c r="U1781" s="69"/>
      <c r="V1781" s="69"/>
      <c r="W1781" s="69"/>
      <c r="X1781" s="69"/>
      <c r="Y1781" s="69"/>
      <c r="Z1781" s="69"/>
    </row>
    <row r="1782" spans="1:27" s="76" customFormat="1" ht="18.399999999999999" customHeight="1" x14ac:dyDescent="0.15">
      <c r="A1782" s="69"/>
      <c r="B1782" s="71" t="s">
        <v>150</v>
      </c>
      <c r="C1782" s="69"/>
      <c r="D1782" s="69"/>
      <c r="E1782" s="69"/>
      <c r="F1782" s="69"/>
      <c r="G1782" s="69"/>
      <c r="H1782" s="69"/>
      <c r="I1782" s="69"/>
      <c r="J1782" s="69"/>
      <c r="K1782" s="69"/>
      <c r="L1782" s="69"/>
      <c r="M1782" s="69"/>
      <c r="N1782" s="69"/>
      <c r="O1782" s="69"/>
      <c r="P1782" s="69"/>
      <c r="Q1782" s="69"/>
      <c r="R1782" s="69"/>
      <c r="S1782" s="69"/>
      <c r="T1782" s="69"/>
      <c r="U1782" s="69"/>
      <c r="V1782" s="69"/>
      <c r="W1782" s="69"/>
      <c r="X1782" s="69"/>
      <c r="Y1782" s="69"/>
      <c r="Z1782" s="69"/>
    </row>
    <row r="1783" spans="1:27" s="76" customFormat="1" ht="18.399999999999999" customHeight="1" x14ac:dyDescent="0.15">
      <c r="A1783" s="69"/>
      <c r="B1783" s="71" t="s">
        <v>151</v>
      </c>
      <c r="C1783" s="69"/>
      <c r="D1783" s="69"/>
      <c r="E1783" s="69"/>
      <c r="F1783" s="69"/>
      <c r="G1783" s="69"/>
      <c r="H1783" s="69"/>
      <c r="I1783" s="69"/>
      <c r="J1783" s="69"/>
      <c r="K1783" s="69"/>
      <c r="L1783" s="69"/>
      <c r="M1783" s="69"/>
      <c r="N1783" s="69"/>
      <c r="O1783" s="69"/>
      <c r="P1783" s="69"/>
      <c r="Q1783" s="69"/>
      <c r="R1783" s="69"/>
      <c r="S1783" s="69"/>
      <c r="T1783" s="69"/>
      <c r="U1783" s="69"/>
      <c r="V1783" s="69"/>
      <c r="W1783" s="69"/>
      <c r="X1783" s="69"/>
      <c r="Y1783" s="69"/>
      <c r="Z1783" s="69"/>
    </row>
    <row r="1784" spans="1:27" s="76" customFormat="1" ht="18.399999999999999" customHeight="1" x14ac:dyDescent="0.15">
      <c r="A1784" s="69"/>
      <c r="B1784" s="71" t="s">
        <v>152</v>
      </c>
      <c r="C1784" s="69"/>
      <c r="D1784" s="69"/>
      <c r="E1784" s="69"/>
      <c r="F1784" s="69"/>
      <c r="G1784" s="69"/>
      <c r="H1784" s="69"/>
      <c r="I1784" s="69"/>
      <c r="J1784" s="69"/>
      <c r="K1784" s="69"/>
      <c r="L1784" s="69"/>
      <c r="M1784" s="69"/>
      <c r="N1784" s="69"/>
      <c r="O1784" s="69"/>
      <c r="P1784" s="69"/>
      <c r="Q1784" s="69"/>
      <c r="R1784" s="69"/>
      <c r="S1784" s="69"/>
      <c r="T1784" s="69"/>
      <c r="U1784" s="69"/>
      <c r="V1784" s="69"/>
      <c r="W1784" s="69"/>
      <c r="X1784" s="69"/>
      <c r="Y1784" s="69"/>
      <c r="Z1784" s="69"/>
    </row>
    <row r="1785" spans="1:27" s="76" customFormat="1" ht="18.399999999999999" customHeight="1" x14ac:dyDescent="0.15">
      <c r="A1785" s="69"/>
      <c r="B1785" s="71" t="s">
        <v>153</v>
      </c>
      <c r="C1785" s="69"/>
      <c r="D1785" s="69"/>
      <c r="E1785" s="69"/>
      <c r="F1785" s="69"/>
      <c r="G1785" s="69"/>
      <c r="H1785" s="69"/>
      <c r="I1785" s="69"/>
      <c r="J1785" s="69"/>
      <c r="K1785" s="69"/>
      <c r="L1785" s="69"/>
      <c r="M1785" s="69"/>
      <c r="N1785" s="69"/>
      <c r="O1785" s="69"/>
      <c r="P1785" s="69"/>
      <c r="Q1785" s="69"/>
      <c r="R1785" s="69"/>
      <c r="S1785" s="69"/>
      <c r="T1785" s="69"/>
      <c r="U1785" s="69"/>
      <c r="V1785" s="69"/>
      <c r="W1785" s="69"/>
      <c r="X1785" s="69"/>
      <c r="Y1785" s="69"/>
      <c r="Z1785" s="69"/>
    </row>
    <row r="1786" spans="1:27" s="76" customFormat="1" ht="18.399999999999999" customHeight="1" x14ac:dyDescent="0.15">
      <c r="A1786" s="69"/>
      <c r="B1786" s="71" t="s">
        <v>164</v>
      </c>
      <c r="C1786" s="69"/>
      <c r="D1786" s="69"/>
      <c r="E1786" s="69"/>
      <c r="F1786" s="69"/>
      <c r="G1786" s="69"/>
      <c r="H1786" s="69"/>
      <c r="I1786" s="69"/>
      <c r="J1786" s="69"/>
      <c r="K1786" s="69"/>
      <c r="L1786" s="69"/>
      <c r="M1786" s="69"/>
      <c r="N1786" s="69"/>
      <c r="O1786" s="69"/>
      <c r="P1786" s="69"/>
      <c r="Q1786" s="69"/>
      <c r="R1786" s="69"/>
      <c r="S1786" s="69"/>
      <c r="T1786" s="69"/>
      <c r="U1786" s="69"/>
      <c r="V1786" s="69"/>
      <c r="W1786" s="69"/>
      <c r="X1786" s="69"/>
      <c r="Y1786" s="69"/>
      <c r="Z1786" s="69"/>
    </row>
    <row r="1787" spans="1:27" s="76" customFormat="1" ht="18.399999999999999" customHeight="1" x14ac:dyDescent="0.15">
      <c r="A1787" s="69"/>
      <c r="B1787" s="71" t="s">
        <v>165</v>
      </c>
      <c r="C1787" s="69"/>
      <c r="D1787" s="69"/>
      <c r="E1787" s="69"/>
      <c r="F1787" s="69"/>
      <c r="G1787" s="69"/>
      <c r="H1787" s="69"/>
      <c r="I1787" s="69"/>
      <c r="J1787" s="69"/>
      <c r="K1787" s="69"/>
      <c r="L1787" s="69"/>
      <c r="M1787" s="69"/>
      <c r="N1787" s="69"/>
      <c r="O1787" s="69"/>
      <c r="P1787" s="69"/>
      <c r="Q1787" s="69"/>
      <c r="R1787" s="69"/>
      <c r="S1787" s="69"/>
      <c r="T1787" s="69"/>
      <c r="U1787" s="69"/>
      <c r="V1787" s="69"/>
      <c r="W1787" s="69"/>
      <c r="X1787" s="69"/>
      <c r="Y1787" s="69"/>
      <c r="Z1787" s="69"/>
    </row>
    <row r="1788" spans="1:27" s="76" customFormat="1" ht="18.399999999999999" customHeight="1" x14ac:dyDescent="0.15">
      <c r="A1788" s="69"/>
      <c r="B1788" s="241" t="s">
        <v>154</v>
      </c>
      <c r="C1788" s="69"/>
      <c r="D1788" s="69"/>
      <c r="E1788" s="69"/>
      <c r="F1788" s="69"/>
      <c r="G1788" s="69"/>
      <c r="H1788" s="242"/>
      <c r="I1788" s="69"/>
      <c r="J1788" s="69"/>
      <c r="K1788" s="69"/>
      <c r="L1788" s="69"/>
      <c r="M1788" s="242"/>
      <c r="N1788" s="242"/>
      <c r="O1788" s="242"/>
      <c r="P1788" s="242"/>
      <c r="Q1788" s="242"/>
      <c r="R1788" s="242"/>
      <c r="S1788" s="242"/>
      <c r="T1788" s="242"/>
      <c r="U1788" s="242"/>
      <c r="V1788" s="242"/>
      <c r="W1788" s="242"/>
      <c r="X1788" s="242"/>
      <c r="Y1788" s="242"/>
      <c r="Z1788" s="69"/>
    </row>
    <row r="1789" spans="1:27" s="76" customFormat="1" ht="18.399999999999999" customHeight="1" thickBot="1" x14ac:dyDescent="0.2">
      <c r="A1789" s="69"/>
      <c r="B1789" s="72" t="s">
        <v>390</v>
      </c>
      <c r="C1789" s="69"/>
      <c r="D1789" s="69"/>
      <c r="E1789" s="69"/>
      <c r="F1789" s="69"/>
      <c r="G1789" s="69"/>
      <c r="H1789" s="69"/>
      <c r="I1789" s="69"/>
      <c r="J1789" s="69"/>
      <c r="K1789" s="69"/>
      <c r="L1789" s="69"/>
      <c r="M1789" s="69"/>
      <c r="N1789" s="69"/>
      <c r="O1789" s="69"/>
      <c r="P1789" s="69"/>
      <c r="Q1789" s="69"/>
      <c r="R1789" s="69"/>
      <c r="S1789" s="69"/>
      <c r="T1789" s="69"/>
      <c r="U1789" s="69"/>
      <c r="V1789" s="69"/>
      <c r="W1789" s="69"/>
      <c r="X1789" s="69"/>
      <c r="Y1789" s="69"/>
      <c r="Z1789" s="69"/>
    </row>
    <row r="1790" spans="1:27" s="76" customFormat="1" ht="18.399999999999999" customHeight="1" thickTop="1" thickBot="1" x14ac:dyDescent="0.2">
      <c r="A1790" s="69"/>
      <c r="B1790" s="499" t="s">
        <v>155</v>
      </c>
      <c r="C1790" s="500"/>
      <c r="D1790" s="500"/>
      <c r="E1790" s="500"/>
      <c r="F1790" s="500"/>
      <c r="G1790" s="500"/>
      <c r="H1790" s="500"/>
      <c r="I1790" s="501"/>
      <c r="J1790" s="496">
        <f>J$13</f>
        <v>44871</v>
      </c>
      <c r="K1790" s="497"/>
      <c r="L1790" s="496">
        <f t="shared" ref="L1790" si="546">L$13</f>
        <v>44872</v>
      </c>
      <c r="M1790" s="497"/>
      <c r="N1790" s="496">
        <f t="shared" ref="N1790" si="547">N$13</f>
        <v>44873</v>
      </c>
      <c r="O1790" s="497"/>
      <c r="P1790" s="496">
        <f t="shared" ref="P1790" si="548">P$13</f>
        <v>44874</v>
      </c>
      <c r="Q1790" s="497"/>
      <c r="R1790" s="496">
        <f t="shared" ref="R1790" si="549">R$13</f>
        <v>44875</v>
      </c>
      <c r="S1790" s="497"/>
      <c r="T1790" s="496">
        <f t="shared" ref="T1790" si="550">T$13</f>
        <v>44876</v>
      </c>
      <c r="U1790" s="497"/>
      <c r="V1790" s="496">
        <f t="shared" ref="V1790" si="551">V$13</f>
        <v>44877</v>
      </c>
      <c r="W1790" s="497"/>
      <c r="X1790" s="496">
        <f t="shared" ref="X1790" si="552">X$13</f>
        <v>44878</v>
      </c>
      <c r="Y1790" s="502"/>
      <c r="Z1790" s="69"/>
    </row>
    <row r="1791" spans="1:27" s="76" customFormat="1" ht="18.399999999999999" customHeight="1" thickTop="1" x14ac:dyDescent="0.15">
      <c r="A1791" s="69"/>
      <c r="B1791" s="170" t="s">
        <v>156</v>
      </c>
      <c r="C1791" s="171"/>
      <c r="D1791" s="171"/>
      <c r="E1791" s="171"/>
      <c r="F1791" s="171"/>
      <c r="G1791" s="171"/>
      <c r="H1791" s="171"/>
      <c r="I1791" s="172"/>
      <c r="J1791" s="488"/>
      <c r="K1791" s="489"/>
      <c r="L1791" s="490"/>
      <c r="M1791" s="489"/>
      <c r="N1791" s="490"/>
      <c r="O1791" s="489"/>
      <c r="P1791" s="490"/>
      <c r="Q1791" s="489"/>
      <c r="R1791" s="490"/>
      <c r="S1791" s="489"/>
      <c r="T1791" s="490"/>
      <c r="U1791" s="489"/>
      <c r="V1791" s="490"/>
      <c r="W1791" s="489"/>
      <c r="X1791" s="490"/>
      <c r="Y1791" s="491"/>
      <c r="Z1791" s="69"/>
    </row>
    <row r="1792" spans="1:27" s="76" customFormat="1" ht="18.399999999999999" customHeight="1" x14ac:dyDescent="0.15">
      <c r="A1792" s="69"/>
      <c r="B1792" s="173"/>
      <c r="C1792" s="174"/>
      <c r="D1792" s="174"/>
      <c r="E1792" s="174"/>
      <c r="F1792" s="174"/>
      <c r="G1792" s="175" t="s">
        <v>157</v>
      </c>
      <c r="H1792" s="176"/>
      <c r="I1792" s="177"/>
      <c r="J1792" s="492" t="s">
        <v>286</v>
      </c>
      <c r="K1792" s="493"/>
      <c r="L1792" s="494" t="s">
        <v>286</v>
      </c>
      <c r="M1792" s="493"/>
      <c r="N1792" s="494" t="s">
        <v>286</v>
      </c>
      <c r="O1792" s="493"/>
      <c r="P1792" s="494" t="s">
        <v>286</v>
      </c>
      <c r="Q1792" s="493"/>
      <c r="R1792" s="494" t="s">
        <v>286</v>
      </c>
      <c r="S1792" s="493"/>
      <c r="T1792" s="494" t="s">
        <v>286</v>
      </c>
      <c r="U1792" s="493"/>
      <c r="V1792" s="494" t="s">
        <v>286</v>
      </c>
      <c r="W1792" s="493"/>
      <c r="X1792" s="494" t="s">
        <v>286</v>
      </c>
      <c r="Y1792" s="495"/>
      <c r="Z1792" s="69"/>
    </row>
    <row r="1793" spans="1:35" s="76" customFormat="1" ht="18.399999999999999" customHeight="1" x14ac:dyDescent="0.15">
      <c r="A1793" s="69"/>
      <c r="B1793" s="178" t="s">
        <v>158</v>
      </c>
      <c r="C1793" s="179"/>
      <c r="D1793" s="179"/>
      <c r="E1793" s="179"/>
      <c r="F1793" s="179"/>
      <c r="G1793" s="179"/>
      <c r="H1793" s="179"/>
      <c r="I1793" s="180"/>
      <c r="J1793" s="484"/>
      <c r="K1793" s="485"/>
      <c r="L1793" s="486"/>
      <c r="M1793" s="485"/>
      <c r="N1793" s="486"/>
      <c r="O1793" s="485"/>
      <c r="P1793" s="486"/>
      <c r="Q1793" s="485"/>
      <c r="R1793" s="486"/>
      <c r="S1793" s="485"/>
      <c r="T1793" s="486"/>
      <c r="U1793" s="485"/>
      <c r="V1793" s="486"/>
      <c r="W1793" s="485"/>
      <c r="X1793" s="486"/>
      <c r="Y1793" s="487"/>
      <c r="Z1793" s="69"/>
    </row>
    <row r="1794" spans="1:35" s="76" customFormat="1" ht="18.399999999999999" customHeight="1" x14ac:dyDescent="0.15">
      <c r="A1794" s="70"/>
      <c r="B1794" s="178" t="s">
        <v>159</v>
      </c>
      <c r="C1794" s="179"/>
      <c r="D1794" s="179"/>
      <c r="E1794" s="179"/>
      <c r="F1794" s="179"/>
      <c r="G1794" s="179"/>
      <c r="H1794" s="179"/>
      <c r="I1794" s="180"/>
      <c r="J1794" s="484"/>
      <c r="K1794" s="485"/>
      <c r="L1794" s="486"/>
      <c r="M1794" s="485"/>
      <c r="N1794" s="486"/>
      <c r="O1794" s="485"/>
      <c r="P1794" s="486"/>
      <c r="Q1794" s="485"/>
      <c r="R1794" s="486"/>
      <c r="S1794" s="485"/>
      <c r="T1794" s="486"/>
      <c r="U1794" s="485"/>
      <c r="V1794" s="486"/>
      <c r="W1794" s="485"/>
      <c r="X1794" s="486"/>
      <c r="Y1794" s="487"/>
      <c r="Z1794" s="69"/>
    </row>
    <row r="1795" spans="1:35" s="76" customFormat="1" ht="18.399999999999999" customHeight="1" x14ac:dyDescent="0.15">
      <c r="A1795" s="69"/>
      <c r="B1795" s="178" t="s">
        <v>160</v>
      </c>
      <c r="C1795" s="179"/>
      <c r="D1795" s="179"/>
      <c r="E1795" s="179"/>
      <c r="F1795" s="179"/>
      <c r="G1795" s="179"/>
      <c r="H1795" s="179"/>
      <c r="I1795" s="180"/>
      <c r="J1795" s="484"/>
      <c r="K1795" s="485"/>
      <c r="L1795" s="486"/>
      <c r="M1795" s="485"/>
      <c r="N1795" s="486"/>
      <c r="O1795" s="485"/>
      <c r="P1795" s="486"/>
      <c r="Q1795" s="485"/>
      <c r="R1795" s="486"/>
      <c r="S1795" s="485"/>
      <c r="T1795" s="486"/>
      <c r="U1795" s="485"/>
      <c r="V1795" s="486"/>
      <c r="W1795" s="485"/>
      <c r="X1795" s="486"/>
      <c r="Y1795" s="487"/>
      <c r="Z1795" s="69"/>
    </row>
    <row r="1796" spans="1:35" s="76" customFormat="1" ht="18.399999999999999" customHeight="1" thickBot="1" x14ac:dyDescent="0.2">
      <c r="A1796" s="70"/>
      <c r="B1796" s="181" t="s">
        <v>161</v>
      </c>
      <c r="C1796" s="182"/>
      <c r="D1796" s="182"/>
      <c r="E1796" s="182"/>
      <c r="F1796" s="182"/>
      <c r="G1796" s="182"/>
      <c r="H1796" s="182"/>
      <c r="I1796" s="183"/>
      <c r="J1796" s="480"/>
      <c r="K1796" s="481"/>
      <c r="L1796" s="482"/>
      <c r="M1796" s="481"/>
      <c r="N1796" s="482"/>
      <c r="O1796" s="481"/>
      <c r="P1796" s="482"/>
      <c r="Q1796" s="481"/>
      <c r="R1796" s="482"/>
      <c r="S1796" s="481"/>
      <c r="T1796" s="482"/>
      <c r="U1796" s="481"/>
      <c r="V1796" s="482"/>
      <c r="W1796" s="481"/>
      <c r="X1796" s="482"/>
      <c r="Y1796" s="483"/>
      <c r="Z1796" s="69"/>
    </row>
    <row r="1797" spans="1:35" s="76" customFormat="1" ht="18.399999999999999" customHeight="1" thickTop="1" x14ac:dyDescent="0.15">
      <c r="A1797" s="69"/>
      <c r="B1797" s="73"/>
      <c r="C1797" s="73"/>
      <c r="D1797" s="507" t="str">
        <f>IF(AB1798=0,"",VLOOKUP(AB1798,E$2256:F$2355,2))</f>
        <v/>
      </c>
      <c r="E1797" s="507"/>
      <c r="F1797" s="507"/>
      <c r="G1797" s="507"/>
      <c r="H1797" s="73"/>
      <c r="I1797" s="73"/>
      <c r="J1797" s="73"/>
      <c r="K1797" s="73"/>
      <c r="L1797" s="73"/>
      <c r="M1797" s="503"/>
      <c r="N1797" s="503"/>
      <c r="O1797" s="503"/>
      <c r="P1797" s="503"/>
      <c r="Q1797" s="503"/>
      <c r="R1797" s="73"/>
      <c r="S1797" s="73"/>
      <c r="T1797" s="73"/>
      <c r="U1797" s="505" t="str">
        <f>U$20</f>
        <v/>
      </c>
      <c r="V1797" s="505"/>
      <c r="W1797" s="505"/>
      <c r="X1797" s="505"/>
      <c r="Y1797" s="505"/>
      <c r="Z1797" s="69"/>
    </row>
    <row r="1798" spans="1:35" s="76" customFormat="1" ht="18.399999999999999" customHeight="1" x14ac:dyDescent="0.15">
      <c r="A1798" s="69"/>
      <c r="B1798" s="74" t="s">
        <v>162</v>
      </c>
      <c r="C1798" s="74"/>
      <c r="D1798" s="508"/>
      <c r="E1798" s="508"/>
      <c r="F1798" s="508"/>
      <c r="G1798" s="508"/>
      <c r="H1798" s="69"/>
      <c r="I1798" s="74" t="s">
        <v>163</v>
      </c>
      <c r="J1798" s="74"/>
      <c r="K1798" s="74"/>
      <c r="L1798" s="74"/>
      <c r="M1798" s="504"/>
      <c r="N1798" s="504"/>
      <c r="O1798" s="504"/>
      <c r="P1798" s="504"/>
      <c r="Q1798" s="504"/>
      <c r="R1798" s="69"/>
      <c r="S1798" s="74" t="s">
        <v>174</v>
      </c>
      <c r="T1798" s="74"/>
      <c r="U1798" s="506"/>
      <c r="V1798" s="506"/>
      <c r="W1798" s="506"/>
      <c r="X1798" s="506"/>
      <c r="Y1798" s="506"/>
      <c r="Z1798" s="69"/>
      <c r="AB1798" s="85">
        <f>IF(OR(SUM(AE$9:AE$10)=0,SUM(AE$9:AE$10)&lt;MAX(AB$1:AB1797)+1),0,MAX(AB$1:AB1797)+1)</f>
        <v>0</v>
      </c>
    </row>
    <row r="1799" spans="1:35" s="76" customFormat="1" ht="18.399999999999999" customHeight="1" x14ac:dyDescent="0.15">
      <c r="A1799" s="69"/>
      <c r="B1799" s="240" t="s">
        <v>389</v>
      </c>
      <c r="C1799" s="69"/>
      <c r="D1799" s="69"/>
      <c r="E1799" s="69"/>
      <c r="F1799" s="69"/>
      <c r="G1799" s="69"/>
      <c r="H1799" s="69"/>
      <c r="I1799" s="69"/>
      <c r="J1799" s="69"/>
      <c r="K1799" s="69"/>
      <c r="L1799" s="69"/>
      <c r="M1799" s="69"/>
      <c r="N1799" s="69"/>
      <c r="O1799" s="69"/>
      <c r="P1799" s="69"/>
      <c r="Q1799" s="69"/>
      <c r="R1799" s="69"/>
      <c r="S1799" s="69"/>
      <c r="T1799" s="69"/>
      <c r="U1799" s="69"/>
      <c r="V1799" s="69"/>
      <c r="W1799" s="69"/>
      <c r="X1799" s="69"/>
      <c r="Y1799" s="69"/>
      <c r="Z1799" s="69"/>
    </row>
    <row r="1800" spans="1:35" s="76" customFormat="1" ht="18.399999999999999" customHeight="1" x14ac:dyDescent="0.15">
      <c r="A1800" s="69" t="s">
        <v>149</v>
      </c>
      <c r="B1800" s="69"/>
      <c r="C1800" s="69"/>
      <c r="D1800" s="69"/>
      <c r="E1800" s="69"/>
      <c r="F1800" s="69"/>
      <c r="G1800" s="69"/>
      <c r="H1800" s="69"/>
      <c r="I1800" s="69"/>
      <c r="J1800" s="69"/>
      <c r="K1800" s="69"/>
      <c r="L1800" s="69"/>
      <c r="M1800" s="69"/>
      <c r="N1800" s="69"/>
      <c r="O1800" s="69"/>
      <c r="P1800" s="69"/>
      <c r="Q1800" s="69"/>
      <c r="R1800" s="69"/>
      <c r="S1800" s="69"/>
      <c r="T1800" s="69"/>
      <c r="U1800" s="69"/>
      <c r="V1800" s="69"/>
      <c r="W1800" s="69"/>
      <c r="X1800" s="69"/>
      <c r="Y1800" s="69"/>
      <c r="Z1800" s="69"/>
    </row>
    <row r="1801" spans="1:35" s="75" customFormat="1" ht="18.399999999999999" customHeight="1" x14ac:dyDescent="0.15">
      <c r="A1801" s="69" t="s">
        <v>149</v>
      </c>
      <c r="B1801" s="70"/>
      <c r="C1801" s="70"/>
      <c r="D1801" s="70"/>
      <c r="E1801" s="70"/>
      <c r="F1801" s="70"/>
      <c r="G1801" s="70"/>
      <c r="H1801" s="70"/>
      <c r="I1801" s="70"/>
      <c r="J1801" s="70"/>
      <c r="K1801" s="70"/>
      <c r="L1801" s="70"/>
      <c r="M1801" s="70"/>
      <c r="N1801" s="70"/>
      <c r="O1801" s="70"/>
      <c r="P1801" s="70"/>
      <c r="Q1801" s="70"/>
      <c r="R1801" s="70"/>
      <c r="S1801" s="70"/>
      <c r="T1801" s="70"/>
      <c r="U1801" s="70"/>
      <c r="V1801" s="70"/>
      <c r="W1801" s="70"/>
      <c r="X1801" s="70"/>
      <c r="Y1801" s="70"/>
      <c r="Z1801" s="70"/>
    </row>
    <row r="1802" spans="1:35" s="76" customFormat="1" ht="18.399999999999999" customHeight="1" x14ac:dyDescent="0.15">
      <c r="A1802" s="70"/>
      <c r="B1802" s="70"/>
      <c r="C1802" s="70"/>
      <c r="D1802" s="498" t="str">
        <f>団体!C$4&amp;"   体調チェックシート"</f>
        <v>令和 ４年度 第２４回 「谷口睦生」記念陸上記録会   体調チェックシート</v>
      </c>
      <c r="E1802" s="498"/>
      <c r="F1802" s="498"/>
      <c r="G1802" s="498"/>
      <c r="H1802" s="498"/>
      <c r="I1802" s="498"/>
      <c r="J1802" s="498"/>
      <c r="K1802" s="498"/>
      <c r="L1802" s="498"/>
      <c r="M1802" s="498"/>
      <c r="N1802" s="498"/>
      <c r="O1802" s="498"/>
      <c r="P1802" s="498"/>
      <c r="Q1802" s="498"/>
      <c r="R1802" s="498"/>
      <c r="S1802" s="498"/>
      <c r="T1802" s="498"/>
      <c r="U1802" s="498"/>
      <c r="V1802" s="498"/>
      <c r="W1802" s="498"/>
      <c r="X1802" s="498"/>
      <c r="Y1802" s="70"/>
      <c r="Z1802" s="70"/>
      <c r="AA1802" s="75"/>
      <c r="AB1802" s="75"/>
      <c r="AC1802" s="75"/>
      <c r="AD1802" s="75"/>
    </row>
    <row r="1803" spans="1:35" s="76" customFormat="1" ht="18.399999999999999" customHeight="1" x14ac:dyDescent="0.15">
      <c r="A1803" s="69"/>
      <c r="B1803" s="69"/>
      <c r="C1803" s="69"/>
      <c r="D1803" s="498"/>
      <c r="E1803" s="498"/>
      <c r="F1803" s="498"/>
      <c r="G1803" s="498"/>
      <c r="H1803" s="498"/>
      <c r="I1803" s="498"/>
      <c r="J1803" s="498"/>
      <c r="K1803" s="498"/>
      <c r="L1803" s="498"/>
      <c r="M1803" s="498"/>
      <c r="N1803" s="498"/>
      <c r="O1803" s="498"/>
      <c r="P1803" s="498"/>
      <c r="Q1803" s="498"/>
      <c r="R1803" s="498"/>
      <c r="S1803" s="498"/>
      <c r="T1803" s="498"/>
      <c r="U1803" s="498"/>
      <c r="V1803" s="498"/>
      <c r="W1803" s="498"/>
      <c r="X1803" s="498"/>
      <c r="Y1803" s="69"/>
      <c r="Z1803" s="69"/>
    </row>
    <row r="1804" spans="1:35" s="75" customFormat="1" ht="18.399999999999999" customHeight="1" x14ac:dyDescent="0.15">
      <c r="A1804" s="70"/>
      <c r="B1804" s="70"/>
      <c r="C1804" s="70"/>
      <c r="D1804" s="70"/>
      <c r="E1804" s="70"/>
      <c r="F1804" s="70"/>
      <c r="G1804" s="70"/>
      <c r="H1804" s="70"/>
      <c r="I1804" s="70"/>
      <c r="J1804" s="70"/>
      <c r="K1804" s="70"/>
      <c r="L1804" s="70"/>
      <c r="M1804" s="70"/>
      <c r="N1804" s="70"/>
      <c r="O1804" s="70"/>
      <c r="P1804" s="70"/>
      <c r="Q1804" s="70"/>
      <c r="R1804" s="70"/>
      <c r="S1804" s="70"/>
      <c r="T1804" s="70"/>
      <c r="U1804" s="70"/>
      <c r="V1804" s="70"/>
      <c r="W1804" s="70"/>
      <c r="X1804" s="70"/>
      <c r="Y1804" s="70"/>
      <c r="Z1804" s="70"/>
      <c r="AE1804" s="76"/>
      <c r="AF1804" s="76"/>
      <c r="AG1804" s="76"/>
      <c r="AH1804" s="76"/>
      <c r="AI1804" s="76"/>
    </row>
    <row r="1805" spans="1:35" s="76" customFormat="1" ht="18.399999999999999" customHeight="1" x14ac:dyDescent="0.15">
      <c r="A1805" s="69"/>
      <c r="B1805" s="71" t="s">
        <v>150</v>
      </c>
      <c r="C1805" s="69"/>
      <c r="D1805" s="69"/>
      <c r="E1805" s="69"/>
      <c r="F1805" s="69"/>
      <c r="G1805" s="69"/>
      <c r="H1805" s="69"/>
      <c r="I1805" s="69"/>
      <c r="J1805" s="69"/>
      <c r="K1805" s="69"/>
      <c r="L1805" s="69"/>
      <c r="M1805" s="69"/>
      <c r="N1805" s="69"/>
      <c r="O1805" s="69"/>
      <c r="P1805" s="69"/>
      <c r="Q1805" s="69"/>
      <c r="R1805" s="69"/>
      <c r="S1805" s="69"/>
      <c r="T1805" s="69"/>
      <c r="U1805" s="69"/>
      <c r="V1805" s="69"/>
      <c r="W1805" s="69"/>
      <c r="X1805" s="69"/>
      <c r="Y1805" s="69"/>
      <c r="Z1805" s="69"/>
    </row>
    <row r="1806" spans="1:35" s="76" customFormat="1" ht="18.399999999999999" customHeight="1" x14ac:dyDescent="0.15">
      <c r="A1806" s="69"/>
      <c r="B1806" s="71" t="s">
        <v>151</v>
      </c>
      <c r="C1806" s="69"/>
      <c r="D1806" s="69"/>
      <c r="E1806" s="69"/>
      <c r="F1806" s="69"/>
      <c r="G1806" s="69"/>
      <c r="H1806" s="69"/>
      <c r="I1806" s="69"/>
      <c r="J1806" s="69"/>
      <c r="K1806" s="69"/>
      <c r="L1806" s="69"/>
      <c r="M1806" s="69"/>
      <c r="N1806" s="69"/>
      <c r="O1806" s="69"/>
      <c r="P1806" s="69"/>
      <c r="Q1806" s="69"/>
      <c r="R1806" s="69"/>
      <c r="S1806" s="69"/>
      <c r="T1806" s="69"/>
      <c r="U1806" s="69"/>
      <c r="V1806" s="69"/>
      <c r="W1806" s="69"/>
      <c r="X1806" s="69"/>
      <c r="Y1806" s="69"/>
      <c r="Z1806" s="69"/>
    </row>
    <row r="1807" spans="1:35" s="76" customFormat="1" ht="18.399999999999999" customHeight="1" x14ac:dyDescent="0.15">
      <c r="A1807" s="69"/>
      <c r="B1807" s="71" t="s">
        <v>152</v>
      </c>
      <c r="C1807" s="69"/>
      <c r="D1807" s="69"/>
      <c r="E1807" s="69"/>
      <c r="F1807" s="69"/>
      <c r="G1807" s="69"/>
      <c r="H1807" s="69"/>
      <c r="I1807" s="69"/>
      <c r="J1807" s="69"/>
      <c r="K1807" s="69"/>
      <c r="L1807" s="69"/>
      <c r="M1807" s="69"/>
      <c r="N1807" s="69"/>
      <c r="O1807" s="69"/>
      <c r="P1807" s="69"/>
      <c r="Q1807" s="69"/>
      <c r="R1807" s="69"/>
      <c r="S1807" s="69"/>
      <c r="T1807" s="69"/>
      <c r="U1807" s="69"/>
      <c r="V1807" s="69"/>
      <c r="W1807" s="69"/>
      <c r="X1807" s="69"/>
      <c r="Y1807" s="69"/>
      <c r="Z1807" s="69"/>
    </row>
    <row r="1808" spans="1:35" s="76" customFormat="1" ht="18.399999999999999" customHeight="1" x14ac:dyDescent="0.15">
      <c r="A1808" s="69"/>
      <c r="B1808" s="71" t="s">
        <v>153</v>
      </c>
      <c r="C1808" s="69"/>
      <c r="D1808" s="69"/>
      <c r="E1808" s="69"/>
      <c r="F1808" s="69"/>
      <c r="G1808" s="69"/>
      <c r="H1808" s="69"/>
      <c r="I1808" s="69"/>
      <c r="J1808" s="69"/>
      <c r="K1808" s="69"/>
      <c r="L1808" s="69"/>
      <c r="M1808" s="69"/>
      <c r="N1808" s="69"/>
      <c r="O1808" s="69"/>
      <c r="P1808" s="69"/>
      <c r="Q1808" s="69"/>
      <c r="R1808" s="69"/>
      <c r="S1808" s="69"/>
      <c r="T1808" s="69"/>
      <c r="U1808" s="69"/>
      <c r="V1808" s="69"/>
      <c r="W1808" s="69"/>
      <c r="X1808" s="69"/>
      <c r="Y1808" s="69"/>
      <c r="Z1808" s="69"/>
    </row>
    <row r="1809" spans="1:28" s="76" customFormat="1" ht="18.399999999999999" customHeight="1" x14ac:dyDescent="0.15">
      <c r="A1809" s="69"/>
      <c r="B1809" s="71" t="s">
        <v>164</v>
      </c>
      <c r="C1809" s="69"/>
      <c r="D1809" s="69"/>
      <c r="E1809" s="69"/>
      <c r="F1809" s="69"/>
      <c r="G1809" s="69"/>
      <c r="H1809" s="69"/>
      <c r="I1809" s="69"/>
      <c r="J1809" s="69"/>
      <c r="K1809" s="69"/>
      <c r="L1809" s="69"/>
      <c r="M1809" s="69"/>
      <c r="N1809" s="69"/>
      <c r="O1809" s="69"/>
      <c r="P1809" s="69"/>
      <c r="Q1809" s="69"/>
      <c r="R1809" s="69"/>
      <c r="S1809" s="69"/>
      <c r="T1809" s="69"/>
      <c r="U1809" s="69"/>
      <c r="V1809" s="69"/>
      <c r="W1809" s="69"/>
      <c r="X1809" s="69"/>
      <c r="Y1809" s="69"/>
      <c r="Z1809" s="69"/>
    </row>
    <row r="1810" spans="1:28" s="76" customFormat="1" ht="18.399999999999999" customHeight="1" x14ac:dyDescent="0.15">
      <c r="A1810" s="69"/>
      <c r="B1810" s="71" t="s">
        <v>165</v>
      </c>
      <c r="C1810" s="69"/>
      <c r="D1810" s="69"/>
      <c r="E1810" s="69"/>
      <c r="F1810" s="69"/>
      <c r="G1810" s="69"/>
      <c r="H1810" s="69"/>
      <c r="I1810" s="69"/>
      <c r="J1810" s="69"/>
      <c r="K1810" s="69"/>
      <c r="L1810" s="69"/>
      <c r="M1810" s="69"/>
      <c r="N1810" s="69"/>
      <c r="O1810" s="69"/>
      <c r="P1810" s="69"/>
      <c r="Q1810" s="69"/>
      <c r="R1810" s="69"/>
      <c r="S1810" s="69"/>
      <c r="T1810" s="69"/>
      <c r="U1810" s="69"/>
      <c r="V1810" s="69"/>
      <c r="W1810" s="69"/>
      <c r="X1810" s="69"/>
      <c r="Y1810" s="69"/>
      <c r="Z1810" s="69"/>
    </row>
    <row r="1811" spans="1:28" s="76" customFormat="1" ht="18.399999999999999" customHeight="1" x14ac:dyDescent="0.15">
      <c r="A1811" s="69"/>
      <c r="B1811" s="241" t="s">
        <v>154</v>
      </c>
      <c r="C1811" s="69"/>
      <c r="D1811" s="69"/>
      <c r="E1811" s="69"/>
      <c r="F1811" s="69"/>
      <c r="G1811" s="69"/>
      <c r="H1811" s="242"/>
      <c r="I1811" s="69"/>
      <c r="J1811" s="69"/>
      <c r="K1811" s="69"/>
      <c r="L1811" s="69"/>
      <c r="M1811" s="242"/>
      <c r="N1811" s="242"/>
      <c r="O1811" s="242"/>
      <c r="P1811" s="242"/>
      <c r="Q1811" s="242"/>
      <c r="R1811" s="242"/>
      <c r="S1811" s="242"/>
      <c r="T1811" s="242"/>
      <c r="U1811" s="242"/>
      <c r="V1811" s="242"/>
      <c r="W1811" s="242"/>
      <c r="X1811" s="242"/>
      <c r="Y1811" s="242"/>
      <c r="Z1811" s="69"/>
    </row>
    <row r="1812" spans="1:28" s="76" customFormat="1" ht="18.399999999999999" customHeight="1" thickBot="1" x14ac:dyDescent="0.2">
      <c r="A1812" s="69"/>
      <c r="B1812" s="72" t="s">
        <v>390</v>
      </c>
      <c r="C1812" s="69"/>
      <c r="D1812" s="69"/>
      <c r="E1812" s="69"/>
      <c r="F1812" s="69"/>
      <c r="G1812" s="69"/>
      <c r="H1812" s="69"/>
      <c r="I1812" s="69"/>
      <c r="J1812" s="69"/>
      <c r="K1812" s="69"/>
      <c r="L1812" s="69"/>
      <c r="M1812" s="69"/>
      <c r="N1812" s="69"/>
      <c r="O1812" s="69"/>
      <c r="P1812" s="69"/>
      <c r="Q1812" s="69"/>
      <c r="R1812" s="69"/>
      <c r="S1812" s="69"/>
      <c r="T1812" s="69"/>
      <c r="U1812" s="69"/>
      <c r="V1812" s="69"/>
      <c r="W1812" s="69"/>
      <c r="X1812" s="69"/>
      <c r="Y1812" s="69"/>
      <c r="Z1812" s="69"/>
    </row>
    <row r="1813" spans="1:28" s="76" customFormat="1" ht="18.399999999999999" customHeight="1" thickTop="1" thickBot="1" x14ac:dyDescent="0.2">
      <c r="A1813" s="69"/>
      <c r="B1813" s="499" t="s">
        <v>155</v>
      </c>
      <c r="C1813" s="500"/>
      <c r="D1813" s="500"/>
      <c r="E1813" s="500"/>
      <c r="F1813" s="500"/>
      <c r="G1813" s="500"/>
      <c r="H1813" s="500"/>
      <c r="I1813" s="501"/>
      <c r="J1813" s="496">
        <f>J$13</f>
        <v>44871</v>
      </c>
      <c r="K1813" s="497"/>
      <c r="L1813" s="496">
        <f t="shared" ref="L1813" si="553">L$13</f>
        <v>44872</v>
      </c>
      <c r="M1813" s="497"/>
      <c r="N1813" s="496">
        <f t="shared" ref="N1813" si="554">N$13</f>
        <v>44873</v>
      </c>
      <c r="O1813" s="497"/>
      <c r="P1813" s="496">
        <f t="shared" ref="P1813" si="555">P$13</f>
        <v>44874</v>
      </c>
      <c r="Q1813" s="497"/>
      <c r="R1813" s="496">
        <f t="shared" ref="R1813" si="556">R$13</f>
        <v>44875</v>
      </c>
      <c r="S1813" s="497"/>
      <c r="T1813" s="496">
        <f t="shared" ref="T1813" si="557">T$13</f>
        <v>44876</v>
      </c>
      <c r="U1813" s="497"/>
      <c r="V1813" s="496">
        <f t="shared" ref="V1813" si="558">V$13</f>
        <v>44877</v>
      </c>
      <c r="W1813" s="497"/>
      <c r="X1813" s="496">
        <f t="shared" ref="X1813" si="559">X$13</f>
        <v>44878</v>
      </c>
      <c r="Y1813" s="502"/>
      <c r="Z1813" s="69"/>
    </row>
    <row r="1814" spans="1:28" s="76" customFormat="1" ht="18.399999999999999" customHeight="1" thickTop="1" x14ac:dyDescent="0.15">
      <c r="A1814" s="69"/>
      <c r="B1814" s="170" t="s">
        <v>156</v>
      </c>
      <c r="C1814" s="171"/>
      <c r="D1814" s="171"/>
      <c r="E1814" s="171"/>
      <c r="F1814" s="171"/>
      <c r="G1814" s="171"/>
      <c r="H1814" s="171"/>
      <c r="I1814" s="172"/>
      <c r="J1814" s="488"/>
      <c r="K1814" s="489"/>
      <c r="L1814" s="490"/>
      <c r="M1814" s="489"/>
      <c r="N1814" s="490"/>
      <c r="O1814" s="489"/>
      <c r="P1814" s="490"/>
      <c r="Q1814" s="489"/>
      <c r="R1814" s="490"/>
      <c r="S1814" s="489"/>
      <c r="T1814" s="490"/>
      <c r="U1814" s="489"/>
      <c r="V1814" s="490"/>
      <c r="W1814" s="489"/>
      <c r="X1814" s="490"/>
      <c r="Y1814" s="491"/>
      <c r="Z1814" s="69"/>
    </row>
    <row r="1815" spans="1:28" s="76" customFormat="1" ht="18.399999999999999" customHeight="1" x14ac:dyDescent="0.15">
      <c r="A1815" s="69"/>
      <c r="B1815" s="173"/>
      <c r="C1815" s="174"/>
      <c r="D1815" s="174"/>
      <c r="E1815" s="174"/>
      <c r="F1815" s="174"/>
      <c r="G1815" s="175" t="s">
        <v>157</v>
      </c>
      <c r="H1815" s="176"/>
      <c r="I1815" s="177"/>
      <c r="J1815" s="492" t="s">
        <v>286</v>
      </c>
      <c r="K1815" s="493"/>
      <c r="L1815" s="494" t="s">
        <v>286</v>
      </c>
      <c r="M1815" s="493"/>
      <c r="N1815" s="494" t="s">
        <v>286</v>
      </c>
      <c r="O1815" s="493"/>
      <c r="P1815" s="494" t="s">
        <v>286</v>
      </c>
      <c r="Q1815" s="493"/>
      <c r="R1815" s="494" t="s">
        <v>286</v>
      </c>
      <c r="S1815" s="493"/>
      <c r="T1815" s="494" t="s">
        <v>286</v>
      </c>
      <c r="U1815" s="493"/>
      <c r="V1815" s="494" t="s">
        <v>286</v>
      </c>
      <c r="W1815" s="493"/>
      <c r="X1815" s="494" t="s">
        <v>286</v>
      </c>
      <c r="Y1815" s="495"/>
      <c r="Z1815" s="69"/>
    </row>
    <row r="1816" spans="1:28" s="76" customFormat="1" ht="18.399999999999999" customHeight="1" x14ac:dyDescent="0.15">
      <c r="A1816" s="69"/>
      <c r="B1816" s="178" t="s">
        <v>158</v>
      </c>
      <c r="C1816" s="179"/>
      <c r="D1816" s="179"/>
      <c r="E1816" s="179"/>
      <c r="F1816" s="179"/>
      <c r="G1816" s="179"/>
      <c r="H1816" s="179"/>
      <c r="I1816" s="180"/>
      <c r="J1816" s="484"/>
      <c r="K1816" s="485"/>
      <c r="L1816" s="486"/>
      <c r="M1816" s="485"/>
      <c r="N1816" s="486"/>
      <c r="O1816" s="485"/>
      <c r="P1816" s="486"/>
      <c r="Q1816" s="485"/>
      <c r="R1816" s="486"/>
      <c r="S1816" s="485"/>
      <c r="T1816" s="486"/>
      <c r="U1816" s="485"/>
      <c r="V1816" s="486"/>
      <c r="W1816" s="485"/>
      <c r="X1816" s="486"/>
      <c r="Y1816" s="487"/>
      <c r="Z1816" s="69"/>
    </row>
    <row r="1817" spans="1:28" s="76" customFormat="1" ht="18.399999999999999" customHeight="1" x14ac:dyDescent="0.15">
      <c r="A1817" s="70"/>
      <c r="B1817" s="178" t="s">
        <v>159</v>
      </c>
      <c r="C1817" s="179"/>
      <c r="D1817" s="179"/>
      <c r="E1817" s="179"/>
      <c r="F1817" s="179"/>
      <c r="G1817" s="179"/>
      <c r="H1817" s="179"/>
      <c r="I1817" s="180"/>
      <c r="J1817" s="484"/>
      <c r="K1817" s="485"/>
      <c r="L1817" s="486"/>
      <c r="M1817" s="485"/>
      <c r="N1817" s="486"/>
      <c r="O1817" s="485"/>
      <c r="P1817" s="486"/>
      <c r="Q1817" s="485"/>
      <c r="R1817" s="486"/>
      <c r="S1817" s="485"/>
      <c r="T1817" s="486"/>
      <c r="U1817" s="485"/>
      <c r="V1817" s="486"/>
      <c r="W1817" s="485"/>
      <c r="X1817" s="486"/>
      <c r="Y1817" s="487"/>
      <c r="Z1817" s="69"/>
    </row>
    <row r="1818" spans="1:28" s="76" customFormat="1" ht="18.399999999999999" customHeight="1" x14ac:dyDescent="0.15">
      <c r="A1818" s="69"/>
      <c r="B1818" s="178" t="s">
        <v>160</v>
      </c>
      <c r="C1818" s="179"/>
      <c r="D1818" s="179"/>
      <c r="E1818" s="179"/>
      <c r="F1818" s="179"/>
      <c r="G1818" s="179"/>
      <c r="H1818" s="179"/>
      <c r="I1818" s="180"/>
      <c r="J1818" s="484"/>
      <c r="K1818" s="485"/>
      <c r="L1818" s="486"/>
      <c r="M1818" s="485"/>
      <c r="N1818" s="486"/>
      <c r="O1818" s="485"/>
      <c r="P1818" s="486"/>
      <c r="Q1818" s="485"/>
      <c r="R1818" s="486"/>
      <c r="S1818" s="485"/>
      <c r="T1818" s="486"/>
      <c r="U1818" s="485"/>
      <c r="V1818" s="486"/>
      <c r="W1818" s="485"/>
      <c r="X1818" s="486"/>
      <c r="Y1818" s="487"/>
      <c r="Z1818" s="69"/>
    </row>
    <row r="1819" spans="1:28" s="76" customFormat="1" ht="18.399999999999999" customHeight="1" thickBot="1" x14ac:dyDescent="0.2">
      <c r="A1819" s="70"/>
      <c r="B1819" s="181" t="s">
        <v>161</v>
      </c>
      <c r="C1819" s="182"/>
      <c r="D1819" s="182"/>
      <c r="E1819" s="182"/>
      <c r="F1819" s="182"/>
      <c r="G1819" s="182"/>
      <c r="H1819" s="182"/>
      <c r="I1819" s="183"/>
      <c r="J1819" s="480"/>
      <c r="K1819" s="481"/>
      <c r="L1819" s="482"/>
      <c r="M1819" s="481"/>
      <c r="N1819" s="482"/>
      <c r="O1819" s="481"/>
      <c r="P1819" s="482"/>
      <c r="Q1819" s="481"/>
      <c r="R1819" s="482"/>
      <c r="S1819" s="481"/>
      <c r="T1819" s="482"/>
      <c r="U1819" s="481"/>
      <c r="V1819" s="482"/>
      <c r="W1819" s="481"/>
      <c r="X1819" s="482"/>
      <c r="Y1819" s="483"/>
      <c r="Z1819" s="69"/>
    </row>
    <row r="1820" spans="1:28" s="76" customFormat="1" ht="18.399999999999999" customHeight="1" thickTop="1" x14ac:dyDescent="0.15">
      <c r="A1820" s="69"/>
      <c r="B1820" s="73"/>
      <c r="C1820" s="73"/>
      <c r="D1820" s="507" t="str">
        <f>IF(AB1821=0,"",VLOOKUP(AB1821,E$2256:F$2355,2))</f>
        <v/>
      </c>
      <c r="E1820" s="507"/>
      <c r="F1820" s="507"/>
      <c r="G1820" s="507"/>
      <c r="H1820" s="73"/>
      <c r="I1820" s="73"/>
      <c r="J1820" s="73"/>
      <c r="K1820" s="73"/>
      <c r="L1820" s="73"/>
      <c r="M1820" s="503"/>
      <c r="N1820" s="503"/>
      <c r="O1820" s="503"/>
      <c r="P1820" s="503"/>
      <c r="Q1820" s="503"/>
      <c r="R1820" s="73"/>
      <c r="S1820" s="73"/>
      <c r="T1820" s="73"/>
      <c r="U1820" s="505" t="str">
        <f>U$20</f>
        <v/>
      </c>
      <c r="V1820" s="505"/>
      <c r="W1820" s="505"/>
      <c r="X1820" s="505"/>
      <c r="Y1820" s="505"/>
      <c r="Z1820" s="69"/>
    </row>
    <row r="1821" spans="1:28" s="76" customFormat="1" ht="18.399999999999999" customHeight="1" x14ac:dyDescent="0.15">
      <c r="A1821" s="69"/>
      <c r="B1821" s="74" t="s">
        <v>162</v>
      </c>
      <c r="C1821" s="74"/>
      <c r="D1821" s="508"/>
      <c r="E1821" s="508"/>
      <c r="F1821" s="508"/>
      <c r="G1821" s="508"/>
      <c r="H1821" s="69"/>
      <c r="I1821" s="74" t="s">
        <v>163</v>
      </c>
      <c r="J1821" s="74"/>
      <c r="K1821" s="74"/>
      <c r="L1821" s="74"/>
      <c r="M1821" s="504"/>
      <c r="N1821" s="504"/>
      <c r="O1821" s="504"/>
      <c r="P1821" s="504"/>
      <c r="Q1821" s="504"/>
      <c r="R1821" s="69"/>
      <c r="S1821" s="74" t="s">
        <v>174</v>
      </c>
      <c r="T1821" s="74"/>
      <c r="U1821" s="506"/>
      <c r="V1821" s="506"/>
      <c r="W1821" s="506"/>
      <c r="X1821" s="506"/>
      <c r="Y1821" s="506"/>
      <c r="Z1821" s="69"/>
      <c r="AB1821" s="85">
        <f>IF(OR(SUM(AE$9:AE$10)=0,SUM(AE$9:AE$10)&lt;MAX(AB$1:AB1820)+1),0,MAX(AB$1:AB1820)+1)</f>
        <v>0</v>
      </c>
    </row>
    <row r="1822" spans="1:28" s="76" customFormat="1" ht="18.399999999999999" customHeight="1" x14ac:dyDescent="0.15">
      <c r="A1822" s="69"/>
      <c r="B1822" s="240" t="s">
        <v>389</v>
      </c>
      <c r="C1822" s="69"/>
      <c r="D1822" s="69"/>
      <c r="E1822" s="69"/>
      <c r="F1822" s="69"/>
      <c r="G1822" s="69"/>
      <c r="H1822" s="69"/>
      <c r="I1822" s="69"/>
      <c r="J1822" s="69"/>
      <c r="K1822" s="69"/>
      <c r="L1822" s="69"/>
      <c r="M1822" s="69"/>
      <c r="N1822" s="69"/>
      <c r="O1822" s="69"/>
      <c r="P1822" s="69"/>
      <c r="Q1822" s="69"/>
      <c r="R1822" s="69"/>
      <c r="S1822" s="69"/>
      <c r="T1822" s="69"/>
      <c r="U1822" s="69"/>
      <c r="V1822" s="69"/>
      <c r="W1822" s="69"/>
      <c r="X1822" s="69"/>
      <c r="Y1822" s="69"/>
      <c r="Z1822" s="69"/>
    </row>
    <row r="1823" spans="1:28" s="76" customFormat="1" ht="18.399999999999999" customHeight="1" x14ac:dyDescent="0.15">
      <c r="A1823" s="69" t="s">
        <v>149</v>
      </c>
      <c r="B1823" s="70"/>
      <c r="C1823" s="70"/>
      <c r="D1823" s="70"/>
      <c r="E1823" s="70"/>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5"/>
    </row>
    <row r="1824" spans="1:28" s="76" customFormat="1" ht="18.399999999999999" customHeight="1" x14ac:dyDescent="0.15">
      <c r="A1824" s="70"/>
      <c r="B1824" s="70"/>
      <c r="C1824" s="70"/>
      <c r="D1824" s="498" t="str">
        <f>団体!C$4&amp;"   体調チェックシート"</f>
        <v>令和 ４年度 第２４回 「谷口睦生」記念陸上記録会   体調チェックシート</v>
      </c>
      <c r="E1824" s="498"/>
      <c r="F1824" s="498"/>
      <c r="G1824" s="498"/>
      <c r="H1824" s="498"/>
      <c r="I1824" s="498"/>
      <c r="J1824" s="498"/>
      <c r="K1824" s="498"/>
      <c r="L1824" s="498"/>
      <c r="M1824" s="498"/>
      <c r="N1824" s="498"/>
      <c r="O1824" s="498"/>
      <c r="P1824" s="498"/>
      <c r="Q1824" s="498"/>
      <c r="R1824" s="498"/>
      <c r="S1824" s="498"/>
      <c r="T1824" s="498"/>
      <c r="U1824" s="498"/>
      <c r="V1824" s="498"/>
      <c r="W1824" s="498"/>
      <c r="X1824" s="498"/>
      <c r="Y1824" s="70"/>
      <c r="Z1824" s="70"/>
      <c r="AA1824" s="75"/>
    </row>
    <row r="1825" spans="1:26" s="76" customFormat="1" ht="18.399999999999999" customHeight="1" x14ac:dyDescent="0.15">
      <c r="A1825" s="69"/>
      <c r="B1825" s="69"/>
      <c r="C1825" s="69"/>
      <c r="D1825" s="498"/>
      <c r="E1825" s="498"/>
      <c r="F1825" s="498"/>
      <c r="G1825" s="498"/>
      <c r="H1825" s="498"/>
      <c r="I1825" s="498"/>
      <c r="J1825" s="498"/>
      <c r="K1825" s="498"/>
      <c r="L1825" s="498"/>
      <c r="M1825" s="498"/>
      <c r="N1825" s="498"/>
      <c r="O1825" s="498"/>
      <c r="P1825" s="498"/>
      <c r="Q1825" s="498"/>
      <c r="R1825" s="498"/>
      <c r="S1825" s="498"/>
      <c r="T1825" s="498"/>
      <c r="U1825" s="498"/>
      <c r="V1825" s="498"/>
      <c r="W1825" s="498"/>
      <c r="X1825" s="498"/>
      <c r="Y1825" s="69"/>
      <c r="Z1825" s="69"/>
    </row>
    <row r="1826" spans="1:26" s="76" customFormat="1" ht="18.399999999999999" customHeight="1" x14ac:dyDescent="0.15">
      <c r="A1826" s="69"/>
      <c r="B1826" s="69"/>
      <c r="C1826" s="69"/>
      <c r="D1826" s="69"/>
      <c r="E1826" s="69"/>
      <c r="F1826" s="69"/>
      <c r="G1826" s="69"/>
      <c r="H1826" s="69"/>
      <c r="I1826" s="69"/>
      <c r="J1826" s="69"/>
      <c r="K1826" s="69"/>
      <c r="L1826" s="69"/>
      <c r="M1826" s="69"/>
      <c r="N1826" s="69"/>
      <c r="O1826" s="69"/>
      <c r="P1826" s="69"/>
      <c r="Q1826" s="69"/>
      <c r="R1826" s="69"/>
      <c r="S1826" s="69"/>
      <c r="T1826" s="69"/>
      <c r="U1826" s="69"/>
      <c r="V1826" s="69"/>
      <c r="W1826" s="69"/>
      <c r="X1826" s="69"/>
      <c r="Y1826" s="69"/>
      <c r="Z1826" s="69"/>
    </row>
    <row r="1827" spans="1:26" s="76" customFormat="1" ht="18.399999999999999" customHeight="1" x14ac:dyDescent="0.15">
      <c r="A1827" s="69"/>
      <c r="B1827" s="71" t="s">
        <v>150</v>
      </c>
      <c r="C1827" s="69"/>
      <c r="D1827" s="69"/>
      <c r="E1827" s="69"/>
      <c r="F1827" s="69"/>
      <c r="G1827" s="69"/>
      <c r="H1827" s="69"/>
      <c r="I1827" s="69"/>
      <c r="J1827" s="69"/>
      <c r="K1827" s="69"/>
      <c r="L1827" s="69"/>
      <c r="M1827" s="69"/>
      <c r="N1827" s="69"/>
      <c r="O1827" s="69"/>
      <c r="P1827" s="69"/>
      <c r="Q1827" s="69"/>
      <c r="R1827" s="69"/>
      <c r="S1827" s="69"/>
      <c r="T1827" s="69"/>
      <c r="U1827" s="69"/>
      <c r="V1827" s="69"/>
      <c r="W1827" s="69"/>
      <c r="X1827" s="69"/>
      <c r="Y1827" s="69"/>
      <c r="Z1827" s="69"/>
    </row>
    <row r="1828" spans="1:26" s="76" customFormat="1" ht="18.399999999999999" customHeight="1" x14ac:dyDescent="0.15">
      <c r="A1828" s="69"/>
      <c r="B1828" s="71" t="s">
        <v>151</v>
      </c>
      <c r="C1828" s="69"/>
      <c r="D1828" s="69"/>
      <c r="E1828" s="69"/>
      <c r="F1828" s="69"/>
      <c r="G1828" s="69"/>
      <c r="H1828" s="69"/>
      <c r="I1828" s="69"/>
      <c r="J1828" s="69"/>
      <c r="K1828" s="69"/>
      <c r="L1828" s="69"/>
      <c r="M1828" s="69"/>
      <c r="N1828" s="69"/>
      <c r="O1828" s="69"/>
      <c r="P1828" s="69"/>
      <c r="Q1828" s="69"/>
      <c r="R1828" s="69"/>
      <c r="S1828" s="69"/>
      <c r="T1828" s="69"/>
      <c r="U1828" s="69"/>
      <c r="V1828" s="69"/>
      <c r="W1828" s="69"/>
      <c r="X1828" s="69"/>
      <c r="Y1828" s="69"/>
      <c r="Z1828" s="69"/>
    </row>
    <row r="1829" spans="1:26" s="76" customFormat="1" ht="18.399999999999999" customHeight="1" x14ac:dyDescent="0.15">
      <c r="A1829" s="69"/>
      <c r="B1829" s="71" t="s">
        <v>152</v>
      </c>
      <c r="C1829" s="69"/>
      <c r="D1829" s="69"/>
      <c r="E1829" s="69"/>
      <c r="F1829" s="69"/>
      <c r="G1829" s="69"/>
      <c r="H1829" s="69"/>
      <c r="I1829" s="69"/>
      <c r="J1829" s="69"/>
      <c r="K1829" s="69"/>
      <c r="L1829" s="69"/>
      <c r="M1829" s="69"/>
      <c r="N1829" s="69"/>
      <c r="O1829" s="69"/>
      <c r="P1829" s="69"/>
      <c r="Q1829" s="69"/>
      <c r="R1829" s="69"/>
      <c r="S1829" s="69"/>
      <c r="T1829" s="69"/>
      <c r="U1829" s="69"/>
      <c r="V1829" s="69"/>
      <c r="W1829" s="69"/>
      <c r="X1829" s="69"/>
      <c r="Y1829" s="69"/>
      <c r="Z1829" s="69"/>
    </row>
    <row r="1830" spans="1:26" s="76" customFormat="1" ht="18.399999999999999" customHeight="1" x14ac:dyDescent="0.15">
      <c r="A1830" s="69"/>
      <c r="B1830" s="71" t="s">
        <v>153</v>
      </c>
      <c r="C1830" s="69"/>
      <c r="D1830" s="69"/>
      <c r="E1830" s="69"/>
      <c r="F1830" s="69"/>
      <c r="G1830" s="69"/>
      <c r="H1830" s="69"/>
      <c r="I1830" s="69"/>
      <c r="J1830" s="69"/>
      <c r="K1830" s="69"/>
      <c r="L1830" s="69"/>
      <c r="M1830" s="69"/>
      <c r="N1830" s="69"/>
      <c r="O1830" s="69"/>
      <c r="P1830" s="69"/>
      <c r="Q1830" s="69"/>
      <c r="R1830" s="69"/>
      <c r="S1830" s="69"/>
      <c r="T1830" s="69"/>
      <c r="U1830" s="69"/>
      <c r="V1830" s="69"/>
      <c r="W1830" s="69"/>
      <c r="X1830" s="69"/>
      <c r="Y1830" s="69"/>
      <c r="Z1830" s="69"/>
    </row>
    <row r="1831" spans="1:26" s="76" customFormat="1" ht="18.399999999999999" customHeight="1" x14ac:dyDescent="0.15">
      <c r="A1831" s="69"/>
      <c r="B1831" s="71" t="s">
        <v>164</v>
      </c>
      <c r="C1831" s="69"/>
      <c r="D1831" s="69"/>
      <c r="E1831" s="69"/>
      <c r="F1831" s="69"/>
      <c r="G1831" s="69"/>
      <c r="H1831" s="69"/>
      <c r="I1831" s="69"/>
      <c r="J1831" s="69"/>
      <c r="K1831" s="69"/>
      <c r="L1831" s="69"/>
      <c r="M1831" s="69"/>
      <c r="N1831" s="69"/>
      <c r="O1831" s="69"/>
      <c r="P1831" s="69"/>
      <c r="Q1831" s="69"/>
      <c r="R1831" s="69"/>
      <c r="S1831" s="69"/>
      <c r="T1831" s="69"/>
      <c r="U1831" s="69"/>
      <c r="V1831" s="69"/>
      <c r="W1831" s="69"/>
      <c r="X1831" s="69"/>
      <c r="Y1831" s="69"/>
      <c r="Z1831" s="69"/>
    </row>
    <row r="1832" spans="1:26" s="76" customFormat="1" ht="18.399999999999999" customHeight="1" x14ac:dyDescent="0.15">
      <c r="A1832" s="69"/>
      <c r="B1832" s="71" t="s">
        <v>165</v>
      </c>
      <c r="C1832" s="69"/>
      <c r="D1832" s="69"/>
      <c r="E1832" s="69"/>
      <c r="F1832" s="69"/>
      <c r="G1832" s="69"/>
      <c r="H1832" s="69"/>
      <c r="I1832" s="69"/>
      <c r="J1832" s="69"/>
      <c r="K1832" s="69"/>
      <c r="L1832" s="69"/>
      <c r="M1832" s="69"/>
      <c r="N1832" s="69"/>
      <c r="O1832" s="69"/>
      <c r="P1832" s="69"/>
      <c r="Q1832" s="69"/>
      <c r="R1832" s="69"/>
      <c r="S1832" s="69"/>
      <c r="T1832" s="69"/>
      <c r="U1832" s="69"/>
      <c r="V1832" s="69"/>
      <c r="W1832" s="69"/>
      <c r="X1832" s="69"/>
      <c r="Y1832" s="69"/>
      <c r="Z1832" s="69"/>
    </row>
    <row r="1833" spans="1:26" s="76" customFormat="1" ht="18.399999999999999" customHeight="1" x14ac:dyDescent="0.15">
      <c r="A1833" s="69"/>
      <c r="B1833" s="241" t="s">
        <v>154</v>
      </c>
      <c r="C1833" s="69"/>
      <c r="D1833" s="69"/>
      <c r="E1833" s="69"/>
      <c r="F1833" s="69"/>
      <c r="G1833" s="69"/>
      <c r="H1833" s="242"/>
      <c r="I1833" s="69"/>
      <c r="J1833" s="69"/>
      <c r="K1833" s="69"/>
      <c r="L1833" s="69"/>
      <c r="M1833" s="242"/>
      <c r="N1833" s="242"/>
      <c r="O1833" s="242"/>
      <c r="P1833" s="242"/>
      <c r="Q1833" s="242"/>
      <c r="R1833" s="242"/>
      <c r="S1833" s="242"/>
      <c r="T1833" s="242"/>
      <c r="U1833" s="242"/>
      <c r="V1833" s="242"/>
      <c r="W1833" s="242"/>
      <c r="X1833" s="242"/>
      <c r="Y1833" s="242"/>
      <c r="Z1833" s="69"/>
    </row>
    <row r="1834" spans="1:26" s="76" customFormat="1" ht="18.399999999999999" customHeight="1" thickBot="1" x14ac:dyDescent="0.2">
      <c r="A1834" s="69"/>
      <c r="B1834" s="72" t="s">
        <v>390</v>
      </c>
      <c r="C1834" s="69"/>
      <c r="D1834" s="69"/>
      <c r="E1834" s="69"/>
      <c r="F1834" s="69"/>
      <c r="G1834" s="69"/>
      <c r="H1834" s="69"/>
      <c r="I1834" s="69"/>
      <c r="J1834" s="69"/>
      <c r="K1834" s="69"/>
      <c r="L1834" s="69"/>
      <c r="M1834" s="69"/>
      <c r="N1834" s="69"/>
      <c r="O1834" s="69"/>
      <c r="P1834" s="69"/>
      <c r="Q1834" s="69"/>
      <c r="R1834" s="69"/>
      <c r="S1834" s="69"/>
      <c r="T1834" s="69"/>
      <c r="U1834" s="69"/>
      <c r="V1834" s="69"/>
      <c r="W1834" s="69"/>
      <c r="X1834" s="69"/>
      <c r="Y1834" s="69"/>
      <c r="Z1834" s="69"/>
    </row>
    <row r="1835" spans="1:26" s="76" customFormat="1" ht="18.399999999999999" customHeight="1" thickTop="1" thickBot="1" x14ac:dyDescent="0.2">
      <c r="A1835" s="69"/>
      <c r="B1835" s="499" t="s">
        <v>155</v>
      </c>
      <c r="C1835" s="500"/>
      <c r="D1835" s="500"/>
      <c r="E1835" s="500"/>
      <c r="F1835" s="500"/>
      <c r="G1835" s="500"/>
      <c r="H1835" s="500"/>
      <c r="I1835" s="501"/>
      <c r="J1835" s="496">
        <f>J$13</f>
        <v>44871</v>
      </c>
      <c r="K1835" s="497"/>
      <c r="L1835" s="496">
        <f t="shared" ref="L1835" si="560">L$13</f>
        <v>44872</v>
      </c>
      <c r="M1835" s="497"/>
      <c r="N1835" s="496">
        <f t="shared" ref="N1835" si="561">N$13</f>
        <v>44873</v>
      </c>
      <c r="O1835" s="497"/>
      <c r="P1835" s="496">
        <f t="shared" ref="P1835" si="562">P$13</f>
        <v>44874</v>
      </c>
      <c r="Q1835" s="497"/>
      <c r="R1835" s="496">
        <f t="shared" ref="R1835" si="563">R$13</f>
        <v>44875</v>
      </c>
      <c r="S1835" s="497"/>
      <c r="T1835" s="496">
        <f t="shared" ref="T1835" si="564">T$13</f>
        <v>44876</v>
      </c>
      <c r="U1835" s="497"/>
      <c r="V1835" s="496">
        <f t="shared" ref="V1835" si="565">V$13</f>
        <v>44877</v>
      </c>
      <c r="W1835" s="497"/>
      <c r="X1835" s="496">
        <f t="shared" ref="X1835" si="566">X$13</f>
        <v>44878</v>
      </c>
      <c r="Y1835" s="502"/>
      <c r="Z1835" s="69"/>
    </row>
    <row r="1836" spans="1:26" s="76" customFormat="1" ht="18.399999999999999" customHeight="1" thickTop="1" x14ac:dyDescent="0.15">
      <c r="A1836" s="69"/>
      <c r="B1836" s="170" t="s">
        <v>156</v>
      </c>
      <c r="C1836" s="171"/>
      <c r="D1836" s="171"/>
      <c r="E1836" s="171"/>
      <c r="F1836" s="171"/>
      <c r="G1836" s="171"/>
      <c r="H1836" s="171"/>
      <c r="I1836" s="172"/>
      <c r="J1836" s="488"/>
      <c r="K1836" s="489"/>
      <c r="L1836" s="490"/>
      <c r="M1836" s="489"/>
      <c r="N1836" s="490"/>
      <c r="O1836" s="489"/>
      <c r="P1836" s="490"/>
      <c r="Q1836" s="489"/>
      <c r="R1836" s="490"/>
      <c r="S1836" s="489"/>
      <c r="T1836" s="490"/>
      <c r="U1836" s="489"/>
      <c r="V1836" s="490"/>
      <c r="W1836" s="489"/>
      <c r="X1836" s="490"/>
      <c r="Y1836" s="491"/>
      <c r="Z1836" s="69"/>
    </row>
    <row r="1837" spans="1:26" s="76" customFormat="1" ht="18.399999999999999" customHeight="1" x14ac:dyDescent="0.15">
      <c r="A1837" s="69"/>
      <c r="B1837" s="173"/>
      <c r="C1837" s="174"/>
      <c r="D1837" s="174"/>
      <c r="E1837" s="174"/>
      <c r="F1837" s="174"/>
      <c r="G1837" s="175" t="s">
        <v>157</v>
      </c>
      <c r="H1837" s="176"/>
      <c r="I1837" s="177"/>
      <c r="J1837" s="492" t="s">
        <v>286</v>
      </c>
      <c r="K1837" s="493"/>
      <c r="L1837" s="494" t="s">
        <v>286</v>
      </c>
      <c r="M1837" s="493"/>
      <c r="N1837" s="494" t="s">
        <v>286</v>
      </c>
      <c r="O1837" s="493"/>
      <c r="P1837" s="494" t="s">
        <v>286</v>
      </c>
      <c r="Q1837" s="493"/>
      <c r="R1837" s="494" t="s">
        <v>286</v>
      </c>
      <c r="S1837" s="493"/>
      <c r="T1837" s="494" t="s">
        <v>286</v>
      </c>
      <c r="U1837" s="493"/>
      <c r="V1837" s="494" t="s">
        <v>286</v>
      </c>
      <c r="W1837" s="493"/>
      <c r="X1837" s="494" t="s">
        <v>286</v>
      </c>
      <c r="Y1837" s="495"/>
      <c r="Z1837" s="69"/>
    </row>
    <row r="1838" spans="1:26" s="76" customFormat="1" ht="18.399999999999999" customHeight="1" x14ac:dyDescent="0.15">
      <c r="A1838" s="69"/>
      <c r="B1838" s="178" t="s">
        <v>158</v>
      </c>
      <c r="C1838" s="179"/>
      <c r="D1838" s="179"/>
      <c r="E1838" s="179"/>
      <c r="F1838" s="179"/>
      <c r="G1838" s="179"/>
      <c r="H1838" s="179"/>
      <c r="I1838" s="180"/>
      <c r="J1838" s="484"/>
      <c r="K1838" s="485"/>
      <c r="L1838" s="486"/>
      <c r="M1838" s="485"/>
      <c r="N1838" s="486"/>
      <c r="O1838" s="485"/>
      <c r="P1838" s="486"/>
      <c r="Q1838" s="485"/>
      <c r="R1838" s="486"/>
      <c r="S1838" s="485"/>
      <c r="T1838" s="486"/>
      <c r="U1838" s="485"/>
      <c r="V1838" s="486"/>
      <c r="W1838" s="485"/>
      <c r="X1838" s="486"/>
      <c r="Y1838" s="487"/>
      <c r="Z1838" s="69"/>
    </row>
    <row r="1839" spans="1:26" s="76" customFormat="1" ht="18.399999999999999" customHeight="1" x14ac:dyDescent="0.15">
      <c r="A1839" s="70"/>
      <c r="B1839" s="178" t="s">
        <v>159</v>
      </c>
      <c r="C1839" s="179"/>
      <c r="D1839" s="179"/>
      <c r="E1839" s="179"/>
      <c r="F1839" s="179"/>
      <c r="G1839" s="179"/>
      <c r="H1839" s="179"/>
      <c r="I1839" s="180"/>
      <c r="J1839" s="484"/>
      <c r="K1839" s="485"/>
      <c r="L1839" s="486"/>
      <c r="M1839" s="485"/>
      <c r="N1839" s="486"/>
      <c r="O1839" s="485"/>
      <c r="P1839" s="486"/>
      <c r="Q1839" s="485"/>
      <c r="R1839" s="486"/>
      <c r="S1839" s="485"/>
      <c r="T1839" s="486"/>
      <c r="U1839" s="485"/>
      <c r="V1839" s="486"/>
      <c r="W1839" s="485"/>
      <c r="X1839" s="486"/>
      <c r="Y1839" s="487"/>
      <c r="Z1839" s="69"/>
    </row>
    <row r="1840" spans="1:26" s="76" customFormat="1" ht="18.399999999999999" customHeight="1" x14ac:dyDescent="0.15">
      <c r="A1840" s="69"/>
      <c r="B1840" s="178" t="s">
        <v>160</v>
      </c>
      <c r="C1840" s="179"/>
      <c r="D1840" s="179"/>
      <c r="E1840" s="179"/>
      <c r="F1840" s="179"/>
      <c r="G1840" s="179"/>
      <c r="H1840" s="179"/>
      <c r="I1840" s="180"/>
      <c r="J1840" s="484"/>
      <c r="K1840" s="485"/>
      <c r="L1840" s="486"/>
      <c r="M1840" s="485"/>
      <c r="N1840" s="486"/>
      <c r="O1840" s="485"/>
      <c r="P1840" s="486"/>
      <c r="Q1840" s="485"/>
      <c r="R1840" s="486"/>
      <c r="S1840" s="485"/>
      <c r="T1840" s="486"/>
      <c r="U1840" s="485"/>
      <c r="V1840" s="486"/>
      <c r="W1840" s="485"/>
      <c r="X1840" s="486"/>
      <c r="Y1840" s="487"/>
      <c r="Z1840" s="69"/>
    </row>
    <row r="1841" spans="1:35" s="76" customFormat="1" ht="18.399999999999999" customHeight="1" thickBot="1" x14ac:dyDescent="0.2">
      <c r="A1841" s="70"/>
      <c r="B1841" s="181" t="s">
        <v>161</v>
      </c>
      <c r="C1841" s="182"/>
      <c r="D1841" s="182"/>
      <c r="E1841" s="182"/>
      <c r="F1841" s="182"/>
      <c r="G1841" s="182"/>
      <c r="H1841" s="182"/>
      <c r="I1841" s="183"/>
      <c r="J1841" s="480"/>
      <c r="K1841" s="481"/>
      <c r="L1841" s="482"/>
      <c r="M1841" s="481"/>
      <c r="N1841" s="482"/>
      <c r="O1841" s="481"/>
      <c r="P1841" s="482"/>
      <c r="Q1841" s="481"/>
      <c r="R1841" s="482"/>
      <c r="S1841" s="481"/>
      <c r="T1841" s="482"/>
      <c r="U1841" s="481"/>
      <c r="V1841" s="482"/>
      <c r="W1841" s="481"/>
      <c r="X1841" s="482"/>
      <c r="Y1841" s="483"/>
      <c r="Z1841" s="69"/>
    </row>
    <row r="1842" spans="1:35" s="76" customFormat="1" ht="18.399999999999999" customHeight="1" thickTop="1" x14ac:dyDescent="0.15">
      <c r="A1842" s="69"/>
      <c r="B1842" s="73"/>
      <c r="C1842" s="73"/>
      <c r="D1842" s="507" t="str">
        <f>IF(AB1843=0,"",VLOOKUP(AB1843,E$2256:F$2355,2))</f>
        <v/>
      </c>
      <c r="E1842" s="507"/>
      <c r="F1842" s="507"/>
      <c r="G1842" s="507"/>
      <c r="H1842" s="73"/>
      <c r="I1842" s="73"/>
      <c r="J1842" s="73"/>
      <c r="K1842" s="73"/>
      <c r="L1842" s="73"/>
      <c r="M1842" s="503"/>
      <c r="N1842" s="503"/>
      <c r="O1842" s="503"/>
      <c r="P1842" s="503"/>
      <c r="Q1842" s="503"/>
      <c r="R1842" s="73"/>
      <c r="S1842" s="73"/>
      <c r="T1842" s="73"/>
      <c r="U1842" s="505" t="str">
        <f>U$20</f>
        <v/>
      </c>
      <c r="V1842" s="505"/>
      <c r="W1842" s="505"/>
      <c r="X1842" s="505"/>
      <c r="Y1842" s="505"/>
      <c r="Z1842" s="69"/>
    </row>
    <row r="1843" spans="1:35" s="76" customFormat="1" ht="18.399999999999999" customHeight="1" x14ac:dyDescent="0.15">
      <c r="A1843" s="69"/>
      <c r="B1843" s="74" t="s">
        <v>162</v>
      </c>
      <c r="C1843" s="74"/>
      <c r="D1843" s="508"/>
      <c r="E1843" s="508"/>
      <c r="F1843" s="508"/>
      <c r="G1843" s="508"/>
      <c r="H1843" s="69"/>
      <c r="I1843" s="74" t="s">
        <v>163</v>
      </c>
      <c r="J1843" s="74"/>
      <c r="K1843" s="74"/>
      <c r="L1843" s="74"/>
      <c r="M1843" s="504"/>
      <c r="N1843" s="504"/>
      <c r="O1843" s="504"/>
      <c r="P1843" s="504"/>
      <c r="Q1843" s="504"/>
      <c r="R1843" s="69"/>
      <c r="S1843" s="74" t="s">
        <v>174</v>
      </c>
      <c r="T1843" s="74"/>
      <c r="U1843" s="506"/>
      <c r="V1843" s="506"/>
      <c r="W1843" s="506"/>
      <c r="X1843" s="506"/>
      <c r="Y1843" s="506"/>
      <c r="Z1843" s="69"/>
      <c r="AB1843" s="85">
        <f>IF(OR(SUM(AE$9:AE$10)=0,SUM(AE$9:AE$10)&lt;MAX(AB$1:AB1842)+1),0,MAX(AB$1:AB1842)+1)</f>
        <v>0</v>
      </c>
    </row>
    <row r="1844" spans="1:35" s="76" customFormat="1" ht="18.399999999999999" customHeight="1" x14ac:dyDescent="0.15">
      <c r="A1844" s="69"/>
      <c r="B1844" s="240" t="s">
        <v>389</v>
      </c>
      <c r="C1844" s="69"/>
      <c r="D1844" s="69"/>
      <c r="E1844" s="69"/>
      <c r="F1844" s="69"/>
      <c r="G1844" s="69"/>
      <c r="H1844" s="69"/>
      <c r="I1844" s="69"/>
      <c r="J1844" s="69"/>
      <c r="K1844" s="69"/>
      <c r="L1844" s="69"/>
      <c r="M1844" s="69"/>
      <c r="N1844" s="69"/>
      <c r="O1844" s="69"/>
      <c r="P1844" s="69"/>
      <c r="Q1844" s="69"/>
      <c r="R1844" s="69"/>
      <c r="S1844" s="69"/>
      <c r="T1844" s="69"/>
      <c r="U1844" s="69"/>
      <c r="V1844" s="69"/>
      <c r="W1844" s="69"/>
      <c r="X1844" s="69"/>
      <c r="Y1844" s="69"/>
      <c r="Z1844" s="69"/>
    </row>
    <row r="1845" spans="1:35" s="76" customFormat="1" ht="18.399999999999999" customHeight="1" x14ac:dyDescent="0.15">
      <c r="A1845" s="69" t="s">
        <v>149</v>
      </c>
      <c r="B1845" s="69"/>
      <c r="C1845" s="69"/>
      <c r="D1845" s="69"/>
      <c r="E1845" s="69"/>
      <c r="F1845" s="69"/>
      <c r="G1845" s="69"/>
      <c r="H1845" s="69"/>
      <c r="I1845" s="69"/>
      <c r="J1845" s="69"/>
      <c r="K1845" s="69"/>
      <c r="L1845" s="69"/>
      <c r="M1845" s="69"/>
      <c r="N1845" s="69"/>
      <c r="O1845" s="69"/>
      <c r="P1845" s="69"/>
      <c r="Q1845" s="69"/>
      <c r="R1845" s="69"/>
      <c r="S1845" s="69"/>
      <c r="T1845" s="69"/>
      <c r="U1845" s="69"/>
      <c r="V1845" s="69"/>
      <c r="W1845" s="69"/>
      <c r="X1845" s="69"/>
      <c r="Y1845" s="69"/>
      <c r="Z1845" s="69"/>
    </row>
    <row r="1846" spans="1:35" s="75" customFormat="1" ht="18.399999999999999" customHeight="1" x14ac:dyDescent="0.15">
      <c r="A1846" s="69" t="s">
        <v>149</v>
      </c>
      <c r="B1846" s="70"/>
      <c r="C1846" s="70"/>
      <c r="D1846" s="70"/>
      <c r="E1846" s="70"/>
      <c r="F1846" s="70"/>
      <c r="G1846" s="70"/>
      <c r="H1846" s="70"/>
      <c r="I1846" s="70"/>
      <c r="J1846" s="70"/>
      <c r="K1846" s="70"/>
      <c r="L1846" s="70"/>
      <c r="M1846" s="70"/>
      <c r="N1846" s="70"/>
      <c r="O1846" s="70"/>
      <c r="P1846" s="70"/>
      <c r="Q1846" s="70"/>
      <c r="R1846" s="70"/>
      <c r="S1846" s="70"/>
      <c r="T1846" s="70"/>
      <c r="U1846" s="70"/>
      <c r="V1846" s="70"/>
      <c r="W1846" s="70"/>
      <c r="X1846" s="70"/>
      <c r="Y1846" s="70"/>
      <c r="Z1846" s="70"/>
    </row>
    <row r="1847" spans="1:35" s="76" customFormat="1" ht="18.399999999999999" customHeight="1" x14ac:dyDescent="0.15">
      <c r="A1847" s="70"/>
      <c r="B1847" s="70"/>
      <c r="C1847" s="70"/>
      <c r="D1847" s="498" t="str">
        <f>団体!C$4&amp;"   体調チェックシート"</f>
        <v>令和 ４年度 第２４回 「谷口睦生」記念陸上記録会   体調チェックシート</v>
      </c>
      <c r="E1847" s="498"/>
      <c r="F1847" s="498"/>
      <c r="G1847" s="498"/>
      <c r="H1847" s="498"/>
      <c r="I1847" s="498"/>
      <c r="J1847" s="498"/>
      <c r="K1847" s="498"/>
      <c r="L1847" s="498"/>
      <c r="M1847" s="498"/>
      <c r="N1847" s="498"/>
      <c r="O1847" s="498"/>
      <c r="P1847" s="498"/>
      <c r="Q1847" s="498"/>
      <c r="R1847" s="498"/>
      <c r="S1847" s="498"/>
      <c r="T1847" s="498"/>
      <c r="U1847" s="498"/>
      <c r="V1847" s="498"/>
      <c r="W1847" s="498"/>
      <c r="X1847" s="498"/>
      <c r="Y1847" s="70"/>
      <c r="Z1847" s="70"/>
      <c r="AA1847" s="75"/>
      <c r="AB1847" s="75"/>
      <c r="AC1847" s="75"/>
      <c r="AD1847" s="75"/>
    </row>
    <row r="1848" spans="1:35" s="76" customFormat="1" ht="18.399999999999999" customHeight="1" x14ac:dyDescent="0.15">
      <c r="A1848" s="69"/>
      <c r="B1848" s="69"/>
      <c r="C1848" s="69"/>
      <c r="D1848" s="498"/>
      <c r="E1848" s="498"/>
      <c r="F1848" s="498"/>
      <c r="G1848" s="498"/>
      <c r="H1848" s="498"/>
      <c r="I1848" s="498"/>
      <c r="J1848" s="498"/>
      <c r="K1848" s="498"/>
      <c r="L1848" s="498"/>
      <c r="M1848" s="498"/>
      <c r="N1848" s="498"/>
      <c r="O1848" s="498"/>
      <c r="P1848" s="498"/>
      <c r="Q1848" s="498"/>
      <c r="R1848" s="498"/>
      <c r="S1848" s="498"/>
      <c r="T1848" s="498"/>
      <c r="U1848" s="498"/>
      <c r="V1848" s="498"/>
      <c r="W1848" s="498"/>
      <c r="X1848" s="498"/>
      <c r="Y1848" s="69"/>
      <c r="Z1848" s="69"/>
    </row>
    <row r="1849" spans="1:35" s="75" customFormat="1" ht="18.399999999999999" customHeight="1" x14ac:dyDescent="0.15">
      <c r="A1849" s="70"/>
      <c r="B1849" s="70"/>
      <c r="C1849" s="70"/>
      <c r="D1849" s="70"/>
      <c r="E1849" s="70"/>
      <c r="F1849" s="70"/>
      <c r="G1849" s="70"/>
      <c r="H1849" s="70"/>
      <c r="I1849" s="70"/>
      <c r="J1849" s="70"/>
      <c r="K1849" s="70"/>
      <c r="L1849" s="70"/>
      <c r="M1849" s="70"/>
      <c r="N1849" s="70"/>
      <c r="O1849" s="70"/>
      <c r="P1849" s="70"/>
      <c r="Q1849" s="70"/>
      <c r="R1849" s="70"/>
      <c r="S1849" s="70"/>
      <c r="T1849" s="70"/>
      <c r="U1849" s="70"/>
      <c r="V1849" s="70"/>
      <c r="W1849" s="70"/>
      <c r="X1849" s="70"/>
      <c r="Y1849" s="70"/>
      <c r="Z1849" s="70"/>
      <c r="AE1849" s="76"/>
      <c r="AF1849" s="76"/>
      <c r="AG1849" s="76"/>
      <c r="AH1849" s="76"/>
      <c r="AI1849" s="76"/>
    </row>
    <row r="1850" spans="1:35" s="76" customFormat="1" ht="18.399999999999999" customHeight="1" x14ac:dyDescent="0.15">
      <c r="A1850" s="69"/>
      <c r="B1850" s="71" t="s">
        <v>150</v>
      </c>
      <c r="C1850" s="69"/>
      <c r="D1850" s="69"/>
      <c r="E1850" s="69"/>
      <c r="F1850" s="69"/>
      <c r="G1850" s="69"/>
      <c r="H1850" s="69"/>
      <c r="I1850" s="69"/>
      <c r="J1850" s="69"/>
      <c r="K1850" s="69"/>
      <c r="L1850" s="69"/>
      <c r="M1850" s="69"/>
      <c r="N1850" s="69"/>
      <c r="O1850" s="69"/>
      <c r="P1850" s="69"/>
      <c r="Q1850" s="69"/>
      <c r="R1850" s="69"/>
      <c r="S1850" s="69"/>
      <c r="T1850" s="69"/>
      <c r="U1850" s="69"/>
      <c r="V1850" s="69"/>
      <c r="W1850" s="69"/>
      <c r="X1850" s="69"/>
      <c r="Y1850" s="69"/>
      <c r="Z1850" s="69"/>
    </row>
    <row r="1851" spans="1:35" s="76" customFormat="1" ht="18.399999999999999" customHeight="1" x14ac:dyDescent="0.15">
      <c r="A1851" s="69"/>
      <c r="B1851" s="71" t="s">
        <v>151</v>
      </c>
      <c r="C1851" s="69"/>
      <c r="D1851" s="69"/>
      <c r="E1851" s="69"/>
      <c r="F1851" s="69"/>
      <c r="G1851" s="69"/>
      <c r="H1851" s="69"/>
      <c r="I1851" s="69"/>
      <c r="J1851" s="69"/>
      <c r="K1851" s="69"/>
      <c r="L1851" s="69"/>
      <c r="M1851" s="69"/>
      <c r="N1851" s="69"/>
      <c r="O1851" s="69"/>
      <c r="P1851" s="69"/>
      <c r="Q1851" s="69"/>
      <c r="R1851" s="69"/>
      <c r="S1851" s="69"/>
      <c r="T1851" s="69"/>
      <c r="U1851" s="69"/>
      <c r="V1851" s="69"/>
      <c r="W1851" s="69"/>
      <c r="X1851" s="69"/>
      <c r="Y1851" s="69"/>
      <c r="Z1851" s="69"/>
    </row>
    <row r="1852" spans="1:35" s="76" customFormat="1" ht="18.399999999999999" customHeight="1" x14ac:dyDescent="0.15">
      <c r="A1852" s="69"/>
      <c r="B1852" s="71" t="s">
        <v>152</v>
      </c>
      <c r="C1852" s="69"/>
      <c r="D1852" s="69"/>
      <c r="E1852" s="69"/>
      <c r="F1852" s="69"/>
      <c r="G1852" s="69"/>
      <c r="H1852" s="69"/>
      <c r="I1852" s="69"/>
      <c r="J1852" s="69"/>
      <c r="K1852" s="69"/>
      <c r="L1852" s="69"/>
      <c r="M1852" s="69"/>
      <c r="N1852" s="69"/>
      <c r="O1852" s="69"/>
      <c r="P1852" s="69"/>
      <c r="Q1852" s="69"/>
      <c r="R1852" s="69"/>
      <c r="S1852" s="69"/>
      <c r="T1852" s="69"/>
      <c r="U1852" s="69"/>
      <c r="V1852" s="69"/>
      <c r="W1852" s="69"/>
      <c r="X1852" s="69"/>
      <c r="Y1852" s="69"/>
      <c r="Z1852" s="69"/>
    </row>
    <row r="1853" spans="1:35" s="76" customFormat="1" ht="18.399999999999999" customHeight="1" x14ac:dyDescent="0.15">
      <c r="A1853" s="69"/>
      <c r="B1853" s="71" t="s">
        <v>153</v>
      </c>
      <c r="C1853" s="69"/>
      <c r="D1853" s="69"/>
      <c r="E1853" s="69"/>
      <c r="F1853" s="69"/>
      <c r="G1853" s="69"/>
      <c r="H1853" s="69"/>
      <c r="I1853" s="69"/>
      <c r="J1853" s="69"/>
      <c r="K1853" s="69"/>
      <c r="L1853" s="69"/>
      <c r="M1853" s="69"/>
      <c r="N1853" s="69"/>
      <c r="O1853" s="69"/>
      <c r="P1853" s="69"/>
      <c r="Q1853" s="69"/>
      <c r="R1853" s="69"/>
      <c r="S1853" s="69"/>
      <c r="T1853" s="69"/>
      <c r="U1853" s="69"/>
      <c r="V1853" s="69"/>
      <c r="W1853" s="69"/>
      <c r="X1853" s="69"/>
      <c r="Y1853" s="69"/>
      <c r="Z1853" s="69"/>
    </row>
    <row r="1854" spans="1:35" s="76" customFormat="1" ht="18.399999999999999" customHeight="1" x14ac:dyDescent="0.15">
      <c r="A1854" s="69"/>
      <c r="B1854" s="71" t="s">
        <v>164</v>
      </c>
      <c r="C1854" s="69"/>
      <c r="D1854" s="69"/>
      <c r="E1854" s="69"/>
      <c r="F1854" s="69"/>
      <c r="G1854" s="69"/>
      <c r="H1854" s="69"/>
      <c r="I1854" s="69"/>
      <c r="J1854" s="69"/>
      <c r="K1854" s="69"/>
      <c r="L1854" s="69"/>
      <c r="M1854" s="69"/>
      <c r="N1854" s="69"/>
      <c r="O1854" s="69"/>
      <c r="P1854" s="69"/>
      <c r="Q1854" s="69"/>
      <c r="R1854" s="69"/>
      <c r="S1854" s="69"/>
      <c r="T1854" s="69"/>
      <c r="U1854" s="69"/>
      <c r="V1854" s="69"/>
      <c r="W1854" s="69"/>
      <c r="X1854" s="69"/>
      <c r="Y1854" s="69"/>
      <c r="Z1854" s="69"/>
    </row>
    <row r="1855" spans="1:35" s="76" customFormat="1" ht="18.399999999999999" customHeight="1" x14ac:dyDescent="0.15">
      <c r="A1855" s="69"/>
      <c r="B1855" s="71" t="s">
        <v>165</v>
      </c>
      <c r="C1855" s="69"/>
      <c r="D1855" s="69"/>
      <c r="E1855" s="69"/>
      <c r="F1855" s="69"/>
      <c r="G1855" s="69"/>
      <c r="H1855" s="69"/>
      <c r="I1855" s="69"/>
      <c r="J1855" s="69"/>
      <c r="K1855" s="69"/>
      <c r="L1855" s="69"/>
      <c r="M1855" s="69"/>
      <c r="N1855" s="69"/>
      <c r="O1855" s="69"/>
      <c r="P1855" s="69"/>
      <c r="Q1855" s="69"/>
      <c r="R1855" s="69"/>
      <c r="S1855" s="69"/>
      <c r="T1855" s="69"/>
      <c r="U1855" s="69"/>
      <c r="V1855" s="69"/>
      <c r="W1855" s="69"/>
      <c r="X1855" s="69"/>
      <c r="Y1855" s="69"/>
      <c r="Z1855" s="69"/>
    </row>
    <row r="1856" spans="1:35" s="76" customFormat="1" ht="18.399999999999999" customHeight="1" x14ac:dyDescent="0.15">
      <c r="A1856" s="69"/>
      <c r="B1856" s="241" t="s">
        <v>154</v>
      </c>
      <c r="C1856" s="69"/>
      <c r="D1856" s="69"/>
      <c r="E1856" s="69"/>
      <c r="F1856" s="69"/>
      <c r="G1856" s="69"/>
      <c r="H1856" s="242"/>
      <c r="I1856" s="69"/>
      <c r="J1856" s="69"/>
      <c r="K1856" s="69"/>
      <c r="L1856" s="69"/>
      <c r="M1856" s="242"/>
      <c r="N1856" s="242"/>
      <c r="O1856" s="242"/>
      <c r="P1856" s="242"/>
      <c r="Q1856" s="242"/>
      <c r="R1856" s="242"/>
      <c r="S1856" s="242"/>
      <c r="T1856" s="242"/>
      <c r="U1856" s="242"/>
      <c r="V1856" s="242"/>
      <c r="W1856" s="242"/>
      <c r="X1856" s="242"/>
      <c r="Y1856" s="242"/>
      <c r="Z1856" s="69"/>
    </row>
    <row r="1857" spans="1:28" s="76" customFormat="1" ht="18.399999999999999" customHeight="1" thickBot="1" x14ac:dyDescent="0.2">
      <c r="A1857" s="69"/>
      <c r="B1857" s="72" t="s">
        <v>390</v>
      </c>
      <c r="C1857" s="69"/>
      <c r="D1857" s="69"/>
      <c r="E1857" s="69"/>
      <c r="F1857" s="69"/>
      <c r="G1857" s="69"/>
      <c r="H1857" s="69"/>
      <c r="I1857" s="69"/>
      <c r="J1857" s="69"/>
      <c r="K1857" s="69"/>
      <c r="L1857" s="69"/>
      <c r="M1857" s="69"/>
      <c r="N1857" s="69"/>
      <c r="O1857" s="69"/>
      <c r="P1857" s="69"/>
      <c r="Q1857" s="69"/>
      <c r="R1857" s="69"/>
      <c r="S1857" s="69"/>
      <c r="T1857" s="69"/>
      <c r="U1857" s="69"/>
      <c r="V1857" s="69"/>
      <c r="W1857" s="69"/>
      <c r="X1857" s="69"/>
      <c r="Y1857" s="69"/>
      <c r="Z1857" s="69"/>
    </row>
    <row r="1858" spans="1:28" s="76" customFormat="1" ht="18.399999999999999" customHeight="1" thickTop="1" thickBot="1" x14ac:dyDescent="0.2">
      <c r="A1858" s="69"/>
      <c r="B1858" s="499" t="s">
        <v>155</v>
      </c>
      <c r="C1858" s="500"/>
      <c r="D1858" s="500"/>
      <c r="E1858" s="500"/>
      <c r="F1858" s="500"/>
      <c r="G1858" s="500"/>
      <c r="H1858" s="500"/>
      <c r="I1858" s="501"/>
      <c r="J1858" s="496">
        <f>J$13</f>
        <v>44871</v>
      </c>
      <c r="K1858" s="497"/>
      <c r="L1858" s="496">
        <f t="shared" ref="L1858" si="567">L$13</f>
        <v>44872</v>
      </c>
      <c r="M1858" s="497"/>
      <c r="N1858" s="496">
        <f t="shared" ref="N1858" si="568">N$13</f>
        <v>44873</v>
      </c>
      <c r="O1858" s="497"/>
      <c r="P1858" s="496">
        <f t="shared" ref="P1858" si="569">P$13</f>
        <v>44874</v>
      </c>
      <c r="Q1858" s="497"/>
      <c r="R1858" s="496">
        <f t="shared" ref="R1858" si="570">R$13</f>
        <v>44875</v>
      </c>
      <c r="S1858" s="497"/>
      <c r="T1858" s="496">
        <f t="shared" ref="T1858" si="571">T$13</f>
        <v>44876</v>
      </c>
      <c r="U1858" s="497"/>
      <c r="V1858" s="496">
        <f t="shared" ref="V1858" si="572">V$13</f>
        <v>44877</v>
      </c>
      <c r="W1858" s="497"/>
      <c r="X1858" s="496">
        <f t="shared" ref="X1858" si="573">X$13</f>
        <v>44878</v>
      </c>
      <c r="Y1858" s="502"/>
      <c r="Z1858" s="69"/>
    </row>
    <row r="1859" spans="1:28" s="76" customFormat="1" ht="18.399999999999999" customHeight="1" thickTop="1" x14ac:dyDescent="0.15">
      <c r="A1859" s="69"/>
      <c r="B1859" s="170" t="s">
        <v>156</v>
      </c>
      <c r="C1859" s="171"/>
      <c r="D1859" s="171"/>
      <c r="E1859" s="171"/>
      <c r="F1859" s="171"/>
      <c r="G1859" s="171"/>
      <c r="H1859" s="171"/>
      <c r="I1859" s="172"/>
      <c r="J1859" s="488"/>
      <c r="K1859" s="489"/>
      <c r="L1859" s="490"/>
      <c r="M1859" s="489"/>
      <c r="N1859" s="490"/>
      <c r="O1859" s="489"/>
      <c r="P1859" s="490"/>
      <c r="Q1859" s="489"/>
      <c r="R1859" s="490"/>
      <c r="S1859" s="489"/>
      <c r="T1859" s="490"/>
      <c r="U1859" s="489"/>
      <c r="V1859" s="490"/>
      <c r="W1859" s="489"/>
      <c r="X1859" s="490"/>
      <c r="Y1859" s="491"/>
      <c r="Z1859" s="69"/>
    </row>
    <row r="1860" spans="1:28" s="76" customFormat="1" ht="18.399999999999999" customHeight="1" x14ac:dyDescent="0.15">
      <c r="A1860" s="69"/>
      <c r="B1860" s="173"/>
      <c r="C1860" s="174"/>
      <c r="D1860" s="174"/>
      <c r="E1860" s="174"/>
      <c r="F1860" s="174"/>
      <c r="G1860" s="175" t="s">
        <v>157</v>
      </c>
      <c r="H1860" s="176"/>
      <c r="I1860" s="177"/>
      <c r="J1860" s="492" t="s">
        <v>286</v>
      </c>
      <c r="K1860" s="493"/>
      <c r="L1860" s="494" t="s">
        <v>286</v>
      </c>
      <c r="M1860" s="493"/>
      <c r="N1860" s="494" t="s">
        <v>286</v>
      </c>
      <c r="O1860" s="493"/>
      <c r="P1860" s="494" t="s">
        <v>286</v>
      </c>
      <c r="Q1860" s="493"/>
      <c r="R1860" s="494" t="s">
        <v>286</v>
      </c>
      <c r="S1860" s="493"/>
      <c r="T1860" s="494" t="s">
        <v>286</v>
      </c>
      <c r="U1860" s="493"/>
      <c r="V1860" s="494" t="s">
        <v>286</v>
      </c>
      <c r="W1860" s="493"/>
      <c r="X1860" s="494" t="s">
        <v>286</v>
      </c>
      <c r="Y1860" s="495"/>
      <c r="Z1860" s="69"/>
    </row>
    <row r="1861" spans="1:28" s="76" customFormat="1" ht="18.399999999999999" customHeight="1" x14ac:dyDescent="0.15">
      <c r="A1861" s="69"/>
      <c r="B1861" s="178" t="s">
        <v>158</v>
      </c>
      <c r="C1861" s="179"/>
      <c r="D1861" s="179"/>
      <c r="E1861" s="179"/>
      <c r="F1861" s="179"/>
      <c r="G1861" s="179"/>
      <c r="H1861" s="179"/>
      <c r="I1861" s="180"/>
      <c r="J1861" s="484"/>
      <c r="K1861" s="485"/>
      <c r="L1861" s="486"/>
      <c r="M1861" s="485"/>
      <c r="N1861" s="486"/>
      <c r="O1861" s="485"/>
      <c r="P1861" s="486"/>
      <c r="Q1861" s="485"/>
      <c r="R1861" s="486"/>
      <c r="S1861" s="485"/>
      <c r="T1861" s="486"/>
      <c r="U1861" s="485"/>
      <c r="V1861" s="486"/>
      <c r="W1861" s="485"/>
      <c r="X1861" s="486"/>
      <c r="Y1861" s="487"/>
      <c r="Z1861" s="69"/>
    </row>
    <row r="1862" spans="1:28" s="76" customFormat="1" ht="18.399999999999999" customHeight="1" x14ac:dyDescent="0.15">
      <c r="A1862" s="70"/>
      <c r="B1862" s="178" t="s">
        <v>159</v>
      </c>
      <c r="C1862" s="179"/>
      <c r="D1862" s="179"/>
      <c r="E1862" s="179"/>
      <c r="F1862" s="179"/>
      <c r="G1862" s="179"/>
      <c r="H1862" s="179"/>
      <c r="I1862" s="180"/>
      <c r="J1862" s="484"/>
      <c r="K1862" s="485"/>
      <c r="L1862" s="486"/>
      <c r="M1862" s="485"/>
      <c r="N1862" s="486"/>
      <c r="O1862" s="485"/>
      <c r="P1862" s="486"/>
      <c r="Q1862" s="485"/>
      <c r="R1862" s="486"/>
      <c r="S1862" s="485"/>
      <c r="T1862" s="486"/>
      <c r="U1862" s="485"/>
      <c r="V1862" s="486"/>
      <c r="W1862" s="485"/>
      <c r="X1862" s="486"/>
      <c r="Y1862" s="487"/>
      <c r="Z1862" s="69"/>
    </row>
    <row r="1863" spans="1:28" s="76" customFormat="1" ht="18.399999999999999" customHeight="1" x14ac:dyDescent="0.15">
      <c r="A1863" s="69"/>
      <c r="B1863" s="178" t="s">
        <v>160</v>
      </c>
      <c r="C1863" s="179"/>
      <c r="D1863" s="179"/>
      <c r="E1863" s="179"/>
      <c r="F1863" s="179"/>
      <c r="G1863" s="179"/>
      <c r="H1863" s="179"/>
      <c r="I1863" s="180"/>
      <c r="J1863" s="484"/>
      <c r="K1863" s="485"/>
      <c r="L1863" s="486"/>
      <c r="M1863" s="485"/>
      <c r="N1863" s="486"/>
      <c r="O1863" s="485"/>
      <c r="P1863" s="486"/>
      <c r="Q1863" s="485"/>
      <c r="R1863" s="486"/>
      <c r="S1863" s="485"/>
      <c r="T1863" s="486"/>
      <c r="U1863" s="485"/>
      <c r="V1863" s="486"/>
      <c r="W1863" s="485"/>
      <c r="X1863" s="486"/>
      <c r="Y1863" s="487"/>
      <c r="Z1863" s="69"/>
    </row>
    <row r="1864" spans="1:28" s="76" customFormat="1" ht="18.399999999999999" customHeight="1" thickBot="1" x14ac:dyDescent="0.2">
      <c r="A1864" s="70"/>
      <c r="B1864" s="181" t="s">
        <v>161</v>
      </c>
      <c r="C1864" s="182"/>
      <c r="D1864" s="182"/>
      <c r="E1864" s="182"/>
      <c r="F1864" s="182"/>
      <c r="G1864" s="182"/>
      <c r="H1864" s="182"/>
      <c r="I1864" s="183"/>
      <c r="J1864" s="480"/>
      <c r="K1864" s="481"/>
      <c r="L1864" s="482"/>
      <c r="M1864" s="481"/>
      <c r="N1864" s="482"/>
      <c r="O1864" s="481"/>
      <c r="P1864" s="482"/>
      <c r="Q1864" s="481"/>
      <c r="R1864" s="482"/>
      <c r="S1864" s="481"/>
      <c r="T1864" s="482"/>
      <c r="U1864" s="481"/>
      <c r="V1864" s="482"/>
      <c r="W1864" s="481"/>
      <c r="X1864" s="482"/>
      <c r="Y1864" s="483"/>
      <c r="Z1864" s="69"/>
    </row>
    <row r="1865" spans="1:28" s="76" customFormat="1" ht="18.399999999999999" customHeight="1" thickTop="1" x14ac:dyDescent="0.15">
      <c r="A1865" s="69"/>
      <c r="B1865" s="73"/>
      <c r="C1865" s="73"/>
      <c r="D1865" s="507" t="str">
        <f>IF(AB1866=0,"",VLOOKUP(AB1866,E$2256:F$2355,2))</f>
        <v/>
      </c>
      <c r="E1865" s="507"/>
      <c r="F1865" s="507"/>
      <c r="G1865" s="507"/>
      <c r="H1865" s="73"/>
      <c r="I1865" s="73"/>
      <c r="J1865" s="73"/>
      <c r="K1865" s="73"/>
      <c r="L1865" s="73"/>
      <c r="M1865" s="503"/>
      <c r="N1865" s="503"/>
      <c r="O1865" s="503"/>
      <c r="P1865" s="503"/>
      <c r="Q1865" s="503"/>
      <c r="R1865" s="73"/>
      <c r="S1865" s="73"/>
      <c r="T1865" s="73"/>
      <c r="U1865" s="505" t="str">
        <f>U$20</f>
        <v/>
      </c>
      <c r="V1865" s="505"/>
      <c r="W1865" s="505"/>
      <c r="X1865" s="505"/>
      <c r="Y1865" s="505"/>
      <c r="Z1865" s="69"/>
    </row>
    <row r="1866" spans="1:28" s="76" customFormat="1" ht="18.399999999999999" customHeight="1" x14ac:dyDescent="0.15">
      <c r="A1866" s="69"/>
      <c r="B1866" s="74" t="s">
        <v>162</v>
      </c>
      <c r="C1866" s="74"/>
      <c r="D1866" s="508"/>
      <c r="E1866" s="508"/>
      <c r="F1866" s="508"/>
      <c r="G1866" s="508"/>
      <c r="H1866" s="69"/>
      <c r="I1866" s="74" t="s">
        <v>163</v>
      </c>
      <c r="J1866" s="74"/>
      <c r="K1866" s="74"/>
      <c r="L1866" s="74"/>
      <c r="M1866" s="504"/>
      <c r="N1866" s="504"/>
      <c r="O1866" s="504"/>
      <c r="P1866" s="504"/>
      <c r="Q1866" s="504"/>
      <c r="R1866" s="69"/>
      <c r="S1866" s="74" t="s">
        <v>174</v>
      </c>
      <c r="T1866" s="74"/>
      <c r="U1866" s="506"/>
      <c r="V1866" s="506"/>
      <c r="W1866" s="506"/>
      <c r="X1866" s="506"/>
      <c r="Y1866" s="506"/>
      <c r="Z1866" s="69"/>
      <c r="AB1866" s="85">
        <f>IF(OR(SUM(AE$9:AE$10)=0,SUM(AE$9:AE$10)&lt;MAX(AB$1:AB1865)+1),0,MAX(AB$1:AB1865)+1)</f>
        <v>0</v>
      </c>
    </row>
    <row r="1867" spans="1:28" s="76" customFormat="1" ht="18.399999999999999" customHeight="1" x14ac:dyDescent="0.15">
      <c r="A1867" s="69"/>
      <c r="B1867" s="240" t="s">
        <v>389</v>
      </c>
      <c r="C1867" s="69"/>
      <c r="D1867" s="69"/>
      <c r="E1867" s="69"/>
      <c r="F1867" s="69"/>
      <c r="G1867" s="69"/>
      <c r="H1867" s="69"/>
      <c r="I1867" s="69"/>
      <c r="J1867" s="69"/>
      <c r="K1867" s="69"/>
      <c r="L1867" s="69"/>
      <c r="M1867" s="69"/>
      <c r="N1867" s="69"/>
      <c r="O1867" s="69"/>
      <c r="P1867" s="69"/>
      <c r="Q1867" s="69"/>
      <c r="R1867" s="69"/>
      <c r="S1867" s="69"/>
      <c r="T1867" s="69"/>
      <c r="U1867" s="69"/>
      <c r="V1867" s="69"/>
      <c r="W1867" s="69"/>
      <c r="X1867" s="69"/>
      <c r="Y1867" s="69"/>
      <c r="Z1867" s="69"/>
    </row>
    <row r="1868" spans="1:28" s="76" customFormat="1" ht="18.399999999999999" customHeight="1" x14ac:dyDescent="0.15">
      <c r="A1868" s="69" t="s">
        <v>149</v>
      </c>
      <c r="B1868" s="70"/>
      <c r="C1868" s="70"/>
      <c r="D1868" s="70"/>
      <c r="E1868" s="70"/>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5"/>
    </row>
    <row r="1869" spans="1:28" s="76" customFormat="1" ht="18.399999999999999" customHeight="1" x14ac:dyDescent="0.15">
      <c r="A1869" s="70"/>
      <c r="B1869" s="70"/>
      <c r="C1869" s="70"/>
      <c r="D1869" s="498" t="str">
        <f>団体!C$4&amp;"   体調チェックシート"</f>
        <v>令和 ４年度 第２４回 「谷口睦生」記念陸上記録会   体調チェックシート</v>
      </c>
      <c r="E1869" s="498"/>
      <c r="F1869" s="498"/>
      <c r="G1869" s="498"/>
      <c r="H1869" s="498"/>
      <c r="I1869" s="498"/>
      <c r="J1869" s="498"/>
      <c r="K1869" s="498"/>
      <c r="L1869" s="498"/>
      <c r="M1869" s="498"/>
      <c r="N1869" s="498"/>
      <c r="O1869" s="498"/>
      <c r="P1869" s="498"/>
      <c r="Q1869" s="498"/>
      <c r="R1869" s="498"/>
      <c r="S1869" s="498"/>
      <c r="T1869" s="498"/>
      <c r="U1869" s="498"/>
      <c r="V1869" s="498"/>
      <c r="W1869" s="498"/>
      <c r="X1869" s="498"/>
      <c r="Y1869" s="70"/>
      <c r="Z1869" s="70"/>
      <c r="AA1869" s="75"/>
    </row>
    <row r="1870" spans="1:28" s="76" customFormat="1" ht="18.399999999999999" customHeight="1" x14ac:dyDescent="0.15">
      <c r="A1870" s="69"/>
      <c r="B1870" s="69"/>
      <c r="C1870" s="69"/>
      <c r="D1870" s="498"/>
      <c r="E1870" s="498"/>
      <c r="F1870" s="498"/>
      <c r="G1870" s="498"/>
      <c r="H1870" s="498"/>
      <c r="I1870" s="498"/>
      <c r="J1870" s="498"/>
      <c r="K1870" s="498"/>
      <c r="L1870" s="498"/>
      <c r="M1870" s="498"/>
      <c r="N1870" s="498"/>
      <c r="O1870" s="498"/>
      <c r="P1870" s="498"/>
      <c r="Q1870" s="498"/>
      <c r="R1870" s="498"/>
      <c r="S1870" s="498"/>
      <c r="T1870" s="498"/>
      <c r="U1870" s="498"/>
      <c r="V1870" s="498"/>
      <c r="W1870" s="498"/>
      <c r="X1870" s="498"/>
      <c r="Y1870" s="69"/>
      <c r="Z1870" s="69"/>
    </row>
    <row r="1871" spans="1:28" s="76" customFormat="1" ht="18.399999999999999" customHeight="1" x14ac:dyDescent="0.15">
      <c r="A1871" s="69"/>
      <c r="B1871" s="69"/>
      <c r="C1871" s="69"/>
      <c r="D1871" s="69"/>
      <c r="E1871" s="69"/>
      <c r="F1871" s="69"/>
      <c r="G1871" s="69"/>
      <c r="H1871" s="69"/>
      <c r="I1871" s="69"/>
      <c r="J1871" s="69"/>
      <c r="K1871" s="69"/>
      <c r="L1871" s="69"/>
      <c r="M1871" s="69"/>
      <c r="N1871" s="69"/>
      <c r="O1871" s="69"/>
      <c r="P1871" s="69"/>
      <c r="Q1871" s="69"/>
      <c r="R1871" s="69"/>
      <c r="S1871" s="69"/>
      <c r="T1871" s="69"/>
      <c r="U1871" s="69"/>
      <c r="V1871" s="69"/>
      <c r="W1871" s="69"/>
      <c r="X1871" s="69"/>
      <c r="Y1871" s="69"/>
      <c r="Z1871" s="69"/>
    </row>
    <row r="1872" spans="1:28" s="76" customFormat="1" ht="18.399999999999999" customHeight="1" x14ac:dyDescent="0.15">
      <c r="A1872" s="69"/>
      <c r="B1872" s="71" t="s">
        <v>150</v>
      </c>
      <c r="C1872" s="69"/>
      <c r="D1872" s="69"/>
      <c r="E1872" s="69"/>
      <c r="F1872" s="69"/>
      <c r="G1872" s="69"/>
      <c r="H1872" s="69"/>
      <c r="I1872" s="69"/>
      <c r="J1872" s="69"/>
      <c r="K1872" s="69"/>
      <c r="L1872" s="69"/>
      <c r="M1872" s="69"/>
      <c r="N1872" s="69"/>
      <c r="O1872" s="69"/>
      <c r="P1872" s="69"/>
      <c r="Q1872" s="69"/>
      <c r="R1872" s="69"/>
      <c r="S1872" s="69"/>
      <c r="T1872" s="69"/>
      <c r="U1872" s="69"/>
      <c r="V1872" s="69"/>
      <c r="W1872" s="69"/>
      <c r="X1872" s="69"/>
      <c r="Y1872" s="69"/>
      <c r="Z1872" s="69"/>
    </row>
    <row r="1873" spans="1:28" s="76" customFormat="1" ht="18.399999999999999" customHeight="1" x14ac:dyDescent="0.15">
      <c r="A1873" s="69"/>
      <c r="B1873" s="71" t="s">
        <v>151</v>
      </c>
      <c r="C1873" s="69"/>
      <c r="D1873" s="69"/>
      <c r="E1873" s="69"/>
      <c r="F1873" s="69"/>
      <c r="G1873" s="69"/>
      <c r="H1873" s="69"/>
      <c r="I1873" s="69"/>
      <c r="J1873" s="69"/>
      <c r="K1873" s="69"/>
      <c r="L1873" s="69"/>
      <c r="M1873" s="69"/>
      <c r="N1873" s="69"/>
      <c r="O1873" s="69"/>
      <c r="P1873" s="69"/>
      <c r="Q1873" s="69"/>
      <c r="R1873" s="69"/>
      <c r="S1873" s="69"/>
      <c r="T1873" s="69"/>
      <c r="U1873" s="69"/>
      <c r="V1873" s="69"/>
      <c r="W1873" s="69"/>
      <c r="X1873" s="69"/>
      <c r="Y1873" s="69"/>
      <c r="Z1873" s="69"/>
    </row>
    <row r="1874" spans="1:28" s="76" customFormat="1" ht="18.399999999999999" customHeight="1" x14ac:dyDescent="0.15">
      <c r="A1874" s="69"/>
      <c r="B1874" s="71" t="s">
        <v>152</v>
      </c>
      <c r="C1874" s="69"/>
      <c r="D1874" s="69"/>
      <c r="E1874" s="69"/>
      <c r="F1874" s="69"/>
      <c r="G1874" s="69"/>
      <c r="H1874" s="69"/>
      <c r="I1874" s="69"/>
      <c r="J1874" s="69"/>
      <c r="K1874" s="69"/>
      <c r="L1874" s="69"/>
      <c r="M1874" s="69"/>
      <c r="N1874" s="69"/>
      <c r="O1874" s="69"/>
      <c r="P1874" s="69"/>
      <c r="Q1874" s="69"/>
      <c r="R1874" s="69"/>
      <c r="S1874" s="69"/>
      <c r="T1874" s="69"/>
      <c r="U1874" s="69"/>
      <c r="V1874" s="69"/>
      <c r="W1874" s="69"/>
      <c r="X1874" s="69"/>
      <c r="Y1874" s="69"/>
      <c r="Z1874" s="69"/>
    </row>
    <row r="1875" spans="1:28" s="76" customFormat="1" ht="18.399999999999999" customHeight="1" x14ac:dyDescent="0.15">
      <c r="A1875" s="69"/>
      <c r="B1875" s="71" t="s">
        <v>153</v>
      </c>
      <c r="C1875" s="69"/>
      <c r="D1875" s="69"/>
      <c r="E1875" s="69"/>
      <c r="F1875" s="69"/>
      <c r="G1875" s="69"/>
      <c r="H1875" s="69"/>
      <c r="I1875" s="69"/>
      <c r="J1875" s="69"/>
      <c r="K1875" s="69"/>
      <c r="L1875" s="69"/>
      <c r="M1875" s="69"/>
      <c r="N1875" s="69"/>
      <c r="O1875" s="69"/>
      <c r="P1875" s="69"/>
      <c r="Q1875" s="69"/>
      <c r="R1875" s="69"/>
      <c r="S1875" s="69"/>
      <c r="T1875" s="69"/>
      <c r="U1875" s="69"/>
      <c r="V1875" s="69"/>
      <c r="W1875" s="69"/>
      <c r="X1875" s="69"/>
      <c r="Y1875" s="69"/>
      <c r="Z1875" s="69"/>
    </row>
    <row r="1876" spans="1:28" s="76" customFormat="1" ht="18.399999999999999" customHeight="1" x14ac:dyDescent="0.15">
      <c r="A1876" s="69"/>
      <c r="B1876" s="71" t="s">
        <v>164</v>
      </c>
      <c r="C1876" s="69"/>
      <c r="D1876" s="69"/>
      <c r="E1876" s="69"/>
      <c r="F1876" s="69"/>
      <c r="G1876" s="69"/>
      <c r="H1876" s="69"/>
      <c r="I1876" s="69"/>
      <c r="J1876" s="69"/>
      <c r="K1876" s="69"/>
      <c r="L1876" s="69"/>
      <c r="M1876" s="69"/>
      <c r="N1876" s="69"/>
      <c r="O1876" s="69"/>
      <c r="P1876" s="69"/>
      <c r="Q1876" s="69"/>
      <c r="R1876" s="69"/>
      <c r="S1876" s="69"/>
      <c r="T1876" s="69"/>
      <c r="U1876" s="69"/>
      <c r="V1876" s="69"/>
      <c r="W1876" s="69"/>
      <c r="X1876" s="69"/>
      <c r="Y1876" s="69"/>
      <c r="Z1876" s="69"/>
    </row>
    <row r="1877" spans="1:28" s="76" customFormat="1" ht="18.399999999999999" customHeight="1" x14ac:dyDescent="0.15">
      <c r="A1877" s="69"/>
      <c r="B1877" s="71" t="s">
        <v>165</v>
      </c>
      <c r="C1877" s="69"/>
      <c r="D1877" s="69"/>
      <c r="E1877" s="69"/>
      <c r="F1877" s="69"/>
      <c r="G1877" s="69"/>
      <c r="H1877" s="69"/>
      <c r="I1877" s="69"/>
      <c r="J1877" s="69"/>
      <c r="K1877" s="69"/>
      <c r="L1877" s="69"/>
      <c r="M1877" s="69"/>
      <c r="N1877" s="69"/>
      <c r="O1877" s="69"/>
      <c r="P1877" s="69"/>
      <c r="Q1877" s="69"/>
      <c r="R1877" s="69"/>
      <c r="S1877" s="69"/>
      <c r="T1877" s="69"/>
      <c r="U1877" s="69"/>
      <c r="V1877" s="69"/>
      <c r="W1877" s="69"/>
      <c r="X1877" s="69"/>
      <c r="Y1877" s="69"/>
      <c r="Z1877" s="69"/>
    </row>
    <row r="1878" spans="1:28" s="76" customFormat="1" ht="18.399999999999999" customHeight="1" x14ac:dyDescent="0.15">
      <c r="A1878" s="69"/>
      <c r="B1878" s="241" t="s">
        <v>154</v>
      </c>
      <c r="C1878" s="69"/>
      <c r="D1878" s="69"/>
      <c r="E1878" s="69"/>
      <c r="F1878" s="69"/>
      <c r="G1878" s="69"/>
      <c r="H1878" s="242"/>
      <c r="I1878" s="69"/>
      <c r="J1878" s="69"/>
      <c r="K1878" s="69"/>
      <c r="L1878" s="69"/>
      <c r="M1878" s="242"/>
      <c r="N1878" s="242"/>
      <c r="O1878" s="242"/>
      <c r="P1878" s="242"/>
      <c r="Q1878" s="242"/>
      <c r="R1878" s="242"/>
      <c r="S1878" s="242"/>
      <c r="T1878" s="242"/>
      <c r="U1878" s="242"/>
      <c r="V1878" s="242"/>
      <c r="W1878" s="242"/>
      <c r="X1878" s="242"/>
      <c r="Y1878" s="242"/>
      <c r="Z1878" s="69"/>
    </row>
    <row r="1879" spans="1:28" s="76" customFormat="1" ht="18.399999999999999" customHeight="1" thickBot="1" x14ac:dyDescent="0.2">
      <c r="A1879" s="69"/>
      <c r="B1879" s="72" t="s">
        <v>390</v>
      </c>
      <c r="C1879" s="69"/>
      <c r="D1879" s="69"/>
      <c r="E1879" s="69"/>
      <c r="F1879" s="69"/>
      <c r="G1879" s="69"/>
      <c r="H1879" s="69"/>
      <c r="I1879" s="69"/>
      <c r="J1879" s="69"/>
      <c r="K1879" s="69"/>
      <c r="L1879" s="69"/>
      <c r="M1879" s="69"/>
      <c r="N1879" s="69"/>
      <c r="O1879" s="69"/>
      <c r="P1879" s="69"/>
      <c r="Q1879" s="69"/>
      <c r="R1879" s="69"/>
      <c r="S1879" s="69"/>
      <c r="T1879" s="69"/>
      <c r="U1879" s="69"/>
      <c r="V1879" s="69"/>
      <c r="W1879" s="69"/>
      <c r="X1879" s="69"/>
      <c r="Y1879" s="69"/>
      <c r="Z1879" s="69"/>
    </row>
    <row r="1880" spans="1:28" s="76" customFormat="1" ht="18.399999999999999" customHeight="1" thickTop="1" thickBot="1" x14ac:dyDescent="0.2">
      <c r="A1880" s="69"/>
      <c r="B1880" s="499" t="s">
        <v>155</v>
      </c>
      <c r="C1880" s="500"/>
      <c r="D1880" s="500"/>
      <c r="E1880" s="500"/>
      <c r="F1880" s="500"/>
      <c r="G1880" s="500"/>
      <c r="H1880" s="500"/>
      <c r="I1880" s="501"/>
      <c r="J1880" s="496">
        <f>J$13</f>
        <v>44871</v>
      </c>
      <c r="K1880" s="497"/>
      <c r="L1880" s="496">
        <f t="shared" ref="L1880" si="574">L$13</f>
        <v>44872</v>
      </c>
      <c r="M1880" s="497"/>
      <c r="N1880" s="496">
        <f t="shared" ref="N1880" si="575">N$13</f>
        <v>44873</v>
      </c>
      <c r="O1880" s="497"/>
      <c r="P1880" s="496">
        <f t="shared" ref="P1880" si="576">P$13</f>
        <v>44874</v>
      </c>
      <c r="Q1880" s="497"/>
      <c r="R1880" s="496">
        <f t="shared" ref="R1880" si="577">R$13</f>
        <v>44875</v>
      </c>
      <c r="S1880" s="497"/>
      <c r="T1880" s="496">
        <f t="shared" ref="T1880" si="578">T$13</f>
        <v>44876</v>
      </c>
      <c r="U1880" s="497"/>
      <c r="V1880" s="496">
        <f t="shared" ref="V1880" si="579">V$13</f>
        <v>44877</v>
      </c>
      <c r="W1880" s="497"/>
      <c r="X1880" s="496">
        <f t="shared" ref="X1880" si="580">X$13</f>
        <v>44878</v>
      </c>
      <c r="Y1880" s="502"/>
      <c r="Z1880" s="69"/>
    </row>
    <row r="1881" spans="1:28" s="76" customFormat="1" ht="18.399999999999999" customHeight="1" thickTop="1" x14ac:dyDescent="0.15">
      <c r="A1881" s="69"/>
      <c r="B1881" s="170" t="s">
        <v>156</v>
      </c>
      <c r="C1881" s="171"/>
      <c r="D1881" s="171"/>
      <c r="E1881" s="171"/>
      <c r="F1881" s="171"/>
      <c r="G1881" s="171"/>
      <c r="H1881" s="171"/>
      <c r="I1881" s="172"/>
      <c r="J1881" s="488"/>
      <c r="K1881" s="489"/>
      <c r="L1881" s="490"/>
      <c r="M1881" s="489"/>
      <c r="N1881" s="490"/>
      <c r="O1881" s="489"/>
      <c r="P1881" s="490"/>
      <c r="Q1881" s="489"/>
      <c r="R1881" s="490"/>
      <c r="S1881" s="489"/>
      <c r="T1881" s="490"/>
      <c r="U1881" s="489"/>
      <c r="V1881" s="490"/>
      <c r="W1881" s="489"/>
      <c r="X1881" s="490"/>
      <c r="Y1881" s="491"/>
      <c r="Z1881" s="69"/>
    </row>
    <row r="1882" spans="1:28" s="76" customFormat="1" ht="18.399999999999999" customHeight="1" x14ac:dyDescent="0.15">
      <c r="A1882" s="69"/>
      <c r="B1882" s="173"/>
      <c r="C1882" s="174"/>
      <c r="D1882" s="174"/>
      <c r="E1882" s="174"/>
      <c r="F1882" s="174"/>
      <c r="G1882" s="175" t="s">
        <v>157</v>
      </c>
      <c r="H1882" s="176"/>
      <c r="I1882" s="177"/>
      <c r="J1882" s="492" t="s">
        <v>286</v>
      </c>
      <c r="K1882" s="493"/>
      <c r="L1882" s="494" t="s">
        <v>286</v>
      </c>
      <c r="M1882" s="493"/>
      <c r="N1882" s="494" t="s">
        <v>286</v>
      </c>
      <c r="O1882" s="493"/>
      <c r="P1882" s="494" t="s">
        <v>286</v>
      </c>
      <c r="Q1882" s="493"/>
      <c r="R1882" s="494" t="s">
        <v>286</v>
      </c>
      <c r="S1882" s="493"/>
      <c r="T1882" s="494" t="s">
        <v>286</v>
      </c>
      <c r="U1882" s="493"/>
      <c r="V1882" s="494" t="s">
        <v>286</v>
      </c>
      <c r="W1882" s="493"/>
      <c r="X1882" s="494" t="s">
        <v>286</v>
      </c>
      <c r="Y1882" s="495"/>
      <c r="Z1882" s="69"/>
    </row>
    <row r="1883" spans="1:28" s="76" customFormat="1" ht="18.399999999999999" customHeight="1" x14ac:dyDescent="0.15">
      <c r="A1883" s="69"/>
      <c r="B1883" s="178" t="s">
        <v>158</v>
      </c>
      <c r="C1883" s="179"/>
      <c r="D1883" s="179"/>
      <c r="E1883" s="179"/>
      <c r="F1883" s="179"/>
      <c r="G1883" s="179"/>
      <c r="H1883" s="179"/>
      <c r="I1883" s="180"/>
      <c r="J1883" s="484"/>
      <c r="K1883" s="485"/>
      <c r="L1883" s="486"/>
      <c r="M1883" s="485"/>
      <c r="N1883" s="486"/>
      <c r="O1883" s="485"/>
      <c r="P1883" s="486"/>
      <c r="Q1883" s="485"/>
      <c r="R1883" s="486"/>
      <c r="S1883" s="485"/>
      <c r="T1883" s="486"/>
      <c r="U1883" s="485"/>
      <c r="V1883" s="486"/>
      <c r="W1883" s="485"/>
      <c r="X1883" s="486"/>
      <c r="Y1883" s="487"/>
      <c r="Z1883" s="69"/>
    </row>
    <row r="1884" spans="1:28" s="76" customFormat="1" ht="18.399999999999999" customHeight="1" x14ac:dyDescent="0.15">
      <c r="A1884" s="70"/>
      <c r="B1884" s="178" t="s">
        <v>159</v>
      </c>
      <c r="C1884" s="179"/>
      <c r="D1884" s="179"/>
      <c r="E1884" s="179"/>
      <c r="F1884" s="179"/>
      <c r="G1884" s="179"/>
      <c r="H1884" s="179"/>
      <c r="I1884" s="180"/>
      <c r="J1884" s="484"/>
      <c r="K1884" s="485"/>
      <c r="L1884" s="486"/>
      <c r="M1884" s="485"/>
      <c r="N1884" s="486"/>
      <c r="O1884" s="485"/>
      <c r="P1884" s="486"/>
      <c r="Q1884" s="485"/>
      <c r="R1884" s="486"/>
      <c r="S1884" s="485"/>
      <c r="T1884" s="486"/>
      <c r="U1884" s="485"/>
      <c r="V1884" s="486"/>
      <c r="W1884" s="485"/>
      <c r="X1884" s="486"/>
      <c r="Y1884" s="487"/>
      <c r="Z1884" s="69"/>
    </row>
    <row r="1885" spans="1:28" s="76" customFormat="1" ht="18.399999999999999" customHeight="1" x14ac:dyDescent="0.15">
      <c r="A1885" s="69"/>
      <c r="B1885" s="178" t="s">
        <v>160</v>
      </c>
      <c r="C1885" s="179"/>
      <c r="D1885" s="179"/>
      <c r="E1885" s="179"/>
      <c r="F1885" s="179"/>
      <c r="G1885" s="179"/>
      <c r="H1885" s="179"/>
      <c r="I1885" s="180"/>
      <c r="J1885" s="484"/>
      <c r="K1885" s="485"/>
      <c r="L1885" s="486"/>
      <c r="M1885" s="485"/>
      <c r="N1885" s="486"/>
      <c r="O1885" s="485"/>
      <c r="P1885" s="486"/>
      <c r="Q1885" s="485"/>
      <c r="R1885" s="486"/>
      <c r="S1885" s="485"/>
      <c r="T1885" s="486"/>
      <c r="U1885" s="485"/>
      <c r="V1885" s="486"/>
      <c r="W1885" s="485"/>
      <c r="X1885" s="486"/>
      <c r="Y1885" s="487"/>
      <c r="Z1885" s="69"/>
    </row>
    <row r="1886" spans="1:28" s="76" customFormat="1" ht="18.399999999999999" customHeight="1" thickBot="1" x14ac:dyDescent="0.2">
      <c r="A1886" s="70"/>
      <c r="B1886" s="181" t="s">
        <v>161</v>
      </c>
      <c r="C1886" s="182"/>
      <c r="D1886" s="182"/>
      <c r="E1886" s="182"/>
      <c r="F1886" s="182"/>
      <c r="G1886" s="182"/>
      <c r="H1886" s="182"/>
      <c r="I1886" s="183"/>
      <c r="J1886" s="480"/>
      <c r="K1886" s="481"/>
      <c r="L1886" s="482"/>
      <c r="M1886" s="481"/>
      <c r="N1886" s="482"/>
      <c r="O1886" s="481"/>
      <c r="P1886" s="482"/>
      <c r="Q1886" s="481"/>
      <c r="R1886" s="482"/>
      <c r="S1886" s="481"/>
      <c r="T1886" s="482"/>
      <c r="U1886" s="481"/>
      <c r="V1886" s="482"/>
      <c r="W1886" s="481"/>
      <c r="X1886" s="482"/>
      <c r="Y1886" s="483"/>
      <c r="Z1886" s="69"/>
    </row>
    <row r="1887" spans="1:28" s="76" customFormat="1" ht="18.399999999999999" customHeight="1" thickTop="1" x14ac:dyDescent="0.15">
      <c r="A1887" s="69"/>
      <c r="B1887" s="73"/>
      <c r="C1887" s="73"/>
      <c r="D1887" s="507" t="str">
        <f>IF(AB1888=0,"",VLOOKUP(AB1888,E$2256:F$2355,2))</f>
        <v/>
      </c>
      <c r="E1887" s="507"/>
      <c r="F1887" s="507"/>
      <c r="G1887" s="507"/>
      <c r="H1887" s="73"/>
      <c r="I1887" s="73"/>
      <c r="J1887" s="73"/>
      <c r="K1887" s="73"/>
      <c r="L1887" s="73"/>
      <c r="M1887" s="503"/>
      <c r="N1887" s="503"/>
      <c r="O1887" s="503"/>
      <c r="P1887" s="503"/>
      <c r="Q1887" s="503"/>
      <c r="R1887" s="73"/>
      <c r="S1887" s="73"/>
      <c r="T1887" s="73"/>
      <c r="U1887" s="505" t="str">
        <f>U$20</f>
        <v/>
      </c>
      <c r="V1887" s="505"/>
      <c r="W1887" s="505"/>
      <c r="X1887" s="505"/>
      <c r="Y1887" s="505"/>
      <c r="Z1887" s="69"/>
    </row>
    <row r="1888" spans="1:28" s="76" customFormat="1" ht="18.399999999999999" customHeight="1" x14ac:dyDescent="0.15">
      <c r="A1888" s="69"/>
      <c r="B1888" s="74" t="s">
        <v>162</v>
      </c>
      <c r="C1888" s="74"/>
      <c r="D1888" s="508"/>
      <c r="E1888" s="508"/>
      <c r="F1888" s="508"/>
      <c r="G1888" s="508"/>
      <c r="H1888" s="69"/>
      <c r="I1888" s="74" t="s">
        <v>163</v>
      </c>
      <c r="J1888" s="74"/>
      <c r="K1888" s="74"/>
      <c r="L1888" s="74"/>
      <c r="M1888" s="504"/>
      <c r="N1888" s="504"/>
      <c r="O1888" s="504"/>
      <c r="P1888" s="504"/>
      <c r="Q1888" s="504"/>
      <c r="R1888" s="69"/>
      <c r="S1888" s="74" t="s">
        <v>174</v>
      </c>
      <c r="T1888" s="74"/>
      <c r="U1888" s="506"/>
      <c r="V1888" s="506"/>
      <c r="W1888" s="506"/>
      <c r="X1888" s="506"/>
      <c r="Y1888" s="506"/>
      <c r="Z1888" s="69"/>
      <c r="AB1888" s="85">
        <f>IF(OR(SUM(AE$9:AE$10)=0,SUM(AE$9:AE$10)&lt;MAX(AB$1:AB1887)+1),0,MAX(AB$1:AB1887)+1)</f>
        <v>0</v>
      </c>
    </row>
    <row r="1889" spans="1:35" s="76" customFormat="1" ht="18.399999999999999" customHeight="1" x14ac:dyDescent="0.15">
      <c r="A1889" s="69"/>
      <c r="B1889" s="240" t="s">
        <v>389</v>
      </c>
      <c r="C1889" s="69"/>
      <c r="D1889" s="69"/>
      <c r="E1889" s="69"/>
      <c r="F1889" s="69"/>
      <c r="G1889" s="69"/>
      <c r="H1889" s="69"/>
      <c r="I1889" s="69"/>
      <c r="J1889" s="69"/>
      <c r="K1889" s="69"/>
      <c r="L1889" s="69"/>
      <c r="M1889" s="69"/>
      <c r="N1889" s="69"/>
      <c r="O1889" s="69"/>
      <c r="P1889" s="69"/>
      <c r="Q1889" s="69"/>
      <c r="R1889" s="69"/>
      <c r="S1889" s="69"/>
      <c r="T1889" s="69"/>
      <c r="U1889" s="69"/>
      <c r="V1889" s="69"/>
      <c r="W1889" s="69"/>
      <c r="X1889" s="69"/>
      <c r="Y1889" s="69"/>
      <c r="Z1889" s="69"/>
    </row>
    <row r="1890" spans="1:35" s="76" customFormat="1" ht="18.399999999999999" customHeight="1" x14ac:dyDescent="0.15">
      <c r="A1890" s="69" t="s">
        <v>149</v>
      </c>
      <c r="B1890" s="69"/>
      <c r="C1890" s="69"/>
      <c r="D1890" s="69"/>
      <c r="E1890" s="69"/>
      <c r="F1890" s="69"/>
      <c r="G1890" s="69"/>
      <c r="H1890" s="69"/>
      <c r="I1890" s="69"/>
      <c r="J1890" s="69"/>
      <c r="K1890" s="69"/>
      <c r="L1890" s="69"/>
      <c r="M1890" s="69"/>
      <c r="N1890" s="69"/>
      <c r="O1890" s="69"/>
      <c r="P1890" s="69"/>
      <c r="Q1890" s="69"/>
      <c r="R1890" s="69"/>
      <c r="S1890" s="69"/>
      <c r="T1890" s="69"/>
      <c r="U1890" s="69"/>
      <c r="V1890" s="69"/>
      <c r="W1890" s="69"/>
      <c r="X1890" s="69"/>
      <c r="Y1890" s="69"/>
      <c r="Z1890" s="69"/>
    </row>
    <row r="1891" spans="1:35" s="75" customFormat="1" ht="18.399999999999999" customHeight="1" x14ac:dyDescent="0.15">
      <c r="A1891" s="69" t="s">
        <v>149</v>
      </c>
      <c r="B1891" s="70"/>
      <c r="C1891" s="70"/>
      <c r="D1891" s="70"/>
      <c r="E1891" s="70"/>
      <c r="F1891" s="70"/>
      <c r="G1891" s="70"/>
      <c r="H1891" s="70"/>
      <c r="I1891" s="70"/>
      <c r="J1891" s="70"/>
      <c r="K1891" s="70"/>
      <c r="L1891" s="70"/>
      <c r="M1891" s="70"/>
      <c r="N1891" s="70"/>
      <c r="O1891" s="70"/>
      <c r="P1891" s="70"/>
      <c r="Q1891" s="70"/>
      <c r="R1891" s="70"/>
      <c r="S1891" s="70"/>
      <c r="T1891" s="70"/>
      <c r="U1891" s="70"/>
      <c r="V1891" s="70"/>
      <c r="W1891" s="70"/>
      <c r="X1891" s="70"/>
      <c r="Y1891" s="70"/>
      <c r="Z1891" s="70"/>
    </row>
    <row r="1892" spans="1:35" s="76" customFormat="1" ht="18.399999999999999" customHeight="1" x14ac:dyDescent="0.15">
      <c r="A1892" s="70"/>
      <c r="B1892" s="70"/>
      <c r="C1892" s="70"/>
      <c r="D1892" s="498" t="str">
        <f>団体!C$4&amp;"   体調チェックシート"</f>
        <v>令和 ４年度 第２４回 「谷口睦生」記念陸上記録会   体調チェックシート</v>
      </c>
      <c r="E1892" s="498"/>
      <c r="F1892" s="498"/>
      <c r="G1892" s="498"/>
      <c r="H1892" s="498"/>
      <c r="I1892" s="498"/>
      <c r="J1892" s="498"/>
      <c r="K1892" s="498"/>
      <c r="L1892" s="498"/>
      <c r="M1892" s="498"/>
      <c r="N1892" s="498"/>
      <c r="O1892" s="498"/>
      <c r="P1892" s="498"/>
      <c r="Q1892" s="498"/>
      <c r="R1892" s="498"/>
      <c r="S1892" s="498"/>
      <c r="T1892" s="498"/>
      <c r="U1892" s="498"/>
      <c r="V1892" s="498"/>
      <c r="W1892" s="498"/>
      <c r="X1892" s="498"/>
      <c r="Y1892" s="70"/>
      <c r="Z1892" s="70"/>
      <c r="AA1892" s="75"/>
      <c r="AB1892" s="75"/>
      <c r="AC1892" s="75"/>
      <c r="AD1892" s="75"/>
    </row>
    <row r="1893" spans="1:35" s="76" customFormat="1" ht="18.399999999999999" customHeight="1" x14ac:dyDescent="0.15">
      <c r="A1893" s="69"/>
      <c r="B1893" s="69"/>
      <c r="C1893" s="69"/>
      <c r="D1893" s="498"/>
      <c r="E1893" s="498"/>
      <c r="F1893" s="498"/>
      <c r="G1893" s="498"/>
      <c r="H1893" s="498"/>
      <c r="I1893" s="498"/>
      <c r="J1893" s="498"/>
      <c r="K1893" s="498"/>
      <c r="L1893" s="498"/>
      <c r="M1893" s="498"/>
      <c r="N1893" s="498"/>
      <c r="O1893" s="498"/>
      <c r="P1893" s="498"/>
      <c r="Q1893" s="498"/>
      <c r="R1893" s="498"/>
      <c r="S1893" s="498"/>
      <c r="T1893" s="498"/>
      <c r="U1893" s="498"/>
      <c r="V1893" s="498"/>
      <c r="W1893" s="498"/>
      <c r="X1893" s="498"/>
      <c r="Y1893" s="69"/>
      <c r="Z1893" s="69"/>
    </row>
    <row r="1894" spans="1:35" s="75" customFormat="1" ht="18.399999999999999" customHeight="1" x14ac:dyDescent="0.15">
      <c r="A1894" s="70"/>
      <c r="B1894" s="70"/>
      <c r="C1894" s="70"/>
      <c r="D1894" s="70"/>
      <c r="E1894" s="70"/>
      <c r="F1894" s="70"/>
      <c r="G1894" s="70"/>
      <c r="H1894" s="70"/>
      <c r="I1894" s="70"/>
      <c r="J1894" s="70"/>
      <c r="K1894" s="70"/>
      <c r="L1894" s="70"/>
      <c r="M1894" s="70"/>
      <c r="N1894" s="70"/>
      <c r="O1894" s="70"/>
      <c r="P1894" s="70"/>
      <c r="Q1894" s="70"/>
      <c r="R1894" s="70"/>
      <c r="S1894" s="70"/>
      <c r="T1894" s="70"/>
      <c r="U1894" s="70"/>
      <c r="V1894" s="70"/>
      <c r="W1894" s="70"/>
      <c r="X1894" s="70"/>
      <c r="Y1894" s="70"/>
      <c r="Z1894" s="70"/>
      <c r="AE1894" s="76"/>
      <c r="AF1894" s="76"/>
      <c r="AG1894" s="76"/>
      <c r="AH1894" s="76"/>
      <c r="AI1894" s="76"/>
    </row>
    <row r="1895" spans="1:35" s="76" customFormat="1" ht="18.399999999999999" customHeight="1" x14ac:dyDescent="0.15">
      <c r="A1895" s="69"/>
      <c r="B1895" s="71" t="s">
        <v>150</v>
      </c>
      <c r="C1895" s="69"/>
      <c r="D1895" s="69"/>
      <c r="E1895" s="69"/>
      <c r="F1895" s="69"/>
      <c r="G1895" s="69"/>
      <c r="H1895" s="69"/>
      <c r="I1895" s="69"/>
      <c r="J1895" s="69"/>
      <c r="K1895" s="69"/>
      <c r="L1895" s="69"/>
      <c r="M1895" s="69"/>
      <c r="N1895" s="69"/>
      <c r="O1895" s="69"/>
      <c r="P1895" s="69"/>
      <c r="Q1895" s="69"/>
      <c r="R1895" s="69"/>
      <c r="S1895" s="69"/>
      <c r="T1895" s="69"/>
      <c r="U1895" s="69"/>
      <c r="V1895" s="69"/>
      <c r="W1895" s="69"/>
      <c r="X1895" s="69"/>
      <c r="Y1895" s="69"/>
      <c r="Z1895" s="69"/>
    </row>
    <row r="1896" spans="1:35" s="76" customFormat="1" ht="18.399999999999999" customHeight="1" x14ac:dyDescent="0.15">
      <c r="A1896" s="69"/>
      <c r="B1896" s="71" t="s">
        <v>151</v>
      </c>
      <c r="C1896" s="69"/>
      <c r="D1896" s="69"/>
      <c r="E1896" s="69"/>
      <c r="F1896" s="69"/>
      <c r="G1896" s="69"/>
      <c r="H1896" s="69"/>
      <c r="I1896" s="69"/>
      <c r="J1896" s="69"/>
      <c r="K1896" s="69"/>
      <c r="L1896" s="69"/>
      <c r="M1896" s="69"/>
      <c r="N1896" s="69"/>
      <c r="O1896" s="69"/>
      <c r="P1896" s="69"/>
      <c r="Q1896" s="69"/>
      <c r="R1896" s="69"/>
      <c r="S1896" s="69"/>
      <c r="T1896" s="69"/>
      <c r="U1896" s="69"/>
      <c r="V1896" s="69"/>
      <c r="W1896" s="69"/>
      <c r="X1896" s="69"/>
      <c r="Y1896" s="69"/>
      <c r="Z1896" s="69"/>
    </row>
    <row r="1897" spans="1:35" s="76" customFormat="1" ht="18.399999999999999" customHeight="1" x14ac:dyDescent="0.15">
      <c r="A1897" s="69"/>
      <c r="B1897" s="71" t="s">
        <v>152</v>
      </c>
      <c r="C1897" s="69"/>
      <c r="D1897" s="69"/>
      <c r="E1897" s="69"/>
      <c r="F1897" s="69"/>
      <c r="G1897" s="69"/>
      <c r="H1897" s="69"/>
      <c r="I1897" s="69"/>
      <c r="J1897" s="69"/>
      <c r="K1897" s="69"/>
      <c r="L1897" s="69"/>
      <c r="M1897" s="69"/>
      <c r="N1897" s="69"/>
      <c r="O1897" s="69"/>
      <c r="P1897" s="69"/>
      <c r="Q1897" s="69"/>
      <c r="R1897" s="69"/>
      <c r="S1897" s="69"/>
      <c r="T1897" s="69"/>
      <c r="U1897" s="69"/>
      <c r="V1897" s="69"/>
      <c r="W1897" s="69"/>
      <c r="X1897" s="69"/>
      <c r="Y1897" s="69"/>
      <c r="Z1897" s="69"/>
    </row>
    <row r="1898" spans="1:35" s="76" customFormat="1" ht="18.399999999999999" customHeight="1" x14ac:dyDescent="0.15">
      <c r="A1898" s="69"/>
      <c r="B1898" s="71" t="s">
        <v>153</v>
      </c>
      <c r="C1898" s="69"/>
      <c r="D1898" s="69"/>
      <c r="E1898" s="69"/>
      <c r="F1898" s="69"/>
      <c r="G1898" s="69"/>
      <c r="H1898" s="69"/>
      <c r="I1898" s="69"/>
      <c r="J1898" s="69"/>
      <c r="K1898" s="69"/>
      <c r="L1898" s="69"/>
      <c r="M1898" s="69"/>
      <c r="N1898" s="69"/>
      <c r="O1898" s="69"/>
      <c r="P1898" s="69"/>
      <c r="Q1898" s="69"/>
      <c r="R1898" s="69"/>
      <c r="S1898" s="69"/>
      <c r="T1898" s="69"/>
      <c r="U1898" s="69"/>
      <c r="V1898" s="69"/>
      <c r="W1898" s="69"/>
      <c r="X1898" s="69"/>
      <c r="Y1898" s="69"/>
      <c r="Z1898" s="69"/>
    </row>
    <row r="1899" spans="1:35" s="76" customFormat="1" ht="18.399999999999999" customHeight="1" x14ac:dyDescent="0.15">
      <c r="A1899" s="69"/>
      <c r="B1899" s="71" t="s">
        <v>164</v>
      </c>
      <c r="C1899" s="69"/>
      <c r="D1899" s="69"/>
      <c r="E1899" s="69"/>
      <c r="F1899" s="69"/>
      <c r="G1899" s="69"/>
      <c r="H1899" s="69"/>
      <c r="I1899" s="69"/>
      <c r="J1899" s="69"/>
      <c r="K1899" s="69"/>
      <c r="L1899" s="69"/>
      <c r="M1899" s="69"/>
      <c r="N1899" s="69"/>
      <c r="O1899" s="69"/>
      <c r="P1899" s="69"/>
      <c r="Q1899" s="69"/>
      <c r="R1899" s="69"/>
      <c r="S1899" s="69"/>
      <c r="T1899" s="69"/>
      <c r="U1899" s="69"/>
      <c r="V1899" s="69"/>
      <c r="W1899" s="69"/>
      <c r="X1899" s="69"/>
      <c r="Y1899" s="69"/>
      <c r="Z1899" s="69"/>
    </row>
    <row r="1900" spans="1:35" s="76" customFormat="1" ht="18.399999999999999" customHeight="1" x14ac:dyDescent="0.15">
      <c r="A1900" s="69"/>
      <c r="B1900" s="71" t="s">
        <v>165</v>
      </c>
      <c r="C1900" s="69"/>
      <c r="D1900" s="69"/>
      <c r="E1900" s="69"/>
      <c r="F1900" s="69"/>
      <c r="G1900" s="69"/>
      <c r="H1900" s="69"/>
      <c r="I1900" s="69"/>
      <c r="J1900" s="69"/>
      <c r="K1900" s="69"/>
      <c r="L1900" s="69"/>
      <c r="M1900" s="69"/>
      <c r="N1900" s="69"/>
      <c r="O1900" s="69"/>
      <c r="P1900" s="69"/>
      <c r="Q1900" s="69"/>
      <c r="R1900" s="69"/>
      <c r="S1900" s="69"/>
      <c r="T1900" s="69"/>
      <c r="U1900" s="69"/>
      <c r="V1900" s="69"/>
      <c r="W1900" s="69"/>
      <c r="X1900" s="69"/>
      <c r="Y1900" s="69"/>
      <c r="Z1900" s="69"/>
    </row>
    <row r="1901" spans="1:35" s="76" customFormat="1" ht="18.399999999999999" customHeight="1" x14ac:dyDescent="0.15">
      <c r="A1901" s="69"/>
      <c r="B1901" s="241" t="s">
        <v>154</v>
      </c>
      <c r="C1901" s="69"/>
      <c r="D1901" s="69"/>
      <c r="E1901" s="69"/>
      <c r="F1901" s="69"/>
      <c r="G1901" s="69"/>
      <c r="H1901" s="242"/>
      <c r="I1901" s="69"/>
      <c r="J1901" s="69"/>
      <c r="K1901" s="69"/>
      <c r="L1901" s="69"/>
      <c r="M1901" s="242"/>
      <c r="N1901" s="242"/>
      <c r="O1901" s="242"/>
      <c r="P1901" s="242"/>
      <c r="Q1901" s="242"/>
      <c r="R1901" s="242"/>
      <c r="S1901" s="242"/>
      <c r="T1901" s="242"/>
      <c r="U1901" s="242"/>
      <c r="V1901" s="242"/>
      <c r="W1901" s="242"/>
      <c r="X1901" s="242"/>
      <c r="Y1901" s="242"/>
      <c r="Z1901" s="69"/>
    </row>
    <row r="1902" spans="1:35" s="76" customFormat="1" ht="18.399999999999999" customHeight="1" thickBot="1" x14ac:dyDescent="0.2">
      <c r="A1902" s="69"/>
      <c r="B1902" s="72" t="s">
        <v>390</v>
      </c>
      <c r="C1902" s="69"/>
      <c r="D1902" s="69"/>
      <c r="E1902" s="69"/>
      <c r="F1902" s="69"/>
      <c r="G1902" s="69"/>
      <c r="H1902" s="69"/>
      <c r="I1902" s="69"/>
      <c r="J1902" s="69"/>
      <c r="K1902" s="69"/>
      <c r="L1902" s="69"/>
      <c r="M1902" s="69"/>
      <c r="N1902" s="69"/>
      <c r="O1902" s="69"/>
      <c r="P1902" s="69"/>
      <c r="Q1902" s="69"/>
      <c r="R1902" s="69"/>
      <c r="S1902" s="69"/>
      <c r="T1902" s="69"/>
      <c r="U1902" s="69"/>
      <c r="V1902" s="69"/>
      <c r="W1902" s="69"/>
      <c r="X1902" s="69"/>
      <c r="Y1902" s="69"/>
      <c r="Z1902" s="69"/>
    </row>
    <row r="1903" spans="1:35" s="76" customFormat="1" ht="18.399999999999999" customHeight="1" thickTop="1" thickBot="1" x14ac:dyDescent="0.2">
      <c r="A1903" s="69"/>
      <c r="B1903" s="499" t="s">
        <v>155</v>
      </c>
      <c r="C1903" s="500"/>
      <c r="D1903" s="500"/>
      <c r="E1903" s="500"/>
      <c r="F1903" s="500"/>
      <c r="G1903" s="500"/>
      <c r="H1903" s="500"/>
      <c r="I1903" s="501"/>
      <c r="J1903" s="496">
        <f>J$13</f>
        <v>44871</v>
      </c>
      <c r="K1903" s="497"/>
      <c r="L1903" s="496">
        <f t="shared" ref="L1903" si="581">L$13</f>
        <v>44872</v>
      </c>
      <c r="M1903" s="497"/>
      <c r="N1903" s="496">
        <f t="shared" ref="N1903" si="582">N$13</f>
        <v>44873</v>
      </c>
      <c r="O1903" s="497"/>
      <c r="P1903" s="496">
        <f t="shared" ref="P1903" si="583">P$13</f>
        <v>44874</v>
      </c>
      <c r="Q1903" s="497"/>
      <c r="R1903" s="496">
        <f t="shared" ref="R1903" si="584">R$13</f>
        <v>44875</v>
      </c>
      <c r="S1903" s="497"/>
      <c r="T1903" s="496">
        <f t="shared" ref="T1903" si="585">T$13</f>
        <v>44876</v>
      </c>
      <c r="U1903" s="497"/>
      <c r="V1903" s="496">
        <f t="shared" ref="V1903" si="586">V$13</f>
        <v>44877</v>
      </c>
      <c r="W1903" s="497"/>
      <c r="X1903" s="496">
        <f t="shared" ref="X1903" si="587">X$13</f>
        <v>44878</v>
      </c>
      <c r="Y1903" s="502"/>
      <c r="Z1903" s="69"/>
    </row>
    <row r="1904" spans="1:35" s="76" customFormat="1" ht="18.399999999999999" customHeight="1" thickTop="1" x14ac:dyDescent="0.15">
      <c r="A1904" s="69"/>
      <c r="B1904" s="170" t="s">
        <v>156</v>
      </c>
      <c r="C1904" s="171"/>
      <c r="D1904" s="171"/>
      <c r="E1904" s="171"/>
      <c r="F1904" s="171"/>
      <c r="G1904" s="171"/>
      <c r="H1904" s="171"/>
      <c r="I1904" s="172"/>
      <c r="J1904" s="488"/>
      <c r="K1904" s="489"/>
      <c r="L1904" s="490"/>
      <c r="M1904" s="489"/>
      <c r="N1904" s="490"/>
      <c r="O1904" s="489"/>
      <c r="P1904" s="490"/>
      <c r="Q1904" s="489"/>
      <c r="R1904" s="490"/>
      <c r="S1904" s="489"/>
      <c r="T1904" s="490"/>
      <c r="U1904" s="489"/>
      <c r="V1904" s="490"/>
      <c r="W1904" s="489"/>
      <c r="X1904" s="490"/>
      <c r="Y1904" s="491"/>
      <c r="Z1904" s="69"/>
    </row>
    <row r="1905" spans="1:28" s="76" customFormat="1" ht="18.399999999999999" customHeight="1" x14ac:dyDescent="0.15">
      <c r="A1905" s="69"/>
      <c r="B1905" s="173"/>
      <c r="C1905" s="174"/>
      <c r="D1905" s="174"/>
      <c r="E1905" s="174"/>
      <c r="F1905" s="174"/>
      <c r="G1905" s="175" t="s">
        <v>157</v>
      </c>
      <c r="H1905" s="176"/>
      <c r="I1905" s="177"/>
      <c r="J1905" s="492" t="s">
        <v>286</v>
      </c>
      <c r="K1905" s="493"/>
      <c r="L1905" s="494" t="s">
        <v>286</v>
      </c>
      <c r="M1905" s="493"/>
      <c r="N1905" s="494" t="s">
        <v>286</v>
      </c>
      <c r="O1905" s="493"/>
      <c r="P1905" s="494" t="s">
        <v>286</v>
      </c>
      <c r="Q1905" s="493"/>
      <c r="R1905" s="494" t="s">
        <v>286</v>
      </c>
      <c r="S1905" s="493"/>
      <c r="T1905" s="494" t="s">
        <v>286</v>
      </c>
      <c r="U1905" s="493"/>
      <c r="V1905" s="494" t="s">
        <v>286</v>
      </c>
      <c r="W1905" s="493"/>
      <c r="X1905" s="494" t="s">
        <v>286</v>
      </c>
      <c r="Y1905" s="495"/>
      <c r="Z1905" s="69"/>
    </row>
    <row r="1906" spans="1:28" s="76" customFormat="1" ht="18.399999999999999" customHeight="1" x14ac:dyDescent="0.15">
      <c r="A1906" s="69"/>
      <c r="B1906" s="178" t="s">
        <v>158</v>
      </c>
      <c r="C1906" s="179"/>
      <c r="D1906" s="179"/>
      <c r="E1906" s="179"/>
      <c r="F1906" s="179"/>
      <c r="G1906" s="179"/>
      <c r="H1906" s="179"/>
      <c r="I1906" s="180"/>
      <c r="J1906" s="484"/>
      <c r="K1906" s="485"/>
      <c r="L1906" s="486"/>
      <c r="M1906" s="485"/>
      <c r="N1906" s="486"/>
      <c r="O1906" s="485"/>
      <c r="P1906" s="486"/>
      <c r="Q1906" s="485"/>
      <c r="R1906" s="486"/>
      <c r="S1906" s="485"/>
      <c r="T1906" s="486"/>
      <c r="U1906" s="485"/>
      <c r="V1906" s="486"/>
      <c r="W1906" s="485"/>
      <c r="X1906" s="486"/>
      <c r="Y1906" s="487"/>
      <c r="Z1906" s="69"/>
    </row>
    <row r="1907" spans="1:28" s="76" customFormat="1" ht="18.399999999999999" customHeight="1" x14ac:dyDescent="0.15">
      <c r="A1907" s="70"/>
      <c r="B1907" s="178" t="s">
        <v>159</v>
      </c>
      <c r="C1907" s="179"/>
      <c r="D1907" s="179"/>
      <c r="E1907" s="179"/>
      <c r="F1907" s="179"/>
      <c r="G1907" s="179"/>
      <c r="H1907" s="179"/>
      <c r="I1907" s="180"/>
      <c r="J1907" s="484"/>
      <c r="K1907" s="485"/>
      <c r="L1907" s="486"/>
      <c r="M1907" s="485"/>
      <c r="N1907" s="486"/>
      <c r="O1907" s="485"/>
      <c r="P1907" s="486"/>
      <c r="Q1907" s="485"/>
      <c r="R1907" s="486"/>
      <c r="S1907" s="485"/>
      <c r="T1907" s="486"/>
      <c r="U1907" s="485"/>
      <c r="V1907" s="486"/>
      <c r="W1907" s="485"/>
      <c r="X1907" s="486"/>
      <c r="Y1907" s="487"/>
      <c r="Z1907" s="69"/>
    </row>
    <row r="1908" spans="1:28" s="76" customFormat="1" ht="18.399999999999999" customHeight="1" x14ac:dyDescent="0.15">
      <c r="A1908" s="69"/>
      <c r="B1908" s="178" t="s">
        <v>160</v>
      </c>
      <c r="C1908" s="179"/>
      <c r="D1908" s="179"/>
      <c r="E1908" s="179"/>
      <c r="F1908" s="179"/>
      <c r="G1908" s="179"/>
      <c r="H1908" s="179"/>
      <c r="I1908" s="180"/>
      <c r="J1908" s="484"/>
      <c r="K1908" s="485"/>
      <c r="L1908" s="486"/>
      <c r="M1908" s="485"/>
      <c r="N1908" s="486"/>
      <c r="O1908" s="485"/>
      <c r="P1908" s="486"/>
      <c r="Q1908" s="485"/>
      <c r="R1908" s="486"/>
      <c r="S1908" s="485"/>
      <c r="T1908" s="486"/>
      <c r="U1908" s="485"/>
      <c r="V1908" s="486"/>
      <c r="W1908" s="485"/>
      <c r="X1908" s="486"/>
      <c r="Y1908" s="487"/>
      <c r="Z1908" s="69"/>
    </row>
    <row r="1909" spans="1:28" s="76" customFormat="1" ht="18.399999999999999" customHeight="1" thickBot="1" x14ac:dyDescent="0.2">
      <c r="A1909" s="70"/>
      <c r="B1909" s="181" t="s">
        <v>161</v>
      </c>
      <c r="C1909" s="182"/>
      <c r="D1909" s="182"/>
      <c r="E1909" s="182"/>
      <c r="F1909" s="182"/>
      <c r="G1909" s="182"/>
      <c r="H1909" s="182"/>
      <c r="I1909" s="183"/>
      <c r="J1909" s="480"/>
      <c r="K1909" s="481"/>
      <c r="L1909" s="482"/>
      <c r="M1909" s="481"/>
      <c r="N1909" s="482"/>
      <c r="O1909" s="481"/>
      <c r="P1909" s="482"/>
      <c r="Q1909" s="481"/>
      <c r="R1909" s="482"/>
      <c r="S1909" s="481"/>
      <c r="T1909" s="482"/>
      <c r="U1909" s="481"/>
      <c r="V1909" s="482"/>
      <c r="W1909" s="481"/>
      <c r="X1909" s="482"/>
      <c r="Y1909" s="483"/>
      <c r="Z1909" s="69"/>
    </row>
    <row r="1910" spans="1:28" s="76" customFormat="1" ht="18.399999999999999" customHeight="1" thickTop="1" x14ac:dyDescent="0.15">
      <c r="A1910" s="69"/>
      <c r="B1910" s="73"/>
      <c r="C1910" s="73"/>
      <c r="D1910" s="507" t="str">
        <f>IF(AB1911=0,"",VLOOKUP(AB1911,E$2256:F$2355,2))</f>
        <v/>
      </c>
      <c r="E1910" s="507"/>
      <c r="F1910" s="507"/>
      <c r="G1910" s="507"/>
      <c r="H1910" s="73"/>
      <c r="I1910" s="73"/>
      <c r="J1910" s="73"/>
      <c r="K1910" s="73"/>
      <c r="L1910" s="73"/>
      <c r="M1910" s="503"/>
      <c r="N1910" s="503"/>
      <c r="O1910" s="503"/>
      <c r="P1910" s="503"/>
      <c r="Q1910" s="503"/>
      <c r="R1910" s="73"/>
      <c r="S1910" s="73"/>
      <c r="T1910" s="73"/>
      <c r="U1910" s="505" t="str">
        <f>U$20</f>
        <v/>
      </c>
      <c r="V1910" s="505"/>
      <c r="W1910" s="505"/>
      <c r="X1910" s="505"/>
      <c r="Y1910" s="505"/>
      <c r="Z1910" s="69"/>
    </row>
    <row r="1911" spans="1:28" s="76" customFormat="1" ht="18.399999999999999" customHeight="1" x14ac:dyDescent="0.15">
      <c r="A1911" s="69"/>
      <c r="B1911" s="74" t="s">
        <v>162</v>
      </c>
      <c r="C1911" s="74"/>
      <c r="D1911" s="508"/>
      <c r="E1911" s="508"/>
      <c r="F1911" s="508"/>
      <c r="G1911" s="508"/>
      <c r="H1911" s="69"/>
      <c r="I1911" s="74" t="s">
        <v>163</v>
      </c>
      <c r="J1911" s="74"/>
      <c r="K1911" s="74"/>
      <c r="L1911" s="74"/>
      <c r="M1911" s="504"/>
      <c r="N1911" s="504"/>
      <c r="O1911" s="504"/>
      <c r="P1911" s="504"/>
      <c r="Q1911" s="504"/>
      <c r="R1911" s="69"/>
      <c r="S1911" s="74" t="s">
        <v>174</v>
      </c>
      <c r="T1911" s="74"/>
      <c r="U1911" s="506"/>
      <c r="V1911" s="506"/>
      <c r="W1911" s="506"/>
      <c r="X1911" s="506"/>
      <c r="Y1911" s="506"/>
      <c r="Z1911" s="69"/>
      <c r="AB1911" s="85">
        <f>IF(OR(SUM(AE$9:AE$10)=0,SUM(AE$9:AE$10)&lt;MAX(AB$1:AB1910)+1),0,MAX(AB$1:AB1910)+1)</f>
        <v>0</v>
      </c>
    </row>
    <row r="1912" spans="1:28" s="76" customFormat="1" ht="18.399999999999999" customHeight="1" x14ac:dyDescent="0.15">
      <c r="A1912" s="69"/>
      <c r="B1912" s="240" t="s">
        <v>389</v>
      </c>
      <c r="C1912" s="69"/>
      <c r="D1912" s="69"/>
      <c r="E1912" s="69"/>
      <c r="F1912" s="69"/>
      <c r="G1912" s="69"/>
      <c r="H1912" s="69"/>
      <c r="I1912" s="69"/>
      <c r="J1912" s="69"/>
      <c r="K1912" s="69"/>
      <c r="L1912" s="69"/>
      <c r="M1912" s="69"/>
      <c r="N1912" s="69"/>
      <c r="O1912" s="69"/>
      <c r="P1912" s="69"/>
      <c r="Q1912" s="69"/>
      <c r="R1912" s="69"/>
      <c r="S1912" s="69"/>
      <c r="T1912" s="69"/>
      <c r="U1912" s="69"/>
      <c r="V1912" s="69"/>
      <c r="W1912" s="69"/>
      <c r="X1912" s="69"/>
      <c r="Y1912" s="69"/>
      <c r="Z1912" s="69"/>
    </row>
    <row r="1913" spans="1:28" s="76" customFormat="1" ht="18.399999999999999" customHeight="1" x14ac:dyDescent="0.15">
      <c r="A1913" s="69" t="s">
        <v>149</v>
      </c>
      <c r="B1913" s="70"/>
      <c r="C1913" s="70"/>
      <c r="D1913" s="70"/>
      <c r="E1913" s="70"/>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5"/>
    </row>
    <row r="1914" spans="1:28" s="76" customFormat="1" ht="18.399999999999999" customHeight="1" x14ac:dyDescent="0.15">
      <c r="A1914" s="70"/>
      <c r="B1914" s="70"/>
      <c r="C1914" s="70"/>
      <c r="D1914" s="498" t="str">
        <f>団体!C$4&amp;"   体調チェックシート"</f>
        <v>令和 ４年度 第２４回 「谷口睦生」記念陸上記録会   体調チェックシート</v>
      </c>
      <c r="E1914" s="498"/>
      <c r="F1914" s="498"/>
      <c r="G1914" s="498"/>
      <c r="H1914" s="498"/>
      <c r="I1914" s="498"/>
      <c r="J1914" s="498"/>
      <c r="K1914" s="498"/>
      <c r="L1914" s="498"/>
      <c r="M1914" s="498"/>
      <c r="N1914" s="498"/>
      <c r="O1914" s="498"/>
      <c r="P1914" s="498"/>
      <c r="Q1914" s="498"/>
      <c r="R1914" s="498"/>
      <c r="S1914" s="498"/>
      <c r="T1914" s="498"/>
      <c r="U1914" s="498"/>
      <c r="V1914" s="498"/>
      <c r="W1914" s="498"/>
      <c r="X1914" s="498"/>
      <c r="Y1914" s="70"/>
      <c r="Z1914" s="70"/>
      <c r="AA1914" s="75"/>
    </row>
    <row r="1915" spans="1:28" s="76" customFormat="1" ht="18.399999999999999" customHeight="1" x14ac:dyDescent="0.15">
      <c r="A1915" s="69"/>
      <c r="B1915" s="69"/>
      <c r="C1915" s="69"/>
      <c r="D1915" s="498"/>
      <c r="E1915" s="498"/>
      <c r="F1915" s="498"/>
      <c r="G1915" s="498"/>
      <c r="H1915" s="498"/>
      <c r="I1915" s="498"/>
      <c r="J1915" s="498"/>
      <c r="K1915" s="498"/>
      <c r="L1915" s="498"/>
      <c r="M1915" s="498"/>
      <c r="N1915" s="498"/>
      <c r="O1915" s="498"/>
      <c r="P1915" s="498"/>
      <c r="Q1915" s="498"/>
      <c r="R1915" s="498"/>
      <c r="S1915" s="498"/>
      <c r="T1915" s="498"/>
      <c r="U1915" s="498"/>
      <c r="V1915" s="498"/>
      <c r="W1915" s="498"/>
      <c r="X1915" s="498"/>
      <c r="Y1915" s="69"/>
      <c r="Z1915" s="69"/>
    </row>
    <row r="1916" spans="1:28" s="76" customFormat="1" ht="18.399999999999999" customHeight="1" x14ac:dyDescent="0.15">
      <c r="A1916" s="69"/>
      <c r="B1916" s="69"/>
      <c r="C1916" s="69"/>
      <c r="D1916" s="69"/>
      <c r="E1916" s="69"/>
      <c r="F1916" s="69"/>
      <c r="G1916" s="69"/>
      <c r="H1916" s="69"/>
      <c r="I1916" s="69"/>
      <c r="J1916" s="69"/>
      <c r="K1916" s="69"/>
      <c r="L1916" s="69"/>
      <c r="M1916" s="69"/>
      <c r="N1916" s="69"/>
      <c r="O1916" s="69"/>
      <c r="P1916" s="69"/>
      <c r="Q1916" s="69"/>
      <c r="R1916" s="69"/>
      <c r="S1916" s="69"/>
      <c r="T1916" s="69"/>
      <c r="U1916" s="69"/>
      <c r="V1916" s="69"/>
      <c r="W1916" s="69"/>
      <c r="X1916" s="69"/>
      <c r="Y1916" s="69"/>
      <c r="Z1916" s="69"/>
    </row>
    <row r="1917" spans="1:28" s="76" customFormat="1" ht="18.399999999999999" customHeight="1" x14ac:dyDescent="0.15">
      <c r="A1917" s="69"/>
      <c r="B1917" s="71" t="s">
        <v>150</v>
      </c>
      <c r="C1917" s="69"/>
      <c r="D1917" s="69"/>
      <c r="E1917" s="69"/>
      <c r="F1917" s="69"/>
      <c r="G1917" s="69"/>
      <c r="H1917" s="69"/>
      <c r="I1917" s="69"/>
      <c r="J1917" s="69"/>
      <c r="K1917" s="69"/>
      <c r="L1917" s="69"/>
      <c r="M1917" s="69"/>
      <c r="N1917" s="69"/>
      <c r="O1917" s="69"/>
      <c r="P1917" s="69"/>
      <c r="Q1917" s="69"/>
      <c r="R1917" s="69"/>
      <c r="S1917" s="69"/>
      <c r="T1917" s="69"/>
      <c r="U1917" s="69"/>
      <c r="V1917" s="69"/>
      <c r="W1917" s="69"/>
      <c r="X1917" s="69"/>
      <c r="Y1917" s="69"/>
      <c r="Z1917" s="69"/>
    </row>
    <row r="1918" spans="1:28" s="76" customFormat="1" ht="18.399999999999999" customHeight="1" x14ac:dyDescent="0.15">
      <c r="A1918" s="69"/>
      <c r="B1918" s="71" t="s">
        <v>151</v>
      </c>
      <c r="C1918" s="69"/>
      <c r="D1918" s="69"/>
      <c r="E1918" s="69"/>
      <c r="F1918" s="69"/>
      <c r="G1918" s="69"/>
      <c r="H1918" s="69"/>
      <c r="I1918" s="69"/>
      <c r="J1918" s="69"/>
      <c r="K1918" s="69"/>
      <c r="L1918" s="69"/>
      <c r="M1918" s="69"/>
      <c r="N1918" s="69"/>
      <c r="O1918" s="69"/>
      <c r="P1918" s="69"/>
      <c r="Q1918" s="69"/>
      <c r="R1918" s="69"/>
      <c r="S1918" s="69"/>
      <c r="T1918" s="69"/>
      <c r="U1918" s="69"/>
      <c r="V1918" s="69"/>
      <c r="W1918" s="69"/>
      <c r="X1918" s="69"/>
      <c r="Y1918" s="69"/>
      <c r="Z1918" s="69"/>
    </row>
    <row r="1919" spans="1:28" s="76" customFormat="1" ht="18.399999999999999" customHeight="1" x14ac:dyDescent="0.15">
      <c r="A1919" s="69"/>
      <c r="B1919" s="71" t="s">
        <v>152</v>
      </c>
      <c r="C1919" s="69"/>
      <c r="D1919" s="69"/>
      <c r="E1919" s="69"/>
      <c r="F1919" s="69"/>
      <c r="G1919" s="69"/>
      <c r="H1919" s="69"/>
      <c r="I1919" s="69"/>
      <c r="J1919" s="69"/>
      <c r="K1919" s="69"/>
      <c r="L1919" s="69"/>
      <c r="M1919" s="69"/>
      <c r="N1919" s="69"/>
      <c r="O1919" s="69"/>
      <c r="P1919" s="69"/>
      <c r="Q1919" s="69"/>
      <c r="R1919" s="69"/>
      <c r="S1919" s="69"/>
      <c r="T1919" s="69"/>
      <c r="U1919" s="69"/>
      <c r="V1919" s="69"/>
      <c r="W1919" s="69"/>
      <c r="X1919" s="69"/>
      <c r="Y1919" s="69"/>
      <c r="Z1919" s="69"/>
    </row>
    <row r="1920" spans="1:28" s="76" customFormat="1" ht="18.399999999999999" customHeight="1" x14ac:dyDescent="0.15">
      <c r="A1920" s="69"/>
      <c r="B1920" s="71" t="s">
        <v>153</v>
      </c>
      <c r="C1920" s="69"/>
      <c r="D1920" s="69"/>
      <c r="E1920" s="69"/>
      <c r="F1920" s="69"/>
      <c r="G1920" s="69"/>
      <c r="H1920" s="69"/>
      <c r="I1920" s="69"/>
      <c r="J1920" s="69"/>
      <c r="K1920" s="69"/>
      <c r="L1920" s="69"/>
      <c r="M1920" s="69"/>
      <c r="N1920" s="69"/>
      <c r="O1920" s="69"/>
      <c r="P1920" s="69"/>
      <c r="Q1920" s="69"/>
      <c r="R1920" s="69"/>
      <c r="S1920" s="69"/>
      <c r="T1920" s="69"/>
      <c r="U1920" s="69"/>
      <c r="V1920" s="69"/>
      <c r="W1920" s="69"/>
      <c r="X1920" s="69"/>
      <c r="Y1920" s="69"/>
      <c r="Z1920" s="69"/>
    </row>
    <row r="1921" spans="1:28" s="76" customFormat="1" ht="18.399999999999999" customHeight="1" x14ac:dyDescent="0.15">
      <c r="A1921" s="69"/>
      <c r="B1921" s="71" t="s">
        <v>164</v>
      </c>
      <c r="C1921" s="69"/>
      <c r="D1921" s="69"/>
      <c r="E1921" s="69"/>
      <c r="F1921" s="69"/>
      <c r="G1921" s="69"/>
      <c r="H1921" s="69"/>
      <c r="I1921" s="69"/>
      <c r="J1921" s="69"/>
      <c r="K1921" s="69"/>
      <c r="L1921" s="69"/>
      <c r="M1921" s="69"/>
      <c r="N1921" s="69"/>
      <c r="O1921" s="69"/>
      <c r="P1921" s="69"/>
      <c r="Q1921" s="69"/>
      <c r="R1921" s="69"/>
      <c r="S1921" s="69"/>
      <c r="T1921" s="69"/>
      <c r="U1921" s="69"/>
      <c r="V1921" s="69"/>
      <c r="W1921" s="69"/>
      <c r="X1921" s="69"/>
      <c r="Y1921" s="69"/>
      <c r="Z1921" s="69"/>
    </row>
    <row r="1922" spans="1:28" s="76" customFormat="1" ht="18.399999999999999" customHeight="1" x14ac:dyDescent="0.15">
      <c r="A1922" s="69"/>
      <c r="B1922" s="71" t="s">
        <v>165</v>
      </c>
      <c r="C1922" s="69"/>
      <c r="D1922" s="69"/>
      <c r="E1922" s="69"/>
      <c r="F1922" s="69"/>
      <c r="G1922" s="69"/>
      <c r="H1922" s="69"/>
      <c r="I1922" s="69"/>
      <c r="J1922" s="69"/>
      <c r="K1922" s="69"/>
      <c r="L1922" s="69"/>
      <c r="M1922" s="69"/>
      <c r="N1922" s="69"/>
      <c r="O1922" s="69"/>
      <c r="P1922" s="69"/>
      <c r="Q1922" s="69"/>
      <c r="R1922" s="69"/>
      <c r="S1922" s="69"/>
      <c r="T1922" s="69"/>
      <c r="U1922" s="69"/>
      <c r="V1922" s="69"/>
      <c r="W1922" s="69"/>
      <c r="X1922" s="69"/>
      <c r="Y1922" s="69"/>
      <c r="Z1922" s="69"/>
    </row>
    <row r="1923" spans="1:28" s="76" customFormat="1" ht="18.399999999999999" customHeight="1" x14ac:dyDescent="0.15">
      <c r="A1923" s="69"/>
      <c r="B1923" s="241" t="s">
        <v>154</v>
      </c>
      <c r="C1923" s="69"/>
      <c r="D1923" s="69"/>
      <c r="E1923" s="69"/>
      <c r="F1923" s="69"/>
      <c r="G1923" s="69"/>
      <c r="H1923" s="242"/>
      <c r="I1923" s="69"/>
      <c r="J1923" s="69"/>
      <c r="K1923" s="69"/>
      <c r="L1923" s="69"/>
      <c r="M1923" s="242"/>
      <c r="N1923" s="242"/>
      <c r="O1923" s="242"/>
      <c r="P1923" s="242"/>
      <c r="Q1923" s="242"/>
      <c r="R1923" s="242"/>
      <c r="S1923" s="242"/>
      <c r="T1923" s="242"/>
      <c r="U1923" s="242"/>
      <c r="V1923" s="242"/>
      <c r="W1923" s="242"/>
      <c r="X1923" s="242"/>
      <c r="Y1923" s="242"/>
      <c r="Z1923" s="69"/>
    </row>
    <row r="1924" spans="1:28" s="76" customFormat="1" ht="18.399999999999999" customHeight="1" thickBot="1" x14ac:dyDescent="0.2">
      <c r="A1924" s="69"/>
      <c r="B1924" s="72" t="s">
        <v>390</v>
      </c>
      <c r="C1924" s="69"/>
      <c r="D1924" s="69"/>
      <c r="E1924" s="69"/>
      <c r="F1924" s="69"/>
      <c r="G1924" s="69"/>
      <c r="H1924" s="69"/>
      <c r="I1924" s="69"/>
      <c r="J1924" s="69"/>
      <c r="K1924" s="69"/>
      <c r="L1924" s="69"/>
      <c r="M1924" s="69"/>
      <c r="N1924" s="69"/>
      <c r="O1924" s="69"/>
      <c r="P1924" s="69"/>
      <c r="Q1924" s="69"/>
      <c r="R1924" s="69"/>
      <c r="S1924" s="69"/>
      <c r="T1924" s="69"/>
      <c r="U1924" s="69"/>
      <c r="V1924" s="69"/>
      <c r="W1924" s="69"/>
      <c r="X1924" s="69"/>
      <c r="Y1924" s="69"/>
      <c r="Z1924" s="69"/>
    </row>
    <row r="1925" spans="1:28" s="76" customFormat="1" ht="18.399999999999999" customHeight="1" thickTop="1" thickBot="1" x14ac:dyDescent="0.2">
      <c r="A1925" s="69"/>
      <c r="B1925" s="499" t="s">
        <v>155</v>
      </c>
      <c r="C1925" s="500"/>
      <c r="D1925" s="500"/>
      <c r="E1925" s="500"/>
      <c r="F1925" s="500"/>
      <c r="G1925" s="500"/>
      <c r="H1925" s="500"/>
      <c r="I1925" s="501"/>
      <c r="J1925" s="496">
        <f>J$13</f>
        <v>44871</v>
      </c>
      <c r="K1925" s="497"/>
      <c r="L1925" s="496">
        <f t="shared" ref="L1925" si="588">L$13</f>
        <v>44872</v>
      </c>
      <c r="M1925" s="497"/>
      <c r="N1925" s="496">
        <f t="shared" ref="N1925" si="589">N$13</f>
        <v>44873</v>
      </c>
      <c r="O1925" s="497"/>
      <c r="P1925" s="496">
        <f t="shared" ref="P1925" si="590">P$13</f>
        <v>44874</v>
      </c>
      <c r="Q1925" s="497"/>
      <c r="R1925" s="496">
        <f t="shared" ref="R1925" si="591">R$13</f>
        <v>44875</v>
      </c>
      <c r="S1925" s="497"/>
      <c r="T1925" s="496">
        <f t="shared" ref="T1925" si="592">T$13</f>
        <v>44876</v>
      </c>
      <c r="U1925" s="497"/>
      <c r="V1925" s="496">
        <f t="shared" ref="V1925" si="593">V$13</f>
        <v>44877</v>
      </c>
      <c r="W1925" s="497"/>
      <c r="X1925" s="496">
        <f t="shared" ref="X1925" si="594">X$13</f>
        <v>44878</v>
      </c>
      <c r="Y1925" s="502"/>
      <c r="Z1925" s="69"/>
    </row>
    <row r="1926" spans="1:28" s="76" customFormat="1" ht="18.399999999999999" customHeight="1" thickTop="1" x14ac:dyDescent="0.15">
      <c r="A1926" s="69"/>
      <c r="B1926" s="170" t="s">
        <v>156</v>
      </c>
      <c r="C1926" s="171"/>
      <c r="D1926" s="171"/>
      <c r="E1926" s="171"/>
      <c r="F1926" s="171"/>
      <c r="G1926" s="171"/>
      <c r="H1926" s="171"/>
      <c r="I1926" s="172"/>
      <c r="J1926" s="488"/>
      <c r="K1926" s="489"/>
      <c r="L1926" s="490"/>
      <c r="M1926" s="489"/>
      <c r="N1926" s="490"/>
      <c r="O1926" s="489"/>
      <c r="P1926" s="490"/>
      <c r="Q1926" s="489"/>
      <c r="R1926" s="490"/>
      <c r="S1926" s="489"/>
      <c r="T1926" s="490"/>
      <c r="U1926" s="489"/>
      <c r="V1926" s="490"/>
      <c r="W1926" s="489"/>
      <c r="X1926" s="490"/>
      <c r="Y1926" s="491"/>
      <c r="Z1926" s="69"/>
    </row>
    <row r="1927" spans="1:28" s="76" customFormat="1" ht="18.399999999999999" customHeight="1" x14ac:dyDescent="0.15">
      <c r="A1927" s="69"/>
      <c r="B1927" s="173"/>
      <c r="C1927" s="174"/>
      <c r="D1927" s="174"/>
      <c r="E1927" s="174"/>
      <c r="F1927" s="174"/>
      <c r="G1927" s="175" t="s">
        <v>157</v>
      </c>
      <c r="H1927" s="176"/>
      <c r="I1927" s="177"/>
      <c r="J1927" s="492" t="s">
        <v>286</v>
      </c>
      <c r="K1927" s="493"/>
      <c r="L1927" s="494" t="s">
        <v>286</v>
      </c>
      <c r="M1927" s="493"/>
      <c r="N1927" s="494" t="s">
        <v>286</v>
      </c>
      <c r="O1927" s="493"/>
      <c r="P1927" s="494" t="s">
        <v>286</v>
      </c>
      <c r="Q1927" s="493"/>
      <c r="R1927" s="494" t="s">
        <v>286</v>
      </c>
      <c r="S1927" s="493"/>
      <c r="T1927" s="494" t="s">
        <v>286</v>
      </c>
      <c r="U1927" s="493"/>
      <c r="V1927" s="494" t="s">
        <v>286</v>
      </c>
      <c r="W1927" s="493"/>
      <c r="X1927" s="494" t="s">
        <v>286</v>
      </c>
      <c r="Y1927" s="495"/>
      <c r="Z1927" s="69"/>
    </row>
    <row r="1928" spans="1:28" s="76" customFormat="1" ht="18.399999999999999" customHeight="1" x14ac:dyDescent="0.15">
      <c r="A1928" s="69"/>
      <c r="B1928" s="178" t="s">
        <v>158</v>
      </c>
      <c r="C1928" s="179"/>
      <c r="D1928" s="179"/>
      <c r="E1928" s="179"/>
      <c r="F1928" s="179"/>
      <c r="G1928" s="179"/>
      <c r="H1928" s="179"/>
      <c r="I1928" s="180"/>
      <c r="J1928" s="484"/>
      <c r="K1928" s="485"/>
      <c r="L1928" s="486"/>
      <c r="M1928" s="485"/>
      <c r="N1928" s="486"/>
      <c r="O1928" s="485"/>
      <c r="P1928" s="486"/>
      <c r="Q1928" s="485"/>
      <c r="R1928" s="486"/>
      <c r="S1928" s="485"/>
      <c r="T1928" s="486"/>
      <c r="U1928" s="485"/>
      <c r="V1928" s="486"/>
      <c r="W1928" s="485"/>
      <c r="X1928" s="486"/>
      <c r="Y1928" s="487"/>
      <c r="Z1928" s="69"/>
    </row>
    <row r="1929" spans="1:28" s="76" customFormat="1" ht="18.399999999999999" customHeight="1" x14ac:dyDescent="0.15">
      <c r="A1929" s="70"/>
      <c r="B1929" s="178" t="s">
        <v>159</v>
      </c>
      <c r="C1929" s="179"/>
      <c r="D1929" s="179"/>
      <c r="E1929" s="179"/>
      <c r="F1929" s="179"/>
      <c r="G1929" s="179"/>
      <c r="H1929" s="179"/>
      <c r="I1929" s="180"/>
      <c r="J1929" s="484"/>
      <c r="K1929" s="485"/>
      <c r="L1929" s="486"/>
      <c r="M1929" s="485"/>
      <c r="N1929" s="486"/>
      <c r="O1929" s="485"/>
      <c r="P1929" s="486"/>
      <c r="Q1929" s="485"/>
      <c r="R1929" s="486"/>
      <c r="S1929" s="485"/>
      <c r="T1929" s="486"/>
      <c r="U1929" s="485"/>
      <c r="V1929" s="486"/>
      <c r="W1929" s="485"/>
      <c r="X1929" s="486"/>
      <c r="Y1929" s="487"/>
      <c r="Z1929" s="69"/>
    </row>
    <row r="1930" spans="1:28" s="76" customFormat="1" ht="18.399999999999999" customHeight="1" x14ac:dyDescent="0.15">
      <c r="A1930" s="69"/>
      <c r="B1930" s="178" t="s">
        <v>160</v>
      </c>
      <c r="C1930" s="179"/>
      <c r="D1930" s="179"/>
      <c r="E1930" s="179"/>
      <c r="F1930" s="179"/>
      <c r="G1930" s="179"/>
      <c r="H1930" s="179"/>
      <c r="I1930" s="180"/>
      <c r="J1930" s="484"/>
      <c r="K1930" s="485"/>
      <c r="L1930" s="486"/>
      <c r="M1930" s="485"/>
      <c r="N1930" s="486"/>
      <c r="O1930" s="485"/>
      <c r="P1930" s="486"/>
      <c r="Q1930" s="485"/>
      <c r="R1930" s="486"/>
      <c r="S1930" s="485"/>
      <c r="T1930" s="486"/>
      <c r="U1930" s="485"/>
      <c r="V1930" s="486"/>
      <c r="W1930" s="485"/>
      <c r="X1930" s="486"/>
      <c r="Y1930" s="487"/>
      <c r="Z1930" s="69"/>
    </row>
    <row r="1931" spans="1:28" s="76" customFormat="1" ht="18.399999999999999" customHeight="1" thickBot="1" x14ac:dyDescent="0.2">
      <c r="A1931" s="70"/>
      <c r="B1931" s="181" t="s">
        <v>161</v>
      </c>
      <c r="C1931" s="182"/>
      <c r="D1931" s="182"/>
      <c r="E1931" s="182"/>
      <c r="F1931" s="182"/>
      <c r="G1931" s="182"/>
      <c r="H1931" s="182"/>
      <c r="I1931" s="183"/>
      <c r="J1931" s="480"/>
      <c r="K1931" s="481"/>
      <c r="L1931" s="482"/>
      <c r="M1931" s="481"/>
      <c r="N1931" s="482"/>
      <c r="O1931" s="481"/>
      <c r="P1931" s="482"/>
      <c r="Q1931" s="481"/>
      <c r="R1931" s="482"/>
      <c r="S1931" s="481"/>
      <c r="T1931" s="482"/>
      <c r="U1931" s="481"/>
      <c r="V1931" s="482"/>
      <c r="W1931" s="481"/>
      <c r="X1931" s="482"/>
      <c r="Y1931" s="483"/>
      <c r="Z1931" s="69"/>
    </row>
    <row r="1932" spans="1:28" s="76" customFormat="1" ht="18.399999999999999" customHeight="1" thickTop="1" x14ac:dyDescent="0.15">
      <c r="A1932" s="69"/>
      <c r="B1932" s="73"/>
      <c r="C1932" s="73"/>
      <c r="D1932" s="507" t="str">
        <f>IF(AB1933=0,"",VLOOKUP(AB1933,E$2256:F$2355,2))</f>
        <v/>
      </c>
      <c r="E1932" s="507"/>
      <c r="F1932" s="507"/>
      <c r="G1932" s="507"/>
      <c r="H1932" s="73"/>
      <c r="I1932" s="73"/>
      <c r="J1932" s="73"/>
      <c r="K1932" s="73"/>
      <c r="L1932" s="73"/>
      <c r="M1932" s="503"/>
      <c r="N1932" s="503"/>
      <c r="O1932" s="503"/>
      <c r="P1932" s="503"/>
      <c r="Q1932" s="503"/>
      <c r="R1932" s="73"/>
      <c r="S1932" s="73"/>
      <c r="T1932" s="73"/>
      <c r="U1932" s="505" t="str">
        <f>U$20</f>
        <v/>
      </c>
      <c r="V1932" s="505"/>
      <c r="W1932" s="505"/>
      <c r="X1932" s="505"/>
      <c r="Y1932" s="505"/>
      <c r="Z1932" s="69"/>
    </row>
    <row r="1933" spans="1:28" s="76" customFormat="1" ht="18.399999999999999" customHeight="1" x14ac:dyDescent="0.15">
      <c r="A1933" s="69"/>
      <c r="B1933" s="74" t="s">
        <v>162</v>
      </c>
      <c r="C1933" s="74"/>
      <c r="D1933" s="508"/>
      <c r="E1933" s="508"/>
      <c r="F1933" s="508"/>
      <c r="G1933" s="508"/>
      <c r="H1933" s="69"/>
      <c r="I1933" s="74" t="s">
        <v>163</v>
      </c>
      <c r="J1933" s="74"/>
      <c r="K1933" s="74"/>
      <c r="L1933" s="74"/>
      <c r="M1933" s="504"/>
      <c r="N1933" s="504"/>
      <c r="O1933" s="504"/>
      <c r="P1933" s="504"/>
      <c r="Q1933" s="504"/>
      <c r="R1933" s="69"/>
      <c r="S1933" s="74" t="s">
        <v>174</v>
      </c>
      <c r="T1933" s="74"/>
      <c r="U1933" s="506"/>
      <c r="V1933" s="506"/>
      <c r="W1933" s="506"/>
      <c r="X1933" s="506"/>
      <c r="Y1933" s="506"/>
      <c r="Z1933" s="69"/>
      <c r="AB1933" s="85">
        <f>IF(OR(SUM(AE$9:AE$10)=0,SUM(AE$9:AE$10)&lt;MAX(AB$1:AB1932)+1),0,MAX(AB$1:AB1932)+1)</f>
        <v>0</v>
      </c>
    </row>
    <row r="1934" spans="1:28" s="76" customFormat="1" ht="18.399999999999999" customHeight="1" x14ac:dyDescent="0.15">
      <c r="A1934" s="69"/>
      <c r="B1934" s="240" t="s">
        <v>389</v>
      </c>
      <c r="C1934" s="69"/>
      <c r="D1934" s="69"/>
      <c r="E1934" s="69"/>
      <c r="F1934" s="69"/>
      <c r="G1934" s="69"/>
      <c r="H1934" s="69"/>
      <c r="I1934" s="69"/>
      <c r="J1934" s="69"/>
      <c r="K1934" s="69"/>
      <c r="L1934" s="69"/>
      <c r="M1934" s="69"/>
      <c r="N1934" s="69"/>
      <c r="O1934" s="69"/>
      <c r="P1934" s="69"/>
      <c r="Q1934" s="69"/>
      <c r="R1934" s="69"/>
      <c r="S1934" s="69"/>
      <c r="T1934" s="69"/>
      <c r="U1934" s="69"/>
      <c r="V1934" s="69"/>
      <c r="W1934" s="69"/>
      <c r="X1934" s="69"/>
      <c r="Y1934" s="69"/>
      <c r="Z1934" s="69"/>
    </row>
    <row r="1935" spans="1:28" s="76" customFormat="1" ht="18.399999999999999" customHeight="1" x14ac:dyDescent="0.15">
      <c r="A1935" s="69" t="s">
        <v>149</v>
      </c>
      <c r="B1935" s="69"/>
      <c r="C1935" s="69"/>
      <c r="D1935" s="69"/>
      <c r="E1935" s="69"/>
      <c r="F1935" s="69"/>
      <c r="G1935" s="69"/>
      <c r="H1935" s="69"/>
      <c r="I1935" s="69"/>
      <c r="J1935" s="69"/>
      <c r="K1935" s="69"/>
      <c r="L1935" s="69"/>
      <c r="M1935" s="69"/>
      <c r="N1935" s="69"/>
      <c r="O1935" s="69"/>
      <c r="P1935" s="69"/>
      <c r="Q1935" s="69"/>
      <c r="R1935" s="69"/>
      <c r="S1935" s="69"/>
      <c r="T1935" s="69"/>
      <c r="U1935" s="69"/>
      <c r="V1935" s="69"/>
      <c r="W1935" s="69"/>
      <c r="X1935" s="69"/>
      <c r="Y1935" s="69"/>
      <c r="Z1935" s="69"/>
    </row>
    <row r="1936" spans="1:28" s="75" customFormat="1" ht="18.399999999999999" customHeight="1" x14ac:dyDescent="0.15">
      <c r="A1936" s="69" t="s">
        <v>149</v>
      </c>
      <c r="B1936" s="70"/>
      <c r="C1936" s="70"/>
      <c r="D1936" s="70"/>
      <c r="E1936" s="70"/>
      <c r="F1936" s="70"/>
      <c r="G1936" s="70"/>
      <c r="H1936" s="70"/>
      <c r="I1936" s="70"/>
      <c r="J1936" s="70"/>
      <c r="K1936" s="70"/>
      <c r="L1936" s="70"/>
      <c r="M1936" s="70"/>
      <c r="N1936" s="70"/>
      <c r="O1936" s="70"/>
      <c r="P1936" s="70"/>
      <c r="Q1936" s="70"/>
      <c r="R1936" s="70"/>
      <c r="S1936" s="70"/>
      <c r="T1936" s="70"/>
      <c r="U1936" s="70"/>
      <c r="V1936" s="70"/>
      <c r="W1936" s="70"/>
      <c r="X1936" s="70"/>
      <c r="Y1936" s="70"/>
      <c r="Z1936" s="70"/>
    </row>
    <row r="1937" spans="1:35" s="76" customFormat="1" ht="18.399999999999999" customHeight="1" x14ac:dyDescent="0.15">
      <c r="A1937" s="70"/>
      <c r="B1937" s="70"/>
      <c r="C1937" s="70"/>
      <c r="D1937" s="498" t="str">
        <f>団体!C$4&amp;"   体調チェックシート"</f>
        <v>令和 ４年度 第２４回 「谷口睦生」記念陸上記録会   体調チェックシート</v>
      </c>
      <c r="E1937" s="498"/>
      <c r="F1937" s="498"/>
      <c r="G1937" s="498"/>
      <c r="H1937" s="498"/>
      <c r="I1937" s="498"/>
      <c r="J1937" s="498"/>
      <c r="K1937" s="498"/>
      <c r="L1937" s="498"/>
      <c r="M1937" s="498"/>
      <c r="N1937" s="498"/>
      <c r="O1937" s="498"/>
      <c r="P1937" s="498"/>
      <c r="Q1937" s="498"/>
      <c r="R1937" s="498"/>
      <c r="S1937" s="498"/>
      <c r="T1937" s="498"/>
      <c r="U1937" s="498"/>
      <c r="V1937" s="498"/>
      <c r="W1937" s="498"/>
      <c r="X1937" s="498"/>
      <c r="Y1937" s="70"/>
      <c r="Z1937" s="70"/>
      <c r="AA1937" s="75"/>
      <c r="AB1937" s="75"/>
      <c r="AC1937" s="75"/>
      <c r="AD1937" s="75"/>
    </row>
    <row r="1938" spans="1:35" s="76" customFormat="1" ht="18.399999999999999" customHeight="1" x14ac:dyDescent="0.15">
      <c r="A1938" s="69"/>
      <c r="B1938" s="69"/>
      <c r="C1938" s="69"/>
      <c r="D1938" s="498"/>
      <c r="E1938" s="498"/>
      <c r="F1938" s="498"/>
      <c r="G1938" s="498"/>
      <c r="H1938" s="498"/>
      <c r="I1938" s="498"/>
      <c r="J1938" s="498"/>
      <c r="K1938" s="498"/>
      <c r="L1938" s="498"/>
      <c r="M1938" s="498"/>
      <c r="N1938" s="498"/>
      <c r="O1938" s="498"/>
      <c r="P1938" s="498"/>
      <c r="Q1938" s="498"/>
      <c r="R1938" s="498"/>
      <c r="S1938" s="498"/>
      <c r="T1938" s="498"/>
      <c r="U1938" s="498"/>
      <c r="V1938" s="498"/>
      <c r="W1938" s="498"/>
      <c r="X1938" s="498"/>
      <c r="Y1938" s="69"/>
      <c r="Z1938" s="69"/>
    </row>
    <row r="1939" spans="1:35" s="75" customFormat="1" ht="18.399999999999999" customHeight="1" x14ac:dyDescent="0.15">
      <c r="A1939" s="70"/>
      <c r="B1939" s="70"/>
      <c r="C1939" s="70"/>
      <c r="D1939" s="70"/>
      <c r="E1939" s="70"/>
      <c r="F1939" s="70"/>
      <c r="G1939" s="70"/>
      <c r="H1939" s="70"/>
      <c r="I1939" s="70"/>
      <c r="J1939" s="70"/>
      <c r="K1939" s="70"/>
      <c r="L1939" s="70"/>
      <c r="M1939" s="70"/>
      <c r="N1939" s="70"/>
      <c r="O1939" s="70"/>
      <c r="P1939" s="70"/>
      <c r="Q1939" s="70"/>
      <c r="R1939" s="70"/>
      <c r="S1939" s="70"/>
      <c r="T1939" s="70"/>
      <c r="U1939" s="70"/>
      <c r="V1939" s="70"/>
      <c r="W1939" s="70"/>
      <c r="X1939" s="70"/>
      <c r="Y1939" s="70"/>
      <c r="Z1939" s="70"/>
      <c r="AE1939" s="76"/>
      <c r="AF1939" s="76"/>
      <c r="AG1939" s="76"/>
      <c r="AH1939" s="76"/>
      <c r="AI1939" s="76"/>
    </row>
    <row r="1940" spans="1:35" s="76" customFormat="1" ht="18.399999999999999" customHeight="1" x14ac:dyDescent="0.15">
      <c r="A1940" s="69"/>
      <c r="B1940" s="71" t="s">
        <v>150</v>
      </c>
      <c r="C1940" s="69"/>
      <c r="D1940" s="69"/>
      <c r="E1940" s="69"/>
      <c r="F1940" s="69"/>
      <c r="G1940" s="69"/>
      <c r="H1940" s="69"/>
      <c r="I1940" s="69"/>
      <c r="J1940" s="69"/>
      <c r="K1940" s="69"/>
      <c r="L1940" s="69"/>
      <c r="M1940" s="69"/>
      <c r="N1940" s="69"/>
      <c r="O1940" s="69"/>
      <c r="P1940" s="69"/>
      <c r="Q1940" s="69"/>
      <c r="R1940" s="69"/>
      <c r="S1940" s="69"/>
      <c r="T1940" s="69"/>
      <c r="U1940" s="69"/>
      <c r="V1940" s="69"/>
      <c r="W1940" s="69"/>
      <c r="X1940" s="69"/>
      <c r="Y1940" s="69"/>
      <c r="Z1940" s="69"/>
    </row>
    <row r="1941" spans="1:35" s="76" customFormat="1" ht="18.399999999999999" customHeight="1" x14ac:dyDescent="0.15">
      <c r="A1941" s="69"/>
      <c r="B1941" s="71" t="s">
        <v>151</v>
      </c>
      <c r="C1941" s="69"/>
      <c r="D1941" s="69"/>
      <c r="E1941" s="69"/>
      <c r="F1941" s="69"/>
      <c r="G1941" s="69"/>
      <c r="H1941" s="69"/>
      <c r="I1941" s="69"/>
      <c r="J1941" s="69"/>
      <c r="K1941" s="69"/>
      <c r="L1941" s="69"/>
      <c r="M1941" s="69"/>
      <c r="N1941" s="69"/>
      <c r="O1941" s="69"/>
      <c r="P1941" s="69"/>
      <c r="Q1941" s="69"/>
      <c r="R1941" s="69"/>
      <c r="S1941" s="69"/>
      <c r="T1941" s="69"/>
      <c r="U1941" s="69"/>
      <c r="V1941" s="69"/>
      <c r="W1941" s="69"/>
      <c r="X1941" s="69"/>
      <c r="Y1941" s="69"/>
      <c r="Z1941" s="69"/>
    </row>
    <row r="1942" spans="1:35" s="76" customFormat="1" ht="18.399999999999999" customHeight="1" x14ac:dyDescent="0.15">
      <c r="A1942" s="69"/>
      <c r="B1942" s="71" t="s">
        <v>152</v>
      </c>
      <c r="C1942" s="69"/>
      <c r="D1942" s="69"/>
      <c r="E1942" s="69"/>
      <c r="F1942" s="69"/>
      <c r="G1942" s="69"/>
      <c r="H1942" s="69"/>
      <c r="I1942" s="69"/>
      <c r="J1942" s="69"/>
      <c r="K1942" s="69"/>
      <c r="L1942" s="69"/>
      <c r="M1942" s="69"/>
      <c r="N1942" s="69"/>
      <c r="O1942" s="69"/>
      <c r="P1942" s="69"/>
      <c r="Q1942" s="69"/>
      <c r="R1942" s="69"/>
      <c r="S1942" s="69"/>
      <c r="T1942" s="69"/>
      <c r="U1942" s="69"/>
      <c r="V1942" s="69"/>
      <c r="W1942" s="69"/>
      <c r="X1942" s="69"/>
      <c r="Y1942" s="69"/>
      <c r="Z1942" s="69"/>
    </row>
    <row r="1943" spans="1:35" s="76" customFormat="1" ht="18.399999999999999" customHeight="1" x14ac:dyDescent="0.15">
      <c r="A1943" s="69"/>
      <c r="B1943" s="71" t="s">
        <v>153</v>
      </c>
      <c r="C1943" s="69"/>
      <c r="D1943" s="69"/>
      <c r="E1943" s="69"/>
      <c r="F1943" s="69"/>
      <c r="G1943" s="69"/>
      <c r="H1943" s="69"/>
      <c r="I1943" s="69"/>
      <c r="J1943" s="69"/>
      <c r="K1943" s="69"/>
      <c r="L1943" s="69"/>
      <c r="M1943" s="69"/>
      <c r="N1943" s="69"/>
      <c r="O1943" s="69"/>
      <c r="P1943" s="69"/>
      <c r="Q1943" s="69"/>
      <c r="R1943" s="69"/>
      <c r="S1943" s="69"/>
      <c r="T1943" s="69"/>
      <c r="U1943" s="69"/>
      <c r="V1943" s="69"/>
      <c r="W1943" s="69"/>
      <c r="X1943" s="69"/>
      <c r="Y1943" s="69"/>
      <c r="Z1943" s="69"/>
    </row>
    <row r="1944" spans="1:35" s="76" customFormat="1" ht="18.399999999999999" customHeight="1" x14ac:dyDescent="0.15">
      <c r="A1944" s="69"/>
      <c r="B1944" s="71" t="s">
        <v>164</v>
      </c>
      <c r="C1944" s="69"/>
      <c r="D1944" s="69"/>
      <c r="E1944" s="69"/>
      <c r="F1944" s="69"/>
      <c r="G1944" s="69"/>
      <c r="H1944" s="69"/>
      <c r="I1944" s="69"/>
      <c r="J1944" s="69"/>
      <c r="K1944" s="69"/>
      <c r="L1944" s="69"/>
      <c r="M1944" s="69"/>
      <c r="N1944" s="69"/>
      <c r="O1944" s="69"/>
      <c r="P1944" s="69"/>
      <c r="Q1944" s="69"/>
      <c r="R1944" s="69"/>
      <c r="S1944" s="69"/>
      <c r="T1944" s="69"/>
      <c r="U1944" s="69"/>
      <c r="V1944" s="69"/>
      <c r="W1944" s="69"/>
      <c r="X1944" s="69"/>
      <c r="Y1944" s="69"/>
      <c r="Z1944" s="69"/>
    </row>
    <row r="1945" spans="1:35" s="76" customFormat="1" ht="18.399999999999999" customHeight="1" x14ac:dyDescent="0.15">
      <c r="A1945" s="69"/>
      <c r="B1945" s="71" t="s">
        <v>165</v>
      </c>
      <c r="C1945" s="69"/>
      <c r="D1945" s="69"/>
      <c r="E1945" s="69"/>
      <c r="F1945" s="69"/>
      <c r="G1945" s="69"/>
      <c r="H1945" s="69"/>
      <c r="I1945" s="69"/>
      <c r="J1945" s="69"/>
      <c r="K1945" s="69"/>
      <c r="L1945" s="69"/>
      <c r="M1945" s="69"/>
      <c r="N1945" s="69"/>
      <c r="O1945" s="69"/>
      <c r="P1945" s="69"/>
      <c r="Q1945" s="69"/>
      <c r="R1945" s="69"/>
      <c r="S1945" s="69"/>
      <c r="T1945" s="69"/>
      <c r="U1945" s="69"/>
      <c r="V1945" s="69"/>
      <c r="W1945" s="69"/>
      <c r="X1945" s="69"/>
      <c r="Y1945" s="69"/>
      <c r="Z1945" s="69"/>
    </row>
    <row r="1946" spans="1:35" s="76" customFormat="1" ht="18.399999999999999" customHeight="1" x14ac:dyDescent="0.15">
      <c r="A1946" s="69"/>
      <c r="B1946" s="241" t="s">
        <v>154</v>
      </c>
      <c r="C1946" s="69"/>
      <c r="D1946" s="69"/>
      <c r="E1946" s="69"/>
      <c r="F1946" s="69"/>
      <c r="G1946" s="69"/>
      <c r="H1946" s="242"/>
      <c r="I1946" s="69"/>
      <c r="J1946" s="69"/>
      <c r="K1946" s="69"/>
      <c r="L1946" s="69"/>
      <c r="M1946" s="242"/>
      <c r="N1946" s="242"/>
      <c r="O1946" s="242"/>
      <c r="P1946" s="242"/>
      <c r="Q1946" s="242"/>
      <c r="R1946" s="242"/>
      <c r="S1946" s="242"/>
      <c r="T1946" s="242"/>
      <c r="U1946" s="242"/>
      <c r="V1946" s="242"/>
      <c r="W1946" s="242"/>
      <c r="X1946" s="242"/>
      <c r="Y1946" s="242"/>
      <c r="Z1946" s="69"/>
    </row>
    <row r="1947" spans="1:35" s="76" customFormat="1" ht="18.399999999999999" customHeight="1" thickBot="1" x14ac:dyDescent="0.2">
      <c r="A1947" s="69"/>
      <c r="B1947" s="72" t="s">
        <v>390</v>
      </c>
      <c r="C1947" s="69"/>
      <c r="D1947" s="69"/>
      <c r="E1947" s="69"/>
      <c r="F1947" s="69"/>
      <c r="G1947" s="69"/>
      <c r="H1947" s="69"/>
      <c r="I1947" s="69"/>
      <c r="J1947" s="69"/>
      <c r="K1947" s="69"/>
      <c r="L1947" s="69"/>
      <c r="M1947" s="69"/>
      <c r="N1947" s="69"/>
      <c r="O1947" s="69"/>
      <c r="P1947" s="69"/>
      <c r="Q1947" s="69"/>
      <c r="R1947" s="69"/>
      <c r="S1947" s="69"/>
      <c r="T1947" s="69"/>
      <c r="U1947" s="69"/>
      <c r="V1947" s="69"/>
      <c r="W1947" s="69"/>
      <c r="X1947" s="69"/>
      <c r="Y1947" s="69"/>
      <c r="Z1947" s="69"/>
    </row>
    <row r="1948" spans="1:35" s="76" customFormat="1" ht="18.399999999999999" customHeight="1" thickTop="1" thickBot="1" x14ac:dyDescent="0.2">
      <c r="A1948" s="69"/>
      <c r="B1948" s="499" t="s">
        <v>155</v>
      </c>
      <c r="C1948" s="500"/>
      <c r="D1948" s="500"/>
      <c r="E1948" s="500"/>
      <c r="F1948" s="500"/>
      <c r="G1948" s="500"/>
      <c r="H1948" s="500"/>
      <c r="I1948" s="501"/>
      <c r="J1948" s="496">
        <f>J$13</f>
        <v>44871</v>
      </c>
      <c r="K1948" s="497"/>
      <c r="L1948" s="496">
        <f t="shared" ref="L1948" si="595">L$13</f>
        <v>44872</v>
      </c>
      <c r="M1948" s="497"/>
      <c r="N1948" s="496">
        <f t="shared" ref="N1948" si="596">N$13</f>
        <v>44873</v>
      </c>
      <c r="O1948" s="497"/>
      <c r="P1948" s="496">
        <f t="shared" ref="P1948" si="597">P$13</f>
        <v>44874</v>
      </c>
      <c r="Q1948" s="497"/>
      <c r="R1948" s="496">
        <f t="shared" ref="R1948" si="598">R$13</f>
        <v>44875</v>
      </c>
      <c r="S1948" s="497"/>
      <c r="T1948" s="496">
        <f t="shared" ref="T1948" si="599">T$13</f>
        <v>44876</v>
      </c>
      <c r="U1948" s="497"/>
      <c r="V1948" s="496">
        <f t="shared" ref="V1948" si="600">V$13</f>
        <v>44877</v>
      </c>
      <c r="W1948" s="497"/>
      <c r="X1948" s="496">
        <f t="shared" ref="X1948" si="601">X$13</f>
        <v>44878</v>
      </c>
      <c r="Y1948" s="502"/>
      <c r="Z1948" s="69"/>
    </row>
    <row r="1949" spans="1:35" s="76" customFormat="1" ht="18.399999999999999" customHeight="1" thickTop="1" x14ac:dyDescent="0.15">
      <c r="A1949" s="69"/>
      <c r="B1949" s="170" t="s">
        <v>156</v>
      </c>
      <c r="C1949" s="171"/>
      <c r="D1949" s="171"/>
      <c r="E1949" s="171"/>
      <c r="F1949" s="171"/>
      <c r="G1949" s="171"/>
      <c r="H1949" s="171"/>
      <c r="I1949" s="172"/>
      <c r="J1949" s="488"/>
      <c r="K1949" s="489"/>
      <c r="L1949" s="490"/>
      <c r="M1949" s="489"/>
      <c r="N1949" s="490"/>
      <c r="O1949" s="489"/>
      <c r="P1949" s="490"/>
      <c r="Q1949" s="489"/>
      <c r="R1949" s="490"/>
      <c r="S1949" s="489"/>
      <c r="T1949" s="490"/>
      <c r="U1949" s="489"/>
      <c r="V1949" s="490"/>
      <c r="W1949" s="489"/>
      <c r="X1949" s="490"/>
      <c r="Y1949" s="491"/>
      <c r="Z1949" s="69"/>
    </row>
    <row r="1950" spans="1:35" s="76" customFormat="1" ht="18.399999999999999" customHeight="1" x14ac:dyDescent="0.15">
      <c r="A1950" s="69"/>
      <c r="B1950" s="173"/>
      <c r="C1950" s="174"/>
      <c r="D1950" s="174"/>
      <c r="E1950" s="174"/>
      <c r="F1950" s="174"/>
      <c r="G1950" s="175" t="s">
        <v>157</v>
      </c>
      <c r="H1950" s="176"/>
      <c r="I1950" s="177"/>
      <c r="J1950" s="492" t="s">
        <v>286</v>
      </c>
      <c r="K1950" s="493"/>
      <c r="L1950" s="494" t="s">
        <v>286</v>
      </c>
      <c r="M1950" s="493"/>
      <c r="N1950" s="494" t="s">
        <v>286</v>
      </c>
      <c r="O1950" s="493"/>
      <c r="P1950" s="494" t="s">
        <v>286</v>
      </c>
      <c r="Q1950" s="493"/>
      <c r="R1950" s="494" t="s">
        <v>286</v>
      </c>
      <c r="S1950" s="493"/>
      <c r="T1950" s="494" t="s">
        <v>286</v>
      </c>
      <c r="U1950" s="493"/>
      <c r="V1950" s="494" t="s">
        <v>286</v>
      </c>
      <c r="W1950" s="493"/>
      <c r="X1950" s="494" t="s">
        <v>286</v>
      </c>
      <c r="Y1950" s="495"/>
      <c r="Z1950" s="69"/>
    </row>
    <row r="1951" spans="1:35" s="76" customFormat="1" ht="18.399999999999999" customHeight="1" x14ac:dyDescent="0.15">
      <c r="A1951" s="69"/>
      <c r="B1951" s="178" t="s">
        <v>158</v>
      </c>
      <c r="C1951" s="179"/>
      <c r="D1951" s="179"/>
      <c r="E1951" s="179"/>
      <c r="F1951" s="179"/>
      <c r="G1951" s="179"/>
      <c r="H1951" s="179"/>
      <c r="I1951" s="180"/>
      <c r="J1951" s="484"/>
      <c r="K1951" s="485"/>
      <c r="L1951" s="486"/>
      <c r="M1951" s="485"/>
      <c r="N1951" s="486"/>
      <c r="O1951" s="485"/>
      <c r="P1951" s="486"/>
      <c r="Q1951" s="485"/>
      <c r="R1951" s="486"/>
      <c r="S1951" s="485"/>
      <c r="T1951" s="486"/>
      <c r="U1951" s="485"/>
      <c r="V1951" s="486"/>
      <c r="W1951" s="485"/>
      <c r="X1951" s="486"/>
      <c r="Y1951" s="487"/>
      <c r="Z1951" s="69"/>
    </row>
    <row r="1952" spans="1:35" s="76" customFormat="1" ht="18.399999999999999" customHeight="1" x14ac:dyDescent="0.15">
      <c r="A1952" s="70"/>
      <c r="B1952" s="178" t="s">
        <v>159</v>
      </c>
      <c r="C1952" s="179"/>
      <c r="D1952" s="179"/>
      <c r="E1952" s="179"/>
      <c r="F1952" s="179"/>
      <c r="G1952" s="179"/>
      <c r="H1952" s="179"/>
      <c r="I1952" s="180"/>
      <c r="J1952" s="484"/>
      <c r="K1952" s="485"/>
      <c r="L1952" s="486"/>
      <c r="M1952" s="485"/>
      <c r="N1952" s="486"/>
      <c r="O1952" s="485"/>
      <c r="P1952" s="486"/>
      <c r="Q1952" s="485"/>
      <c r="R1952" s="486"/>
      <c r="S1952" s="485"/>
      <c r="T1952" s="486"/>
      <c r="U1952" s="485"/>
      <c r="V1952" s="486"/>
      <c r="W1952" s="485"/>
      <c r="X1952" s="486"/>
      <c r="Y1952" s="487"/>
      <c r="Z1952" s="69"/>
    </row>
    <row r="1953" spans="1:28" s="76" customFormat="1" ht="18.399999999999999" customHeight="1" x14ac:dyDescent="0.15">
      <c r="A1953" s="69"/>
      <c r="B1953" s="178" t="s">
        <v>160</v>
      </c>
      <c r="C1953" s="179"/>
      <c r="D1953" s="179"/>
      <c r="E1953" s="179"/>
      <c r="F1953" s="179"/>
      <c r="G1953" s="179"/>
      <c r="H1953" s="179"/>
      <c r="I1953" s="180"/>
      <c r="J1953" s="484"/>
      <c r="K1953" s="485"/>
      <c r="L1953" s="486"/>
      <c r="M1953" s="485"/>
      <c r="N1953" s="486"/>
      <c r="O1953" s="485"/>
      <c r="P1953" s="486"/>
      <c r="Q1953" s="485"/>
      <c r="R1953" s="486"/>
      <c r="S1953" s="485"/>
      <c r="T1953" s="486"/>
      <c r="U1953" s="485"/>
      <c r="V1953" s="486"/>
      <c r="W1953" s="485"/>
      <c r="X1953" s="486"/>
      <c r="Y1953" s="487"/>
      <c r="Z1953" s="69"/>
    </row>
    <row r="1954" spans="1:28" s="76" customFormat="1" ht="18.399999999999999" customHeight="1" thickBot="1" x14ac:dyDescent="0.2">
      <c r="A1954" s="70"/>
      <c r="B1954" s="181" t="s">
        <v>161</v>
      </c>
      <c r="C1954" s="182"/>
      <c r="D1954" s="182"/>
      <c r="E1954" s="182"/>
      <c r="F1954" s="182"/>
      <c r="G1954" s="182"/>
      <c r="H1954" s="182"/>
      <c r="I1954" s="183"/>
      <c r="J1954" s="480"/>
      <c r="K1954" s="481"/>
      <c r="L1954" s="482"/>
      <c r="M1954" s="481"/>
      <c r="N1954" s="482"/>
      <c r="O1954" s="481"/>
      <c r="P1954" s="482"/>
      <c r="Q1954" s="481"/>
      <c r="R1954" s="482"/>
      <c r="S1954" s="481"/>
      <c r="T1954" s="482"/>
      <c r="U1954" s="481"/>
      <c r="V1954" s="482"/>
      <c r="W1954" s="481"/>
      <c r="X1954" s="482"/>
      <c r="Y1954" s="483"/>
      <c r="Z1954" s="69"/>
    </row>
    <row r="1955" spans="1:28" s="76" customFormat="1" ht="18.399999999999999" customHeight="1" thickTop="1" x14ac:dyDescent="0.15">
      <c r="A1955" s="69"/>
      <c r="B1955" s="73"/>
      <c r="C1955" s="73"/>
      <c r="D1955" s="507" t="str">
        <f>IF(AB1956=0,"",VLOOKUP(AB1956,E$2256:F$2355,2))</f>
        <v/>
      </c>
      <c r="E1955" s="507"/>
      <c r="F1955" s="507"/>
      <c r="G1955" s="507"/>
      <c r="H1955" s="73"/>
      <c r="I1955" s="73"/>
      <c r="J1955" s="73"/>
      <c r="K1955" s="73"/>
      <c r="L1955" s="73"/>
      <c r="M1955" s="503"/>
      <c r="N1955" s="503"/>
      <c r="O1955" s="503"/>
      <c r="P1955" s="503"/>
      <c r="Q1955" s="503"/>
      <c r="R1955" s="73"/>
      <c r="S1955" s="73"/>
      <c r="T1955" s="73"/>
      <c r="U1955" s="505" t="str">
        <f>U$20</f>
        <v/>
      </c>
      <c r="V1955" s="505"/>
      <c r="W1955" s="505"/>
      <c r="X1955" s="505"/>
      <c r="Y1955" s="505"/>
      <c r="Z1955" s="69"/>
    </row>
    <row r="1956" spans="1:28" s="76" customFormat="1" ht="18.399999999999999" customHeight="1" x14ac:dyDescent="0.15">
      <c r="A1956" s="69"/>
      <c r="B1956" s="74" t="s">
        <v>162</v>
      </c>
      <c r="C1956" s="74"/>
      <c r="D1956" s="508"/>
      <c r="E1956" s="508"/>
      <c r="F1956" s="508"/>
      <c r="G1956" s="508"/>
      <c r="H1956" s="69"/>
      <c r="I1956" s="74" t="s">
        <v>163</v>
      </c>
      <c r="J1956" s="74"/>
      <c r="K1956" s="74"/>
      <c r="L1956" s="74"/>
      <c r="M1956" s="504"/>
      <c r="N1956" s="504"/>
      <c r="O1956" s="504"/>
      <c r="P1956" s="504"/>
      <c r="Q1956" s="504"/>
      <c r="R1956" s="69"/>
      <c r="S1956" s="74" t="s">
        <v>174</v>
      </c>
      <c r="T1956" s="74"/>
      <c r="U1956" s="506"/>
      <c r="V1956" s="506"/>
      <c r="W1956" s="506"/>
      <c r="X1956" s="506"/>
      <c r="Y1956" s="506"/>
      <c r="Z1956" s="69"/>
      <c r="AB1956" s="85">
        <f>IF(OR(SUM(AE$9:AE$10)=0,SUM(AE$9:AE$10)&lt;MAX(AB$1:AB1955)+1),0,MAX(AB$1:AB1955)+1)</f>
        <v>0</v>
      </c>
    </row>
    <row r="1957" spans="1:28" s="76" customFormat="1" ht="18.399999999999999" customHeight="1" x14ac:dyDescent="0.15">
      <c r="A1957" s="69"/>
      <c r="B1957" s="240" t="s">
        <v>389</v>
      </c>
      <c r="C1957" s="69"/>
      <c r="D1957" s="69"/>
      <c r="E1957" s="69"/>
      <c r="F1957" s="69"/>
      <c r="G1957" s="69"/>
      <c r="H1957" s="69"/>
      <c r="I1957" s="69"/>
      <c r="J1957" s="69"/>
      <c r="K1957" s="69"/>
      <c r="L1957" s="69"/>
      <c r="M1957" s="69"/>
      <c r="N1957" s="69"/>
      <c r="O1957" s="69"/>
      <c r="P1957" s="69"/>
      <c r="Q1957" s="69"/>
      <c r="R1957" s="69"/>
      <c r="S1957" s="69"/>
      <c r="T1957" s="69"/>
      <c r="U1957" s="69"/>
      <c r="V1957" s="69"/>
      <c r="W1957" s="69"/>
      <c r="X1957" s="69"/>
      <c r="Y1957" s="69"/>
      <c r="Z1957" s="69"/>
    </row>
    <row r="1958" spans="1:28" s="76" customFormat="1" ht="18.399999999999999" customHeight="1" x14ac:dyDescent="0.15">
      <c r="A1958" s="69" t="s">
        <v>149</v>
      </c>
      <c r="B1958" s="70"/>
      <c r="C1958" s="70"/>
      <c r="D1958" s="70"/>
      <c r="E1958" s="70"/>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5"/>
    </row>
    <row r="1959" spans="1:28" s="76" customFormat="1" ht="18.399999999999999" customHeight="1" x14ac:dyDescent="0.15">
      <c r="A1959" s="70"/>
      <c r="B1959" s="70"/>
      <c r="C1959" s="70"/>
      <c r="D1959" s="498" t="str">
        <f>団体!C$4&amp;"   体調チェックシート"</f>
        <v>令和 ４年度 第２４回 「谷口睦生」記念陸上記録会   体調チェックシート</v>
      </c>
      <c r="E1959" s="498"/>
      <c r="F1959" s="498"/>
      <c r="G1959" s="498"/>
      <c r="H1959" s="498"/>
      <c r="I1959" s="498"/>
      <c r="J1959" s="498"/>
      <c r="K1959" s="498"/>
      <c r="L1959" s="498"/>
      <c r="M1959" s="498"/>
      <c r="N1959" s="498"/>
      <c r="O1959" s="498"/>
      <c r="P1959" s="498"/>
      <c r="Q1959" s="498"/>
      <c r="R1959" s="498"/>
      <c r="S1959" s="498"/>
      <c r="T1959" s="498"/>
      <c r="U1959" s="498"/>
      <c r="V1959" s="498"/>
      <c r="W1959" s="498"/>
      <c r="X1959" s="498"/>
      <c r="Y1959" s="70"/>
      <c r="Z1959" s="70"/>
      <c r="AA1959" s="75"/>
    </row>
    <row r="1960" spans="1:28" s="76" customFormat="1" ht="18.399999999999999" customHeight="1" x14ac:dyDescent="0.15">
      <c r="A1960" s="69"/>
      <c r="B1960" s="69"/>
      <c r="C1960" s="69"/>
      <c r="D1960" s="498"/>
      <c r="E1960" s="498"/>
      <c r="F1960" s="498"/>
      <c r="G1960" s="498"/>
      <c r="H1960" s="498"/>
      <c r="I1960" s="498"/>
      <c r="J1960" s="498"/>
      <c r="K1960" s="498"/>
      <c r="L1960" s="498"/>
      <c r="M1960" s="498"/>
      <c r="N1960" s="498"/>
      <c r="O1960" s="498"/>
      <c r="P1960" s="498"/>
      <c r="Q1960" s="498"/>
      <c r="R1960" s="498"/>
      <c r="S1960" s="498"/>
      <c r="T1960" s="498"/>
      <c r="U1960" s="498"/>
      <c r="V1960" s="498"/>
      <c r="W1960" s="498"/>
      <c r="X1960" s="498"/>
      <c r="Y1960" s="69"/>
      <c r="Z1960" s="69"/>
    </row>
    <row r="1961" spans="1:28" s="76" customFormat="1" ht="18.399999999999999" customHeight="1" x14ac:dyDescent="0.15">
      <c r="A1961" s="69"/>
      <c r="B1961" s="69"/>
      <c r="C1961" s="69"/>
      <c r="D1961" s="69"/>
      <c r="E1961" s="69"/>
      <c r="F1961" s="69"/>
      <c r="G1961" s="69"/>
      <c r="H1961" s="69"/>
      <c r="I1961" s="69"/>
      <c r="J1961" s="69"/>
      <c r="K1961" s="69"/>
      <c r="L1961" s="69"/>
      <c r="M1961" s="69"/>
      <c r="N1961" s="69"/>
      <c r="O1961" s="69"/>
      <c r="P1961" s="69"/>
      <c r="Q1961" s="69"/>
      <c r="R1961" s="69"/>
      <c r="S1961" s="69"/>
      <c r="T1961" s="69"/>
      <c r="U1961" s="69"/>
      <c r="V1961" s="69"/>
      <c r="W1961" s="69"/>
      <c r="X1961" s="69"/>
      <c r="Y1961" s="69"/>
      <c r="Z1961" s="69"/>
    </row>
    <row r="1962" spans="1:28" s="76" customFormat="1" ht="18.399999999999999" customHeight="1" x14ac:dyDescent="0.15">
      <c r="A1962" s="69"/>
      <c r="B1962" s="71" t="s">
        <v>150</v>
      </c>
      <c r="C1962" s="69"/>
      <c r="D1962" s="69"/>
      <c r="E1962" s="69"/>
      <c r="F1962" s="69"/>
      <c r="G1962" s="69"/>
      <c r="H1962" s="69"/>
      <c r="I1962" s="69"/>
      <c r="J1962" s="69"/>
      <c r="K1962" s="69"/>
      <c r="L1962" s="69"/>
      <c r="M1962" s="69"/>
      <c r="N1962" s="69"/>
      <c r="O1962" s="69"/>
      <c r="P1962" s="69"/>
      <c r="Q1962" s="69"/>
      <c r="R1962" s="69"/>
      <c r="S1962" s="69"/>
      <c r="T1962" s="69"/>
      <c r="U1962" s="69"/>
      <c r="V1962" s="69"/>
      <c r="W1962" s="69"/>
      <c r="X1962" s="69"/>
      <c r="Y1962" s="69"/>
      <c r="Z1962" s="69"/>
    </row>
    <row r="1963" spans="1:28" s="76" customFormat="1" ht="18.399999999999999" customHeight="1" x14ac:dyDescent="0.15">
      <c r="A1963" s="69"/>
      <c r="B1963" s="71" t="s">
        <v>151</v>
      </c>
      <c r="C1963" s="69"/>
      <c r="D1963" s="69"/>
      <c r="E1963" s="69"/>
      <c r="F1963" s="69"/>
      <c r="G1963" s="69"/>
      <c r="H1963" s="69"/>
      <c r="I1963" s="69"/>
      <c r="J1963" s="69"/>
      <c r="K1963" s="69"/>
      <c r="L1963" s="69"/>
      <c r="M1963" s="69"/>
      <c r="N1963" s="69"/>
      <c r="O1963" s="69"/>
      <c r="P1963" s="69"/>
      <c r="Q1963" s="69"/>
      <c r="R1963" s="69"/>
      <c r="S1963" s="69"/>
      <c r="T1963" s="69"/>
      <c r="U1963" s="69"/>
      <c r="V1963" s="69"/>
      <c r="W1963" s="69"/>
      <c r="X1963" s="69"/>
      <c r="Y1963" s="69"/>
      <c r="Z1963" s="69"/>
    </row>
    <row r="1964" spans="1:28" s="76" customFormat="1" ht="18.399999999999999" customHeight="1" x14ac:dyDescent="0.15">
      <c r="A1964" s="69"/>
      <c r="B1964" s="71" t="s">
        <v>152</v>
      </c>
      <c r="C1964" s="69"/>
      <c r="D1964" s="69"/>
      <c r="E1964" s="69"/>
      <c r="F1964" s="69"/>
      <c r="G1964" s="69"/>
      <c r="H1964" s="69"/>
      <c r="I1964" s="69"/>
      <c r="J1964" s="69"/>
      <c r="K1964" s="69"/>
      <c r="L1964" s="69"/>
      <c r="M1964" s="69"/>
      <c r="N1964" s="69"/>
      <c r="O1964" s="69"/>
      <c r="P1964" s="69"/>
      <c r="Q1964" s="69"/>
      <c r="R1964" s="69"/>
      <c r="S1964" s="69"/>
      <c r="T1964" s="69"/>
      <c r="U1964" s="69"/>
      <c r="V1964" s="69"/>
      <c r="W1964" s="69"/>
      <c r="X1964" s="69"/>
      <c r="Y1964" s="69"/>
      <c r="Z1964" s="69"/>
    </row>
    <row r="1965" spans="1:28" s="76" customFormat="1" ht="18.399999999999999" customHeight="1" x14ac:dyDescent="0.15">
      <c r="A1965" s="69"/>
      <c r="B1965" s="71" t="s">
        <v>153</v>
      </c>
      <c r="C1965" s="69"/>
      <c r="D1965" s="69"/>
      <c r="E1965" s="69"/>
      <c r="F1965" s="69"/>
      <c r="G1965" s="69"/>
      <c r="H1965" s="69"/>
      <c r="I1965" s="69"/>
      <c r="J1965" s="69"/>
      <c r="K1965" s="69"/>
      <c r="L1965" s="69"/>
      <c r="M1965" s="69"/>
      <c r="N1965" s="69"/>
      <c r="O1965" s="69"/>
      <c r="P1965" s="69"/>
      <c r="Q1965" s="69"/>
      <c r="R1965" s="69"/>
      <c r="S1965" s="69"/>
      <c r="T1965" s="69"/>
      <c r="U1965" s="69"/>
      <c r="V1965" s="69"/>
      <c r="W1965" s="69"/>
      <c r="X1965" s="69"/>
      <c r="Y1965" s="69"/>
      <c r="Z1965" s="69"/>
    </row>
    <row r="1966" spans="1:28" s="76" customFormat="1" ht="18.399999999999999" customHeight="1" x14ac:dyDescent="0.15">
      <c r="A1966" s="69"/>
      <c r="B1966" s="71" t="s">
        <v>164</v>
      </c>
      <c r="C1966" s="69"/>
      <c r="D1966" s="69"/>
      <c r="E1966" s="69"/>
      <c r="F1966" s="69"/>
      <c r="G1966" s="69"/>
      <c r="H1966" s="69"/>
      <c r="I1966" s="69"/>
      <c r="J1966" s="69"/>
      <c r="K1966" s="69"/>
      <c r="L1966" s="69"/>
      <c r="M1966" s="69"/>
      <c r="N1966" s="69"/>
      <c r="O1966" s="69"/>
      <c r="P1966" s="69"/>
      <c r="Q1966" s="69"/>
      <c r="R1966" s="69"/>
      <c r="S1966" s="69"/>
      <c r="T1966" s="69"/>
      <c r="U1966" s="69"/>
      <c r="V1966" s="69"/>
      <c r="W1966" s="69"/>
      <c r="X1966" s="69"/>
      <c r="Y1966" s="69"/>
      <c r="Z1966" s="69"/>
    </row>
    <row r="1967" spans="1:28" s="76" customFormat="1" ht="18.399999999999999" customHeight="1" x14ac:dyDescent="0.15">
      <c r="A1967" s="69"/>
      <c r="B1967" s="71" t="s">
        <v>165</v>
      </c>
      <c r="C1967" s="69"/>
      <c r="D1967" s="69"/>
      <c r="E1967" s="69"/>
      <c r="F1967" s="69"/>
      <c r="G1967" s="69"/>
      <c r="H1967" s="69"/>
      <c r="I1967" s="69"/>
      <c r="J1967" s="69"/>
      <c r="K1967" s="69"/>
      <c r="L1967" s="69"/>
      <c r="M1967" s="69"/>
      <c r="N1967" s="69"/>
      <c r="O1967" s="69"/>
      <c r="P1967" s="69"/>
      <c r="Q1967" s="69"/>
      <c r="R1967" s="69"/>
      <c r="S1967" s="69"/>
      <c r="T1967" s="69"/>
      <c r="U1967" s="69"/>
      <c r="V1967" s="69"/>
      <c r="W1967" s="69"/>
      <c r="X1967" s="69"/>
      <c r="Y1967" s="69"/>
      <c r="Z1967" s="69"/>
    </row>
    <row r="1968" spans="1:28" s="76" customFormat="1" ht="18.399999999999999" customHeight="1" x14ac:dyDescent="0.15">
      <c r="A1968" s="69"/>
      <c r="B1968" s="241" t="s">
        <v>154</v>
      </c>
      <c r="C1968" s="69"/>
      <c r="D1968" s="69"/>
      <c r="E1968" s="69"/>
      <c r="F1968" s="69"/>
      <c r="G1968" s="69"/>
      <c r="H1968" s="242"/>
      <c r="I1968" s="69"/>
      <c r="J1968" s="69"/>
      <c r="K1968" s="69"/>
      <c r="L1968" s="69"/>
      <c r="M1968" s="242"/>
      <c r="N1968" s="242"/>
      <c r="O1968" s="242"/>
      <c r="P1968" s="242"/>
      <c r="Q1968" s="242"/>
      <c r="R1968" s="242"/>
      <c r="S1968" s="242"/>
      <c r="T1968" s="242"/>
      <c r="U1968" s="242"/>
      <c r="V1968" s="242"/>
      <c r="W1968" s="242"/>
      <c r="X1968" s="242"/>
      <c r="Y1968" s="242"/>
      <c r="Z1968" s="69"/>
    </row>
    <row r="1969" spans="1:35" s="76" customFormat="1" ht="18.399999999999999" customHeight="1" thickBot="1" x14ac:dyDescent="0.2">
      <c r="A1969" s="69"/>
      <c r="B1969" s="72" t="s">
        <v>390</v>
      </c>
      <c r="C1969" s="69"/>
      <c r="D1969" s="69"/>
      <c r="E1969" s="69"/>
      <c r="F1969" s="69"/>
      <c r="G1969" s="69"/>
      <c r="H1969" s="69"/>
      <c r="I1969" s="69"/>
      <c r="J1969" s="69"/>
      <c r="K1969" s="69"/>
      <c r="L1969" s="69"/>
      <c r="M1969" s="69"/>
      <c r="N1969" s="69"/>
      <c r="O1969" s="69"/>
      <c r="P1969" s="69"/>
      <c r="Q1969" s="69"/>
      <c r="R1969" s="69"/>
      <c r="S1969" s="69"/>
      <c r="T1969" s="69"/>
      <c r="U1969" s="69"/>
      <c r="V1969" s="69"/>
      <c r="W1969" s="69"/>
      <c r="X1969" s="69"/>
      <c r="Y1969" s="69"/>
      <c r="Z1969" s="69"/>
    </row>
    <row r="1970" spans="1:35" s="76" customFormat="1" ht="18.399999999999999" customHeight="1" thickTop="1" thickBot="1" x14ac:dyDescent="0.2">
      <c r="A1970" s="69"/>
      <c r="B1970" s="499" t="s">
        <v>155</v>
      </c>
      <c r="C1970" s="500"/>
      <c r="D1970" s="500"/>
      <c r="E1970" s="500"/>
      <c r="F1970" s="500"/>
      <c r="G1970" s="500"/>
      <c r="H1970" s="500"/>
      <c r="I1970" s="501"/>
      <c r="J1970" s="496">
        <f>J$13</f>
        <v>44871</v>
      </c>
      <c r="K1970" s="497"/>
      <c r="L1970" s="496">
        <f t="shared" ref="L1970" si="602">L$13</f>
        <v>44872</v>
      </c>
      <c r="M1970" s="497"/>
      <c r="N1970" s="496">
        <f t="shared" ref="N1970" si="603">N$13</f>
        <v>44873</v>
      </c>
      <c r="O1970" s="497"/>
      <c r="P1970" s="496">
        <f t="shared" ref="P1970" si="604">P$13</f>
        <v>44874</v>
      </c>
      <c r="Q1970" s="497"/>
      <c r="R1970" s="496">
        <f t="shared" ref="R1970" si="605">R$13</f>
        <v>44875</v>
      </c>
      <c r="S1970" s="497"/>
      <c r="T1970" s="496">
        <f t="shared" ref="T1970" si="606">T$13</f>
        <v>44876</v>
      </c>
      <c r="U1970" s="497"/>
      <c r="V1970" s="496">
        <f t="shared" ref="V1970" si="607">V$13</f>
        <v>44877</v>
      </c>
      <c r="W1970" s="497"/>
      <c r="X1970" s="496">
        <f t="shared" ref="X1970" si="608">X$13</f>
        <v>44878</v>
      </c>
      <c r="Y1970" s="502"/>
      <c r="Z1970" s="69"/>
    </row>
    <row r="1971" spans="1:35" s="76" customFormat="1" ht="18.399999999999999" customHeight="1" thickTop="1" x14ac:dyDescent="0.15">
      <c r="A1971" s="69"/>
      <c r="B1971" s="170" t="s">
        <v>156</v>
      </c>
      <c r="C1971" s="171"/>
      <c r="D1971" s="171"/>
      <c r="E1971" s="171"/>
      <c r="F1971" s="171"/>
      <c r="G1971" s="171"/>
      <c r="H1971" s="171"/>
      <c r="I1971" s="172"/>
      <c r="J1971" s="488"/>
      <c r="K1971" s="489"/>
      <c r="L1971" s="490"/>
      <c r="M1971" s="489"/>
      <c r="N1971" s="490"/>
      <c r="O1971" s="489"/>
      <c r="P1971" s="490"/>
      <c r="Q1971" s="489"/>
      <c r="R1971" s="490"/>
      <c r="S1971" s="489"/>
      <c r="T1971" s="490"/>
      <c r="U1971" s="489"/>
      <c r="V1971" s="490"/>
      <c r="W1971" s="489"/>
      <c r="X1971" s="490"/>
      <c r="Y1971" s="491"/>
      <c r="Z1971" s="69"/>
    </row>
    <row r="1972" spans="1:35" s="76" customFormat="1" ht="18.399999999999999" customHeight="1" x14ac:dyDescent="0.15">
      <c r="A1972" s="69"/>
      <c r="B1972" s="173"/>
      <c r="C1972" s="174"/>
      <c r="D1972" s="174"/>
      <c r="E1972" s="174"/>
      <c r="F1972" s="174"/>
      <c r="G1972" s="175" t="s">
        <v>157</v>
      </c>
      <c r="H1972" s="176"/>
      <c r="I1972" s="177"/>
      <c r="J1972" s="492" t="s">
        <v>286</v>
      </c>
      <c r="K1972" s="493"/>
      <c r="L1972" s="494" t="s">
        <v>286</v>
      </c>
      <c r="M1972" s="493"/>
      <c r="N1972" s="494" t="s">
        <v>286</v>
      </c>
      <c r="O1972" s="493"/>
      <c r="P1972" s="494" t="s">
        <v>286</v>
      </c>
      <c r="Q1972" s="493"/>
      <c r="R1972" s="494" t="s">
        <v>286</v>
      </c>
      <c r="S1972" s="493"/>
      <c r="T1972" s="494" t="s">
        <v>286</v>
      </c>
      <c r="U1972" s="493"/>
      <c r="V1972" s="494" t="s">
        <v>286</v>
      </c>
      <c r="W1972" s="493"/>
      <c r="X1972" s="494" t="s">
        <v>286</v>
      </c>
      <c r="Y1972" s="495"/>
      <c r="Z1972" s="69"/>
    </row>
    <row r="1973" spans="1:35" s="76" customFormat="1" ht="18.399999999999999" customHeight="1" x14ac:dyDescent="0.15">
      <c r="A1973" s="69"/>
      <c r="B1973" s="178" t="s">
        <v>158</v>
      </c>
      <c r="C1973" s="179"/>
      <c r="D1973" s="179"/>
      <c r="E1973" s="179"/>
      <c r="F1973" s="179"/>
      <c r="G1973" s="179"/>
      <c r="H1973" s="179"/>
      <c r="I1973" s="180"/>
      <c r="J1973" s="484"/>
      <c r="K1973" s="485"/>
      <c r="L1973" s="486"/>
      <c r="M1973" s="485"/>
      <c r="N1973" s="486"/>
      <c r="O1973" s="485"/>
      <c r="P1973" s="486"/>
      <c r="Q1973" s="485"/>
      <c r="R1973" s="486"/>
      <c r="S1973" s="485"/>
      <c r="T1973" s="486"/>
      <c r="U1973" s="485"/>
      <c r="V1973" s="486"/>
      <c r="W1973" s="485"/>
      <c r="X1973" s="486"/>
      <c r="Y1973" s="487"/>
      <c r="Z1973" s="69"/>
    </row>
    <row r="1974" spans="1:35" s="76" customFormat="1" ht="18.399999999999999" customHeight="1" x14ac:dyDescent="0.15">
      <c r="A1974" s="70"/>
      <c r="B1974" s="178" t="s">
        <v>159</v>
      </c>
      <c r="C1974" s="179"/>
      <c r="D1974" s="179"/>
      <c r="E1974" s="179"/>
      <c r="F1974" s="179"/>
      <c r="G1974" s="179"/>
      <c r="H1974" s="179"/>
      <c r="I1974" s="180"/>
      <c r="J1974" s="484"/>
      <c r="K1974" s="485"/>
      <c r="L1974" s="486"/>
      <c r="M1974" s="485"/>
      <c r="N1974" s="486"/>
      <c r="O1974" s="485"/>
      <c r="P1974" s="486"/>
      <c r="Q1974" s="485"/>
      <c r="R1974" s="486"/>
      <c r="S1974" s="485"/>
      <c r="T1974" s="486"/>
      <c r="U1974" s="485"/>
      <c r="V1974" s="486"/>
      <c r="W1974" s="485"/>
      <c r="X1974" s="486"/>
      <c r="Y1974" s="487"/>
      <c r="Z1974" s="69"/>
    </row>
    <row r="1975" spans="1:35" s="76" customFormat="1" ht="18.399999999999999" customHeight="1" x14ac:dyDescent="0.15">
      <c r="A1975" s="69"/>
      <c r="B1975" s="178" t="s">
        <v>160</v>
      </c>
      <c r="C1975" s="179"/>
      <c r="D1975" s="179"/>
      <c r="E1975" s="179"/>
      <c r="F1975" s="179"/>
      <c r="G1975" s="179"/>
      <c r="H1975" s="179"/>
      <c r="I1975" s="180"/>
      <c r="J1975" s="484"/>
      <c r="K1975" s="485"/>
      <c r="L1975" s="486"/>
      <c r="M1975" s="485"/>
      <c r="N1975" s="486"/>
      <c r="O1975" s="485"/>
      <c r="P1975" s="486"/>
      <c r="Q1975" s="485"/>
      <c r="R1975" s="486"/>
      <c r="S1975" s="485"/>
      <c r="T1975" s="486"/>
      <c r="U1975" s="485"/>
      <c r="V1975" s="486"/>
      <c r="W1975" s="485"/>
      <c r="X1975" s="486"/>
      <c r="Y1975" s="487"/>
      <c r="Z1975" s="69"/>
    </row>
    <row r="1976" spans="1:35" s="76" customFormat="1" ht="18.399999999999999" customHeight="1" thickBot="1" x14ac:dyDescent="0.2">
      <c r="A1976" s="70"/>
      <c r="B1976" s="181" t="s">
        <v>161</v>
      </c>
      <c r="C1976" s="182"/>
      <c r="D1976" s="182"/>
      <c r="E1976" s="182"/>
      <c r="F1976" s="182"/>
      <c r="G1976" s="182"/>
      <c r="H1976" s="182"/>
      <c r="I1976" s="183"/>
      <c r="J1976" s="480"/>
      <c r="K1976" s="481"/>
      <c r="L1976" s="482"/>
      <c r="M1976" s="481"/>
      <c r="N1976" s="482"/>
      <c r="O1976" s="481"/>
      <c r="P1976" s="482"/>
      <c r="Q1976" s="481"/>
      <c r="R1976" s="482"/>
      <c r="S1976" s="481"/>
      <c r="T1976" s="482"/>
      <c r="U1976" s="481"/>
      <c r="V1976" s="482"/>
      <c r="W1976" s="481"/>
      <c r="X1976" s="482"/>
      <c r="Y1976" s="483"/>
      <c r="Z1976" s="69"/>
    </row>
    <row r="1977" spans="1:35" s="76" customFormat="1" ht="18.399999999999999" customHeight="1" thickTop="1" x14ac:dyDescent="0.15">
      <c r="A1977" s="69"/>
      <c r="B1977" s="73"/>
      <c r="C1977" s="73"/>
      <c r="D1977" s="507" t="str">
        <f>IF(AB1978=0,"",VLOOKUP(AB1978,E$2256:F$2355,2))</f>
        <v/>
      </c>
      <c r="E1977" s="507"/>
      <c r="F1977" s="507"/>
      <c r="G1977" s="507"/>
      <c r="H1977" s="73"/>
      <c r="I1977" s="73"/>
      <c r="J1977" s="73"/>
      <c r="K1977" s="73"/>
      <c r="L1977" s="73"/>
      <c r="M1977" s="503"/>
      <c r="N1977" s="503"/>
      <c r="O1977" s="503"/>
      <c r="P1977" s="503"/>
      <c r="Q1977" s="503"/>
      <c r="R1977" s="73"/>
      <c r="S1977" s="73"/>
      <c r="T1977" s="73"/>
      <c r="U1977" s="505" t="str">
        <f>U$20</f>
        <v/>
      </c>
      <c r="V1977" s="505"/>
      <c r="W1977" s="505"/>
      <c r="X1977" s="505"/>
      <c r="Y1977" s="505"/>
      <c r="Z1977" s="69"/>
    </row>
    <row r="1978" spans="1:35" s="76" customFormat="1" ht="18.399999999999999" customHeight="1" x14ac:dyDescent="0.15">
      <c r="A1978" s="69"/>
      <c r="B1978" s="74" t="s">
        <v>162</v>
      </c>
      <c r="C1978" s="74"/>
      <c r="D1978" s="508"/>
      <c r="E1978" s="508"/>
      <c r="F1978" s="508"/>
      <c r="G1978" s="508"/>
      <c r="H1978" s="69"/>
      <c r="I1978" s="74" t="s">
        <v>163</v>
      </c>
      <c r="J1978" s="74"/>
      <c r="K1978" s="74"/>
      <c r="L1978" s="74"/>
      <c r="M1978" s="504"/>
      <c r="N1978" s="504"/>
      <c r="O1978" s="504"/>
      <c r="P1978" s="504"/>
      <c r="Q1978" s="504"/>
      <c r="R1978" s="69"/>
      <c r="S1978" s="74" t="s">
        <v>174</v>
      </c>
      <c r="T1978" s="74"/>
      <c r="U1978" s="506"/>
      <c r="V1978" s="506"/>
      <c r="W1978" s="506"/>
      <c r="X1978" s="506"/>
      <c r="Y1978" s="506"/>
      <c r="Z1978" s="69"/>
      <c r="AB1978" s="85">
        <f>IF(OR(SUM(AE$9:AE$10)=0,SUM(AE$9:AE$10)&lt;MAX(AB$1:AB1977)+1),0,MAX(AB$1:AB1977)+1)</f>
        <v>0</v>
      </c>
    </row>
    <row r="1979" spans="1:35" s="76" customFormat="1" ht="18.399999999999999" customHeight="1" x14ac:dyDescent="0.15">
      <c r="A1979" s="69"/>
      <c r="B1979" s="240" t="s">
        <v>389</v>
      </c>
      <c r="C1979" s="69"/>
      <c r="D1979" s="69"/>
      <c r="E1979" s="69"/>
      <c r="F1979" s="69"/>
      <c r="G1979" s="69"/>
      <c r="H1979" s="69"/>
      <c r="I1979" s="69"/>
      <c r="J1979" s="69"/>
      <c r="K1979" s="69"/>
      <c r="L1979" s="69"/>
      <c r="M1979" s="69"/>
      <c r="N1979" s="69"/>
      <c r="O1979" s="69"/>
      <c r="P1979" s="69"/>
      <c r="Q1979" s="69"/>
      <c r="R1979" s="69"/>
      <c r="S1979" s="69"/>
      <c r="T1979" s="69"/>
      <c r="U1979" s="69"/>
      <c r="V1979" s="69"/>
      <c r="W1979" s="69"/>
      <c r="X1979" s="69"/>
      <c r="Y1979" s="69"/>
      <c r="Z1979" s="69"/>
    </row>
    <row r="1980" spans="1:35" s="76" customFormat="1" ht="18.399999999999999" customHeight="1" x14ac:dyDescent="0.15">
      <c r="A1980" s="69" t="s">
        <v>149</v>
      </c>
      <c r="B1980" s="69"/>
      <c r="C1980" s="69"/>
      <c r="D1980" s="69"/>
      <c r="E1980" s="69"/>
      <c r="F1980" s="69"/>
      <c r="G1980" s="69"/>
      <c r="H1980" s="69"/>
      <c r="I1980" s="69"/>
      <c r="J1980" s="69"/>
      <c r="K1980" s="69"/>
      <c r="L1980" s="69"/>
      <c r="M1980" s="69"/>
      <c r="N1980" s="69"/>
      <c r="O1980" s="69"/>
      <c r="P1980" s="69"/>
      <c r="Q1980" s="69"/>
      <c r="R1980" s="69"/>
      <c r="S1980" s="69"/>
      <c r="T1980" s="69"/>
      <c r="U1980" s="69"/>
      <c r="V1980" s="69"/>
      <c r="W1980" s="69"/>
      <c r="X1980" s="69"/>
      <c r="Y1980" s="69"/>
      <c r="Z1980" s="69"/>
    </row>
    <row r="1981" spans="1:35" s="75" customFormat="1" ht="18.399999999999999" customHeight="1" x14ac:dyDescent="0.15">
      <c r="A1981" s="69" t="s">
        <v>149</v>
      </c>
      <c r="B1981" s="70"/>
      <c r="C1981" s="70"/>
      <c r="D1981" s="70"/>
      <c r="E1981" s="70"/>
      <c r="F1981" s="70"/>
      <c r="G1981" s="70"/>
      <c r="H1981" s="70"/>
      <c r="I1981" s="70"/>
      <c r="J1981" s="70"/>
      <c r="K1981" s="70"/>
      <c r="L1981" s="70"/>
      <c r="M1981" s="70"/>
      <c r="N1981" s="70"/>
      <c r="O1981" s="70"/>
      <c r="P1981" s="70"/>
      <c r="Q1981" s="70"/>
      <c r="R1981" s="70"/>
      <c r="S1981" s="70"/>
      <c r="T1981" s="70"/>
      <c r="U1981" s="70"/>
      <c r="V1981" s="70"/>
      <c r="W1981" s="70"/>
      <c r="X1981" s="70"/>
      <c r="Y1981" s="70"/>
      <c r="Z1981" s="70"/>
    </row>
    <row r="1982" spans="1:35" s="76" customFormat="1" ht="18.399999999999999" customHeight="1" x14ac:dyDescent="0.15">
      <c r="A1982" s="70"/>
      <c r="B1982" s="70"/>
      <c r="C1982" s="70"/>
      <c r="D1982" s="498" t="str">
        <f>団体!C$4&amp;"   体調チェックシート"</f>
        <v>令和 ４年度 第２４回 「谷口睦生」記念陸上記録会   体調チェックシート</v>
      </c>
      <c r="E1982" s="498"/>
      <c r="F1982" s="498"/>
      <c r="G1982" s="498"/>
      <c r="H1982" s="498"/>
      <c r="I1982" s="498"/>
      <c r="J1982" s="498"/>
      <c r="K1982" s="498"/>
      <c r="L1982" s="498"/>
      <c r="M1982" s="498"/>
      <c r="N1982" s="498"/>
      <c r="O1982" s="498"/>
      <c r="P1982" s="498"/>
      <c r="Q1982" s="498"/>
      <c r="R1982" s="498"/>
      <c r="S1982" s="498"/>
      <c r="T1982" s="498"/>
      <c r="U1982" s="498"/>
      <c r="V1982" s="498"/>
      <c r="W1982" s="498"/>
      <c r="X1982" s="498"/>
      <c r="Y1982" s="70"/>
      <c r="Z1982" s="70"/>
      <c r="AA1982" s="75"/>
      <c r="AB1982" s="75"/>
      <c r="AC1982" s="75"/>
      <c r="AD1982" s="75"/>
    </row>
    <row r="1983" spans="1:35" s="76" customFormat="1" ht="18.399999999999999" customHeight="1" x14ac:dyDescent="0.15">
      <c r="A1983" s="69"/>
      <c r="B1983" s="69"/>
      <c r="C1983" s="69"/>
      <c r="D1983" s="498"/>
      <c r="E1983" s="498"/>
      <c r="F1983" s="498"/>
      <c r="G1983" s="498"/>
      <c r="H1983" s="498"/>
      <c r="I1983" s="498"/>
      <c r="J1983" s="498"/>
      <c r="K1983" s="498"/>
      <c r="L1983" s="498"/>
      <c r="M1983" s="498"/>
      <c r="N1983" s="498"/>
      <c r="O1983" s="498"/>
      <c r="P1983" s="498"/>
      <c r="Q1983" s="498"/>
      <c r="R1983" s="498"/>
      <c r="S1983" s="498"/>
      <c r="T1983" s="498"/>
      <c r="U1983" s="498"/>
      <c r="V1983" s="498"/>
      <c r="W1983" s="498"/>
      <c r="X1983" s="498"/>
      <c r="Y1983" s="69"/>
      <c r="Z1983" s="69"/>
    </row>
    <row r="1984" spans="1:35" s="75" customFormat="1" ht="18.399999999999999" customHeight="1" x14ac:dyDescent="0.15">
      <c r="A1984" s="70"/>
      <c r="B1984" s="70"/>
      <c r="C1984" s="70"/>
      <c r="D1984" s="70"/>
      <c r="E1984" s="70"/>
      <c r="F1984" s="70"/>
      <c r="G1984" s="70"/>
      <c r="H1984" s="70"/>
      <c r="I1984" s="70"/>
      <c r="J1984" s="70"/>
      <c r="K1984" s="70"/>
      <c r="L1984" s="70"/>
      <c r="M1984" s="70"/>
      <c r="N1984" s="70"/>
      <c r="O1984" s="70"/>
      <c r="P1984" s="70"/>
      <c r="Q1984" s="70"/>
      <c r="R1984" s="70"/>
      <c r="S1984" s="70"/>
      <c r="T1984" s="70"/>
      <c r="U1984" s="70"/>
      <c r="V1984" s="70"/>
      <c r="W1984" s="70"/>
      <c r="X1984" s="70"/>
      <c r="Y1984" s="70"/>
      <c r="Z1984" s="70"/>
      <c r="AE1984" s="76"/>
      <c r="AF1984" s="76"/>
      <c r="AG1984" s="76"/>
      <c r="AH1984" s="76"/>
      <c r="AI1984" s="76"/>
    </row>
    <row r="1985" spans="1:26" s="76" customFormat="1" ht="18.399999999999999" customHeight="1" x14ac:dyDescent="0.15">
      <c r="A1985" s="69"/>
      <c r="B1985" s="71" t="s">
        <v>150</v>
      </c>
      <c r="C1985" s="69"/>
      <c r="D1985" s="69"/>
      <c r="E1985" s="69"/>
      <c r="F1985" s="69"/>
      <c r="G1985" s="69"/>
      <c r="H1985" s="69"/>
      <c r="I1985" s="69"/>
      <c r="J1985" s="69"/>
      <c r="K1985" s="69"/>
      <c r="L1985" s="69"/>
      <c r="M1985" s="69"/>
      <c r="N1985" s="69"/>
      <c r="O1985" s="69"/>
      <c r="P1985" s="69"/>
      <c r="Q1985" s="69"/>
      <c r="R1985" s="69"/>
      <c r="S1985" s="69"/>
      <c r="T1985" s="69"/>
      <c r="U1985" s="69"/>
      <c r="V1985" s="69"/>
      <c r="W1985" s="69"/>
      <c r="X1985" s="69"/>
      <c r="Y1985" s="69"/>
      <c r="Z1985" s="69"/>
    </row>
    <row r="1986" spans="1:26" s="76" customFormat="1" ht="18.399999999999999" customHeight="1" x14ac:dyDescent="0.15">
      <c r="A1986" s="69"/>
      <c r="B1986" s="71" t="s">
        <v>151</v>
      </c>
      <c r="C1986" s="69"/>
      <c r="D1986" s="69"/>
      <c r="E1986" s="69"/>
      <c r="F1986" s="69"/>
      <c r="G1986" s="69"/>
      <c r="H1986" s="69"/>
      <c r="I1986" s="69"/>
      <c r="J1986" s="69"/>
      <c r="K1986" s="69"/>
      <c r="L1986" s="69"/>
      <c r="M1986" s="69"/>
      <c r="N1986" s="69"/>
      <c r="O1986" s="69"/>
      <c r="P1986" s="69"/>
      <c r="Q1986" s="69"/>
      <c r="R1986" s="69"/>
      <c r="S1986" s="69"/>
      <c r="T1986" s="69"/>
      <c r="U1986" s="69"/>
      <c r="V1986" s="69"/>
      <c r="W1986" s="69"/>
      <c r="X1986" s="69"/>
      <c r="Y1986" s="69"/>
      <c r="Z1986" s="69"/>
    </row>
    <row r="1987" spans="1:26" s="76" customFormat="1" ht="18.399999999999999" customHeight="1" x14ac:dyDescent="0.15">
      <c r="A1987" s="69"/>
      <c r="B1987" s="71" t="s">
        <v>152</v>
      </c>
      <c r="C1987" s="69"/>
      <c r="D1987" s="69"/>
      <c r="E1987" s="69"/>
      <c r="F1987" s="69"/>
      <c r="G1987" s="69"/>
      <c r="H1987" s="69"/>
      <c r="I1987" s="69"/>
      <c r="J1987" s="69"/>
      <c r="K1987" s="69"/>
      <c r="L1987" s="69"/>
      <c r="M1987" s="69"/>
      <c r="N1987" s="69"/>
      <c r="O1987" s="69"/>
      <c r="P1987" s="69"/>
      <c r="Q1987" s="69"/>
      <c r="R1987" s="69"/>
      <c r="S1987" s="69"/>
      <c r="T1987" s="69"/>
      <c r="U1987" s="69"/>
      <c r="V1987" s="69"/>
      <c r="W1987" s="69"/>
      <c r="X1987" s="69"/>
      <c r="Y1987" s="69"/>
      <c r="Z1987" s="69"/>
    </row>
    <row r="1988" spans="1:26" s="76" customFormat="1" ht="18.399999999999999" customHeight="1" x14ac:dyDescent="0.15">
      <c r="A1988" s="69"/>
      <c r="B1988" s="71" t="s">
        <v>153</v>
      </c>
      <c r="C1988" s="69"/>
      <c r="D1988" s="69"/>
      <c r="E1988" s="69"/>
      <c r="F1988" s="69"/>
      <c r="G1988" s="69"/>
      <c r="H1988" s="69"/>
      <c r="I1988" s="69"/>
      <c r="J1988" s="69"/>
      <c r="K1988" s="69"/>
      <c r="L1988" s="69"/>
      <c r="M1988" s="69"/>
      <c r="N1988" s="69"/>
      <c r="O1988" s="69"/>
      <c r="P1988" s="69"/>
      <c r="Q1988" s="69"/>
      <c r="R1988" s="69"/>
      <c r="S1988" s="69"/>
      <c r="T1988" s="69"/>
      <c r="U1988" s="69"/>
      <c r="V1988" s="69"/>
      <c r="W1988" s="69"/>
      <c r="X1988" s="69"/>
      <c r="Y1988" s="69"/>
      <c r="Z1988" s="69"/>
    </row>
    <row r="1989" spans="1:26" s="76" customFormat="1" ht="18.399999999999999" customHeight="1" x14ac:dyDescent="0.15">
      <c r="A1989" s="69"/>
      <c r="B1989" s="71" t="s">
        <v>164</v>
      </c>
      <c r="C1989" s="69"/>
      <c r="D1989" s="69"/>
      <c r="E1989" s="69"/>
      <c r="F1989" s="69"/>
      <c r="G1989" s="69"/>
      <c r="H1989" s="69"/>
      <c r="I1989" s="69"/>
      <c r="J1989" s="69"/>
      <c r="K1989" s="69"/>
      <c r="L1989" s="69"/>
      <c r="M1989" s="69"/>
      <c r="N1989" s="69"/>
      <c r="O1989" s="69"/>
      <c r="P1989" s="69"/>
      <c r="Q1989" s="69"/>
      <c r="R1989" s="69"/>
      <c r="S1989" s="69"/>
      <c r="T1989" s="69"/>
      <c r="U1989" s="69"/>
      <c r="V1989" s="69"/>
      <c r="W1989" s="69"/>
      <c r="X1989" s="69"/>
      <c r="Y1989" s="69"/>
      <c r="Z1989" s="69"/>
    </row>
    <row r="1990" spans="1:26" s="76" customFormat="1" ht="18.399999999999999" customHeight="1" x14ac:dyDescent="0.15">
      <c r="A1990" s="69"/>
      <c r="B1990" s="71" t="s">
        <v>165</v>
      </c>
      <c r="C1990" s="69"/>
      <c r="D1990" s="69"/>
      <c r="E1990" s="69"/>
      <c r="F1990" s="69"/>
      <c r="G1990" s="69"/>
      <c r="H1990" s="69"/>
      <c r="I1990" s="69"/>
      <c r="J1990" s="69"/>
      <c r="K1990" s="69"/>
      <c r="L1990" s="69"/>
      <c r="M1990" s="69"/>
      <c r="N1990" s="69"/>
      <c r="O1990" s="69"/>
      <c r="P1990" s="69"/>
      <c r="Q1990" s="69"/>
      <c r="R1990" s="69"/>
      <c r="S1990" s="69"/>
      <c r="T1990" s="69"/>
      <c r="U1990" s="69"/>
      <c r="V1990" s="69"/>
      <c r="W1990" s="69"/>
      <c r="X1990" s="69"/>
      <c r="Y1990" s="69"/>
      <c r="Z1990" s="69"/>
    </row>
    <row r="1991" spans="1:26" s="76" customFormat="1" ht="18.399999999999999" customHeight="1" x14ac:dyDescent="0.15">
      <c r="A1991" s="69"/>
      <c r="B1991" s="241" t="s">
        <v>154</v>
      </c>
      <c r="C1991" s="69"/>
      <c r="D1991" s="69"/>
      <c r="E1991" s="69"/>
      <c r="F1991" s="69"/>
      <c r="G1991" s="69"/>
      <c r="H1991" s="242"/>
      <c r="I1991" s="69"/>
      <c r="J1991" s="69"/>
      <c r="K1991" s="69"/>
      <c r="L1991" s="69"/>
      <c r="M1991" s="242"/>
      <c r="N1991" s="242"/>
      <c r="O1991" s="242"/>
      <c r="P1991" s="242"/>
      <c r="Q1991" s="242"/>
      <c r="R1991" s="242"/>
      <c r="S1991" s="242"/>
      <c r="T1991" s="242"/>
      <c r="U1991" s="242"/>
      <c r="V1991" s="242"/>
      <c r="W1991" s="242"/>
      <c r="X1991" s="242"/>
      <c r="Y1991" s="242"/>
      <c r="Z1991" s="69"/>
    </row>
    <row r="1992" spans="1:26" s="76" customFormat="1" ht="18.399999999999999" customHeight="1" thickBot="1" x14ac:dyDescent="0.2">
      <c r="A1992" s="69"/>
      <c r="B1992" s="72" t="s">
        <v>390</v>
      </c>
      <c r="C1992" s="69"/>
      <c r="D1992" s="69"/>
      <c r="E1992" s="69"/>
      <c r="F1992" s="69"/>
      <c r="G1992" s="69"/>
      <c r="H1992" s="69"/>
      <c r="I1992" s="69"/>
      <c r="J1992" s="69"/>
      <c r="K1992" s="69"/>
      <c r="L1992" s="69"/>
      <c r="M1992" s="69"/>
      <c r="N1992" s="69"/>
      <c r="O1992" s="69"/>
      <c r="P1992" s="69"/>
      <c r="Q1992" s="69"/>
      <c r="R1992" s="69"/>
      <c r="S1992" s="69"/>
      <c r="T1992" s="69"/>
      <c r="U1992" s="69"/>
      <c r="V1992" s="69"/>
      <c r="W1992" s="69"/>
      <c r="X1992" s="69"/>
      <c r="Y1992" s="69"/>
      <c r="Z1992" s="69"/>
    </row>
    <row r="1993" spans="1:26" s="76" customFormat="1" ht="18.399999999999999" customHeight="1" thickTop="1" thickBot="1" x14ac:dyDescent="0.2">
      <c r="A1993" s="69"/>
      <c r="B1993" s="499" t="s">
        <v>155</v>
      </c>
      <c r="C1993" s="500"/>
      <c r="D1993" s="500"/>
      <c r="E1993" s="500"/>
      <c r="F1993" s="500"/>
      <c r="G1993" s="500"/>
      <c r="H1993" s="500"/>
      <c r="I1993" s="501"/>
      <c r="J1993" s="496">
        <f>J$13</f>
        <v>44871</v>
      </c>
      <c r="K1993" s="497"/>
      <c r="L1993" s="496">
        <f t="shared" ref="L1993" si="609">L$13</f>
        <v>44872</v>
      </c>
      <c r="M1993" s="497"/>
      <c r="N1993" s="496">
        <f t="shared" ref="N1993" si="610">N$13</f>
        <v>44873</v>
      </c>
      <c r="O1993" s="497"/>
      <c r="P1993" s="496">
        <f t="shared" ref="P1993" si="611">P$13</f>
        <v>44874</v>
      </c>
      <c r="Q1993" s="497"/>
      <c r="R1993" s="496">
        <f t="shared" ref="R1993" si="612">R$13</f>
        <v>44875</v>
      </c>
      <c r="S1993" s="497"/>
      <c r="T1993" s="496">
        <f t="shared" ref="T1993" si="613">T$13</f>
        <v>44876</v>
      </c>
      <c r="U1993" s="497"/>
      <c r="V1993" s="496">
        <f t="shared" ref="V1993" si="614">V$13</f>
        <v>44877</v>
      </c>
      <c r="W1993" s="497"/>
      <c r="X1993" s="496">
        <f t="shared" ref="X1993" si="615">X$13</f>
        <v>44878</v>
      </c>
      <c r="Y1993" s="502"/>
      <c r="Z1993" s="69"/>
    </row>
    <row r="1994" spans="1:26" s="76" customFormat="1" ht="18.399999999999999" customHeight="1" thickTop="1" x14ac:dyDescent="0.15">
      <c r="A1994" s="69"/>
      <c r="B1994" s="170" t="s">
        <v>156</v>
      </c>
      <c r="C1994" s="171"/>
      <c r="D1994" s="171"/>
      <c r="E1994" s="171"/>
      <c r="F1994" s="171"/>
      <c r="G1994" s="171"/>
      <c r="H1994" s="171"/>
      <c r="I1994" s="172"/>
      <c r="J1994" s="488"/>
      <c r="K1994" s="489"/>
      <c r="L1994" s="490"/>
      <c r="M1994" s="489"/>
      <c r="N1994" s="490"/>
      <c r="O1994" s="489"/>
      <c r="P1994" s="490"/>
      <c r="Q1994" s="489"/>
      <c r="R1994" s="490"/>
      <c r="S1994" s="489"/>
      <c r="T1994" s="490"/>
      <c r="U1994" s="489"/>
      <c r="V1994" s="490"/>
      <c r="W1994" s="489"/>
      <c r="X1994" s="490"/>
      <c r="Y1994" s="491"/>
      <c r="Z1994" s="69"/>
    </row>
    <row r="1995" spans="1:26" s="76" customFormat="1" ht="18.399999999999999" customHeight="1" x14ac:dyDescent="0.15">
      <c r="A1995" s="69"/>
      <c r="B1995" s="173"/>
      <c r="C1995" s="174"/>
      <c r="D1995" s="174"/>
      <c r="E1995" s="174"/>
      <c r="F1995" s="174"/>
      <c r="G1995" s="175" t="s">
        <v>157</v>
      </c>
      <c r="H1995" s="176"/>
      <c r="I1995" s="177"/>
      <c r="J1995" s="492" t="s">
        <v>286</v>
      </c>
      <c r="K1995" s="493"/>
      <c r="L1995" s="494" t="s">
        <v>286</v>
      </c>
      <c r="M1995" s="493"/>
      <c r="N1995" s="494" t="s">
        <v>286</v>
      </c>
      <c r="O1995" s="493"/>
      <c r="P1995" s="494" t="s">
        <v>286</v>
      </c>
      <c r="Q1995" s="493"/>
      <c r="R1995" s="494" t="s">
        <v>286</v>
      </c>
      <c r="S1995" s="493"/>
      <c r="T1995" s="494" t="s">
        <v>286</v>
      </c>
      <c r="U1995" s="493"/>
      <c r="V1995" s="494" t="s">
        <v>286</v>
      </c>
      <c r="W1995" s="493"/>
      <c r="X1995" s="494" t="s">
        <v>286</v>
      </c>
      <c r="Y1995" s="495"/>
      <c r="Z1995" s="69"/>
    </row>
    <row r="1996" spans="1:26" s="76" customFormat="1" ht="18.399999999999999" customHeight="1" x14ac:dyDescent="0.15">
      <c r="A1996" s="69"/>
      <c r="B1996" s="178" t="s">
        <v>158</v>
      </c>
      <c r="C1996" s="179"/>
      <c r="D1996" s="179"/>
      <c r="E1996" s="179"/>
      <c r="F1996" s="179"/>
      <c r="G1996" s="179"/>
      <c r="H1996" s="179"/>
      <c r="I1996" s="180"/>
      <c r="J1996" s="484"/>
      <c r="K1996" s="485"/>
      <c r="L1996" s="486"/>
      <c r="M1996" s="485"/>
      <c r="N1996" s="486"/>
      <c r="O1996" s="485"/>
      <c r="P1996" s="486"/>
      <c r="Q1996" s="485"/>
      <c r="R1996" s="486"/>
      <c r="S1996" s="485"/>
      <c r="T1996" s="486"/>
      <c r="U1996" s="485"/>
      <c r="V1996" s="486"/>
      <c r="W1996" s="485"/>
      <c r="X1996" s="486"/>
      <c r="Y1996" s="487"/>
      <c r="Z1996" s="69"/>
    </row>
    <row r="1997" spans="1:26" s="76" customFormat="1" ht="18.399999999999999" customHeight="1" x14ac:dyDescent="0.15">
      <c r="A1997" s="70"/>
      <c r="B1997" s="178" t="s">
        <v>159</v>
      </c>
      <c r="C1997" s="179"/>
      <c r="D1997" s="179"/>
      <c r="E1997" s="179"/>
      <c r="F1997" s="179"/>
      <c r="G1997" s="179"/>
      <c r="H1997" s="179"/>
      <c r="I1997" s="180"/>
      <c r="J1997" s="484"/>
      <c r="K1997" s="485"/>
      <c r="L1997" s="486"/>
      <c r="M1997" s="485"/>
      <c r="N1997" s="486"/>
      <c r="O1997" s="485"/>
      <c r="P1997" s="486"/>
      <c r="Q1997" s="485"/>
      <c r="R1997" s="486"/>
      <c r="S1997" s="485"/>
      <c r="T1997" s="486"/>
      <c r="U1997" s="485"/>
      <c r="V1997" s="486"/>
      <c r="W1997" s="485"/>
      <c r="X1997" s="486"/>
      <c r="Y1997" s="487"/>
      <c r="Z1997" s="69"/>
    </row>
    <row r="1998" spans="1:26" s="76" customFormat="1" ht="18.399999999999999" customHeight="1" x14ac:dyDescent="0.15">
      <c r="A1998" s="69"/>
      <c r="B1998" s="178" t="s">
        <v>160</v>
      </c>
      <c r="C1998" s="179"/>
      <c r="D1998" s="179"/>
      <c r="E1998" s="179"/>
      <c r="F1998" s="179"/>
      <c r="G1998" s="179"/>
      <c r="H1998" s="179"/>
      <c r="I1998" s="180"/>
      <c r="J1998" s="484"/>
      <c r="K1998" s="485"/>
      <c r="L1998" s="486"/>
      <c r="M1998" s="485"/>
      <c r="N1998" s="486"/>
      <c r="O1998" s="485"/>
      <c r="P1998" s="486"/>
      <c r="Q1998" s="485"/>
      <c r="R1998" s="486"/>
      <c r="S1998" s="485"/>
      <c r="T1998" s="486"/>
      <c r="U1998" s="485"/>
      <c r="V1998" s="486"/>
      <c r="W1998" s="485"/>
      <c r="X1998" s="486"/>
      <c r="Y1998" s="487"/>
      <c r="Z1998" s="69"/>
    </row>
    <row r="1999" spans="1:26" s="76" customFormat="1" ht="18.399999999999999" customHeight="1" thickBot="1" x14ac:dyDescent="0.2">
      <c r="A1999" s="70"/>
      <c r="B1999" s="181" t="s">
        <v>161</v>
      </c>
      <c r="C1999" s="182"/>
      <c r="D1999" s="182"/>
      <c r="E1999" s="182"/>
      <c r="F1999" s="182"/>
      <c r="G1999" s="182"/>
      <c r="H1999" s="182"/>
      <c r="I1999" s="183"/>
      <c r="J1999" s="480"/>
      <c r="K1999" s="481"/>
      <c r="L1999" s="482"/>
      <c r="M1999" s="481"/>
      <c r="N1999" s="482"/>
      <c r="O1999" s="481"/>
      <c r="P1999" s="482"/>
      <c r="Q1999" s="481"/>
      <c r="R1999" s="482"/>
      <c r="S1999" s="481"/>
      <c r="T1999" s="482"/>
      <c r="U1999" s="481"/>
      <c r="V1999" s="482"/>
      <c r="W1999" s="481"/>
      <c r="X1999" s="482"/>
      <c r="Y1999" s="483"/>
      <c r="Z1999" s="69"/>
    </row>
    <row r="2000" spans="1:26" s="76" customFormat="1" ht="18.399999999999999" customHeight="1" thickTop="1" x14ac:dyDescent="0.15">
      <c r="A2000" s="69"/>
      <c r="B2000" s="73"/>
      <c r="C2000" s="73"/>
      <c r="D2000" s="507" t="str">
        <f>IF(AB2001=0,"",VLOOKUP(AB2001,E$2256:F$2355,2))</f>
        <v/>
      </c>
      <c r="E2000" s="507"/>
      <c r="F2000" s="507"/>
      <c r="G2000" s="507"/>
      <c r="H2000" s="73"/>
      <c r="I2000" s="73"/>
      <c r="J2000" s="73"/>
      <c r="K2000" s="73"/>
      <c r="L2000" s="73"/>
      <c r="M2000" s="503"/>
      <c r="N2000" s="503"/>
      <c r="O2000" s="503"/>
      <c r="P2000" s="503"/>
      <c r="Q2000" s="503"/>
      <c r="R2000" s="73"/>
      <c r="S2000" s="73"/>
      <c r="T2000" s="73"/>
      <c r="U2000" s="505" t="str">
        <f>U$20</f>
        <v/>
      </c>
      <c r="V2000" s="505"/>
      <c r="W2000" s="505"/>
      <c r="X2000" s="505"/>
      <c r="Y2000" s="505"/>
      <c r="Z2000" s="69"/>
    </row>
    <row r="2001" spans="1:28" s="76" customFormat="1" ht="18.399999999999999" customHeight="1" x14ac:dyDescent="0.15">
      <c r="A2001" s="69"/>
      <c r="B2001" s="74" t="s">
        <v>162</v>
      </c>
      <c r="C2001" s="74"/>
      <c r="D2001" s="508"/>
      <c r="E2001" s="508"/>
      <c r="F2001" s="508"/>
      <c r="G2001" s="508"/>
      <c r="H2001" s="69"/>
      <c r="I2001" s="74" t="s">
        <v>163</v>
      </c>
      <c r="J2001" s="74"/>
      <c r="K2001" s="74"/>
      <c r="L2001" s="74"/>
      <c r="M2001" s="504"/>
      <c r="N2001" s="504"/>
      <c r="O2001" s="504"/>
      <c r="P2001" s="504"/>
      <c r="Q2001" s="504"/>
      <c r="R2001" s="69"/>
      <c r="S2001" s="74" t="s">
        <v>174</v>
      </c>
      <c r="T2001" s="74"/>
      <c r="U2001" s="506"/>
      <c r="V2001" s="506"/>
      <c r="W2001" s="506"/>
      <c r="X2001" s="506"/>
      <c r="Y2001" s="506"/>
      <c r="Z2001" s="69"/>
      <c r="AB2001" s="85">
        <f>IF(OR(SUM(AE$9:AE$10)=0,SUM(AE$9:AE$10)&lt;MAX(AB$1:AB2000)+1),0,MAX(AB$1:AB2000)+1)</f>
        <v>0</v>
      </c>
    </row>
    <row r="2002" spans="1:28" s="76" customFormat="1" ht="18.399999999999999" customHeight="1" x14ac:dyDescent="0.15">
      <c r="A2002" s="69"/>
      <c r="B2002" s="240" t="s">
        <v>389</v>
      </c>
      <c r="C2002" s="69"/>
      <c r="D2002" s="69"/>
      <c r="E2002" s="69"/>
      <c r="F2002" s="69"/>
      <c r="G2002" s="69"/>
      <c r="H2002" s="69"/>
      <c r="I2002" s="69"/>
      <c r="J2002" s="69"/>
      <c r="K2002" s="69"/>
      <c r="L2002" s="69"/>
      <c r="M2002" s="69"/>
      <c r="N2002" s="69"/>
      <c r="O2002" s="69"/>
      <c r="P2002" s="69"/>
      <c r="Q2002" s="69"/>
      <c r="R2002" s="69"/>
      <c r="S2002" s="69"/>
      <c r="T2002" s="69"/>
      <c r="U2002" s="69"/>
      <c r="V2002" s="69"/>
      <c r="W2002" s="69"/>
      <c r="X2002" s="69"/>
      <c r="Y2002" s="69"/>
      <c r="Z2002" s="69"/>
    </row>
    <row r="2003" spans="1:28" s="76" customFormat="1" ht="18.399999999999999" customHeight="1" x14ac:dyDescent="0.15">
      <c r="A2003" s="69" t="s">
        <v>149</v>
      </c>
      <c r="B2003" s="70"/>
      <c r="C2003" s="70"/>
      <c r="D2003" s="70"/>
      <c r="E2003" s="70"/>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5"/>
    </row>
    <row r="2004" spans="1:28" s="76" customFormat="1" ht="18.399999999999999" customHeight="1" x14ac:dyDescent="0.15">
      <c r="A2004" s="70"/>
      <c r="B2004" s="70"/>
      <c r="C2004" s="70"/>
      <c r="D2004" s="498" t="str">
        <f>団体!C$4&amp;"   体調チェックシート"</f>
        <v>令和 ４年度 第２４回 「谷口睦生」記念陸上記録会   体調チェックシート</v>
      </c>
      <c r="E2004" s="498"/>
      <c r="F2004" s="498"/>
      <c r="G2004" s="498"/>
      <c r="H2004" s="498"/>
      <c r="I2004" s="498"/>
      <c r="J2004" s="498"/>
      <c r="K2004" s="498"/>
      <c r="L2004" s="498"/>
      <c r="M2004" s="498"/>
      <c r="N2004" s="498"/>
      <c r="O2004" s="498"/>
      <c r="P2004" s="498"/>
      <c r="Q2004" s="498"/>
      <c r="R2004" s="498"/>
      <c r="S2004" s="498"/>
      <c r="T2004" s="498"/>
      <c r="U2004" s="498"/>
      <c r="V2004" s="498"/>
      <c r="W2004" s="498"/>
      <c r="X2004" s="498"/>
      <c r="Y2004" s="70"/>
      <c r="Z2004" s="70"/>
      <c r="AA2004" s="75"/>
    </row>
    <row r="2005" spans="1:28" s="76" customFormat="1" ht="18.399999999999999" customHeight="1" x14ac:dyDescent="0.15">
      <c r="A2005" s="69"/>
      <c r="B2005" s="69"/>
      <c r="C2005" s="69"/>
      <c r="D2005" s="498"/>
      <c r="E2005" s="498"/>
      <c r="F2005" s="498"/>
      <c r="G2005" s="498"/>
      <c r="H2005" s="498"/>
      <c r="I2005" s="498"/>
      <c r="J2005" s="498"/>
      <c r="K2005" s="498"/>
      <c r="L2005" s="498"/>
      <c r="M2005" s="498"/>
      <c r="N2005" s="498"/>
      <c r="O2005" s="498"/>
      <c r="P2005" s="498"/>
      <c r="Q2005" s="498"/>
      <c r="R2005" s="498"/>
      <c r="S2005" s="498"/>
      <c r="T2005" s="498"/>
      <c r="U2005" s="498"/>
      <c r="V2005" s="498"/>
      <c r="W2005" s="498"/>
      <c r="X2005" s="498"/>
      <c r="Y2005" s="69"/>
      <c r="Z2005" s="69"/>
    </row>
    <row r="2006" spans="1:28" s="76" customFormat="1" ht="18.399999999999999" customHeight="1" x14ac:dyDescent="0.15">
      <c r="A2006" s="69"/>
      <c r="B2006" s="69"/>
      <c r="C2006" s="69"/>
      <c r="D2006" s="69"/>
      <c r="E2006" s="69"/>
      <c r="F2006" s="69"/>
      <c r="G2006" s="69"/>
      <c r="H2006" s="69"/>
      <c r="I2006" s="69"/>
      <c r="J2006" s="69"/>
      <c r="K2006" s="69"/>
      <c r="L2006" s="69"/>
      <c r="M2006" s="69"/>
      <c r="N2006" s="69"/>
      <c r="O2006" s="69"/>
      <c r="P2006" s="69"/>
      <c r="Q2006" s="69"/>
      <c r="R2006" s="69"/>
      <c r="S2006" s="69"/>
      <c r="T2006" s="69"/>
      <c r="U2006" s="69"/>
      <c r="V2006" s="69"/>
      <c r="W2006" s="69"/>
      <c r="X2006" s="69"/>
      <c r="Y2006" s="69"/>
      <c r="Z2006" s="69"/>
    </row>
    <row r="2007" spans="1:28" s="76" customFormat="1" ht="18.399999999999999" customHeight="1" x14ac:dyDescent="0.15">
      <c r="A2007" s="69"/>
      <c r="B2007" s="71" t="s">
        <v>150</v>
      </c>
      <c r="C2007" s="69"/>
      <c r="D2007" s="69"/>
      <c r="E2007" s="69"/>
      <c r="F2007" s="69"/>
      <c r="G2007" s="69"/>
      <c r="H2007" s="69"/>
      <c r="I2007" s="69"/>
      <c r="J2007" s="69"/>
      <c r="K2007" s="69"/>
      <c r="L2007" s="69"/>
      <c r="M2007" s="69"/>
      <c r="N2007" s="69"/>
      <c r="O2007" s="69"/>
      <c r="P2007" s="69"/>
      <c r="Q2007" s="69"/>
      <c r="R2007" s="69"/>
      <c r="S2007" s="69"/>
      <c r="T2007" s="69"/>
      <c r="U2007" s="69"/>
      <c r="V2007" s="69"/>
      <c r="W2007" s="69"/>
      <c r="X2007" s="69"/>
      <c r="Y2007" s="69"/>
      <c r="Z2007" s="69"/>
    </row>
    <row r="2008" spans="1:28" s="76" customFormat="1" ht="18.399999999999999" customHeight="1" x14ac:dyDescent="0.15">
      <c r="A2008" s="69"/>
      <c r="B2008" s="71" t="s">
        <v>151</v>
      </c>
      <c r="C2008" s="69"/>
      <c r="D2008" s="69"/>
      <c r="E2008" s="69"/>
      <c r="F2008" s="69"/>
      <c r="G2008" s="69"/>
      <c r="H2008" s="69"/>
      <c r="I2008" s="69"/>
      <c r="J2008" s="69"/>
      <c r="K2008" s="69"/>
      <c r="L2008" s="69"/>
      <c r="M2008" s="69"/>
      <c r="N2008" s="69"/>
      <c r="O2008" s="69"/>
      <c r="P2008" s="69"/>
      <c r="Q2008" s="69"/>
      <c r="R2008" s="69"/>
      <c r="S2008" s="69"/>
      <c r="T2008" s="69"/>
      <c r="U2008" s="69"/>
      <c r="V2008" s="69"/>
      <c r="W2008" s="69"/>
      <c r="X2008" s="69"/>
      <c r="Y2008" s="69"/>
      <c r="Z2008" s="69"/>
    </row>
    <row r="2009" spans="1:28" s="76" customFormat="1" ht="18.399999999999999" customHeight="1" x14ac:dyDescent="0.15">
      <c r="A2009" s="69"/>
      <c r="B2009" s="71" t="s">
        <v>152</v>
      </c>
      <c r="C2009" s="69"/>
      <c r="D2009" s="69"/>
      <c r="E2009" s="69"/>
      <c r="F2009" s="69"/>
      <c r="G2009" s="69"/>
      <c r="H2009" s="69"/>
      <c r="I2009" s="69"/>
      <c r="J2009" s="69"/>
      <c r="K2009" s="69"/>
      <c r="L2009" s="69"/>
      <c r="M2009" s="69"/>
      <c r="N2009" s="69"/>
      <c r="O2009" s="69"/>
      <c r="P2009" s="69"/>
      <c r="Q2009" s="69"/>
      <c r="R2009" s="69"/>
      <c r="S2009" s="69"/>
      <c r="T2009" s="69"/>
      <c r="U2009" s="69"/>
      <c r="V2009" s="69"/>
      <c r="W2009" s="69"/>
      <c r="X2009" s="69"/>
      <c r="Y2009" s="69"/>
      <c r="Z2009" s="69"/>
    </row>
    <row r="2010" spans="1:28" s="76" customFormat="1" ht="18.399999999999999" customHeight="1" x14ac:dyDescent="0.15">
      <c r="A2010" s="69"/>
      <c r="B2010" s="71" t="s">
        <v>153</v>
      </c>
      <c r="C2010" s="69"/>
      <c r="D2010" s="69"/>
      <c r="E2010" s="69"/>
      <c r="F2010" s="69"/>
      <c r="G2010" s="69"/>
      <c r="H2010" s="69"/>
      <c r="I2010" s="69"/>
      <c r="J2010" s="69"/>
      <c r="K2010" s="69"/>
      <c r="L2010" s="69"/>
      <c r="M2010" s="69"/>
      <c r="N2010" s="69"/>
      <c r="O2010" s="69"/>
      <c r="P2010" s="69"/>
      <c r="Q2010" s="69"/>
      <c r="R2010" s="69"/>
      <c r="S2010" s="69"/>
      <c r="T2010" s="69"/>
      <c r="U2010" s="69"/>
      <c r="V2010" s="69"/>
      <c r="W2010" s="69"/>
      <c r="X2010" s="69"/>
      <c r="Y2010" s="69"/>
      <c r="Z2010" s="69"/>
    </row>
    <row r="2011" spans="1:28" s="76" customFormat="1" ht="18.399999999999999" customHeight="1" x14ac:dyDescent="0.15">
      <c r="A2011" s="69"/>
      <c r="B2011" s="71" t="s">
        <v>164</v>
      </c>
      <c r="C2011" s="69"/>
      <c r="D2011" s="69"/>
      <c r="E2011" s="69"/>
      <c r="F2011" s="69"/>
      <c r="G2011" s="69"/>
      <c r="H2011" s="69"/>
      <c r="I2011" s="69"/>
      <c r="J2011" s="69"/>
      <c r="K2011" s="69"/>
      <c r="L2011" s="69"/>
      <c r="M2011" s="69"/>
      <c r="N2011" s="69"/>
      <c r="O2011" s="69"/>
      <c r="P2011" s="69"/>
      <c r="Q2011" s="69"/>
      <c r="R2011" s="69"/>
      <c r="S2011" s="69"/>
      <c r="T2011" s="69"/>
      <c r="U2011" s="69"/>
      <c r="V2011" s="69"/>
      <c r="W2011" s="69"/>
      <c r="X2011" s="69"/>
      <c r="Y2011" s="69"/>
      <c r="Z2011" s="69"/>
    </row>
    <row r="2012" spans="1:28" s="76" customFormat="1" ht="18.399999999999999" customHeight="1" x14ac:dyDescent="0.15">
      <c r="A2012" s="69"/>
      <c r="B2012" s="71" t="s">
        <v>165</v>
      </c>
      <c r="C2012" s="69"/>
      <c r="D2012" s="69"/>
      <c r="E2012" s="69"/>
      <c r="F2012" s="69"/>
      <c r="G2012" s="69"/>
      <c r="H2012" s="69"/>
      <c r="I2012" s="69"/>
      <c r="J2012" s="69"/>
      <c r="K2012" s="69"/>
      <c r="L2012" s="69"/>
      <c r="M2012" s="69"/>
      <c r="N2012" s="69"/>
      <c r="O2012" s="69"/>
      <c r="P2012" s="69"/>
      <c r="Q2012" s="69"/>
      <c r="R2012" s="69"/>
      <c r="S2012" s="69"/>
      <c r="T2012" s="69"/>
      <c r="U2012" s="69"/>
      <c r="V2012" s="69"/>
      <c r="W2012" s="69"/>
      <c r="X2012" s="69"/>
      <c r="Y2012" s="69"/>
      <c r="Z2012" s="69"/>
    </row>
    <row r="2013" spans="1:28" s="76" customFormat="1" ht="18.399999999999999" customHeight="1" x14ac:dyDescent="0.15">
      <c r="A2013" s="69"/>
      <c r="B2013" s="241" t="s">
        <v>154</v>
      </c>
      <c r="C2013" s="69"/>
      <c r="D2013" s="69"/>
      <c r="E2013" s="69"/>
      <c r="F2013" s="69"/>
      <c r="G2013" s="69"/>
      <c r="H2013" s="242"/>
      <c r="I2013" s="69"/>
      <c r="J2013" s="69"/>
      <c r="K2013" s="69"/>
      <c r="L2013" s="69"/>
      <c r="M2013" s="242"/>
      <c r="N2013" s="242"/>
      <c r="O2013" s="242"/>
      <c r="P2013" s="242"/>
      <c r="Q2013" s="242"/>
      <c r="R2013" s="242"/>
      <c r="S2013" s="242"/>
      <c r="T2013" s="242"/>
      <c r="U2013" s="242"/>
      <c r="V2013" s="242"/>
      <c r="W2013" s="242"/>
      <c r="X2013" s="242"/>
      <c r="Y2013" s="242"/>
      <c r="Z2013" s="69"/>
    </row>
    <row r="2014" spans="1:28" s="76" customFormat="1" ht="18.399999999999999" customHeight="1" thickBot="1" x14ac:dyDescent="0.2">
      <c r="A2014" s="69"/>
      <c r="B2014" s="72" t="s">
        <v>390</v>
      </c>
      <c r="C2014" s="69"/>
      <c r="D2014" s="69"/>
      <c r="E2014" s="69"/>
      <c r="F2014" s="69"/>
      <c r="G2014" s="69"/>
      <c r="H2014" s="69"/>
      <c r="I2014" s="69"/>
      <c r="J2014" s="69"/>
      <c r="K2014" s="69"/>
      <c r="L2014" s="69"/>
      <c r="M2014" s="69"/>
      <c r="N2014" s="69"/>
      <c r="O2014" s="69"/>
      <c r="P2014" s="69"/>
      <c r="Q2014" s="69"/>
      <c r="R2014" s="69"/>
      <c r="S2014" s="69"/>
      <c r="T2014" s="69"/>
      <c r="U2014" s="69"/>
      <c r="V2014" s="69"/>
      <c r="W2014" s="69"/>
      <c r="X2014" s="69"/>
      <c r="Y2014" s="69"/>
      <c r="Z2014" s="69"/>
    </row>
    <row r="2015" spans="1:28" s="76" customFormat="1" ht="18.399999999999999" customHeight="1" thickTop="1" thickBot="1" x14ac:dyDescent="0.2">
      <c r="A2015" s="69"/>
      <c r="B2015" s="499" t="s">
        <v>155</v>
      </c>
      <c r="C2015" s="500"/>
      <c r="D2015" s="500"/>
      <c r="E2015" s="500"/>
      <c r="F2015" s="500"/>
      <c r="G2015" s="500"/>
      <c r="H2015" s="500"/>
      <c r="I2015" s="501"/>
      <c r="J2015" s="496">
        <f>J$13</f>
        <v>44871</v>
      </c>
      <c r="K2015" s="497"/>
      <c r="L2015" s="496">
        <f t="shared" ref="L2015" si="616">L$13</f>
        <v>44872</v>
      </c>
      <c r="M2015" s="497"/>
      <c r="N2015" s="496">
        <f t="shared" ref="N2015" si="617">N$13</f>
        <v>44873</v>
      </c>
      <c r="O2015" s="497"/>
      <c r="P2015" s="496">
        <f t="shared" ref="P2015" si="618">P$13</f>
        <v>44874</v>
      </c>
      <c r="Q2015" s="497"/>
      <c r="R2015" s="496">
        <f t="shared" ref="R2015" si="619">R$13</f>
        <v>44875</v>
      </c>
      <c r="S2015" s="497"/>
      <c r="T2015" s="496">
        <f t="shared" ref="T2015" si="620">T$13</f>
        <v>44876</v>
      </c>
      <c r="U2015" s="497"/>
      <c r="V2015" s="496">
        <f t="shared" ref="V2015" si="621">V$13</f>
        <v>44877</v>
      </c>
      <c r="W2015" s="497"/>
      <c r="X2015" s="496">
        <f t="shared" ref="X2015" si="622">X$13</f>
        <v>44878</v>
      </c>
      <c r="Y2015" s="502"/>
      <c r="Z2015" s="69"/>
    </row>
    <row r="2016" spans="1:28" s="76" customFormat="1" ht="18.399999999999999" customHeight="1" thickTop="1" x14ac:dyDescent="0.15">
      <c r="A2016" s="69"/>
      <c r="B2016" s="170" t="s">
        <v>156</v>
      </c>
      <c r="C2016" s="171"/>
      <c r="D2016" s="171"/>
      <c r="E2016" s="171"/>
      <c r="F2016" s="171"/>
      <c r="G2016" s="171"/>
      <c r="H2016" s="171"/>
      <c r="I2016" s="172"/>
      <c r="J2016" s="488"/>
      <c r="K2016" s="489"/>
      <c r="L2016" s="490"/>
      <c r="M2016" s="489"/>
      <c r="N2016" s="490"/>
      <c r="O2016" s="489"/>
      <c r="P2016" s="490"/>
      <c r="Q2016" s="489"/>
      <c r="R2016" s="490"/>
      <c r="S2016" s="489"/>
      <c r="T2016" s="490"/>
      <c r="U2016" s="489"/>
      <c r="V2016" s="490"/>
      <c r="W2016" s="489"/>
      <c r="X2016" s="490"/>
      <c r="Y2016" s="491"/>
      <c r="Z2016" s="69"/>
    </row>
    <row r="2017" spans="1:35" s="76" customFormat="1" ht="18.399999999999999" customHeight="1" x14ac:dyDescent="0.15">
      <c r="A2017" s="69"/>
      <c r="B2017" s="173"/>
      <c r="C2017" s="174"/>
      <c r="D2017" s="174"/>
      <c r="E2017" s="174"/>
      <c r="F2017" s="174"/>
      <c r="G2017" s="175" t="s">
        <v>157</v>
      </c>
      <c r="H2017" s="176"/>
      <c r="I2017" s="177"/>
      <c r="J2017" s="492" t="s">
        <v>286</v>
      </c>
      <c r="K2017" s="493"/>
      <c r="L2017" s="494" t="s">
        <v>286</v>
      </c>
      <c r="M2017" s="493"/>
      <c r="N2017" s="494" t="s">
        <v>286</v>
      </c>
      <c r="O2017" s="493"/>
      <c r="P2017" s="494" t="s">
        <v>286</v>
      </c>
      <c r="Q2017" s="493"/>
      <c r="R2017" s="494" t="s">
        <v>286</v>
      </c>
      <c r="S2017" s="493"/>
      <c r="T2017" s="494" t="s">
        <v>286</v>
      </c>
      <c r="U2017" s="493"/>
      <c r="V2017" s="494" t="s">
        <v>286</v>
      </c>
      <c r="W2017" s="493"/>
      <c r="X2017" s="494" t="s">
        <v>286</v>
      </c>
      <c r="Y2017" s="495"/>
      <c r="Z2017" s="69"/>
    </row>
    <row r="2018" spans="1:35" s="76" customFormat="1" ht="18.399999999999999" customHeight="1" x14ac:dyDescent="0.15">
      <c r="A2018" s="69"/>
      <c r="B2018" s="178" t="s">
        <v>158</v>
      </c>
      <c r="C2018" s="179"/>
      <c r="D2018" s="179"/>
      <c r="E2018" s="179"/>
      <c r="F2018" s="179"/>
      <c r="G2018" s="179"/>
      <c r="H2018" s="179"/>
      <c r="I2018" s="180"/>
      <c r="J2018" s="484"/>
      <c r="K2018" s="485"/>
      <c r="L2018" s="486"/>
      <c r="M2018" s="485"/>
      <c r="N2018" s="486"/>
      <c r="O2018" s="485"/>
      <c r="P2018" s="486"/>
      <c r="Q2018" s="485"/>
      <c r="R2018" s="486"/>
      <c r="S2018" s="485"/>
      <c r="T2018" s="486"/>
      <c r="U2018" s="485"/>
      <c r="V2018" s="486"/>
      <c r="W2018" s="485"/>
      <c r="X2018" s="486"/>
      <c r="Y2018" s="487"/>
      <c r="Z2018" s="69"/>
    </row>
    <row r="2019" spans="1:35" s="76" customFormat="1" ht="18.399999999999999" customHeight="1" x14ac:dyDescent="0.15">
      <c r="A2019" s="70"/>
      <c r="B2019" s="178" t="s">
        <v>159</v>
      </c>
      <c r="C2019" s="179"/>
      <c r="D2019" s="179"/>
      <c r="E2019" s="179"/>
      <c r="F2019" s="179"/>
      <c r="G2019" s="179"/>
      <c r="H2019" s="179"/>
      <c r="I2019" s="180"/>
      <c r="J2019" s="484"/>
      <c r="K2019" s="485"/>
      <c r="L2019" s="486"/>
      <c r="M2019" s="485"/>
      <c r="N2019" s="486"/>
      <c r="O2019" s="485"/>
      <c r="P2019" s="486"/>
      <c r="Q2019" s="485"/>
      <c r="R2019" s="486"/>
      <c r="S2019" s="485"/>
      <c r="T2019" s="486"/>
      <c r="U2019" s="485"/>
      <c r="V2019" s="486"/>
      <c r="W2019" s="485"/>
      <c r="X2019" s="486"/>
      <c r="Y2019" s="487"/>
      <c r="Z2019" s="69"/>
    </row>
    <row r="2020" spans="1:35" s="76" customFormat="1" ht="18.399999999999999" customHeight="1" x14ac:dyDescent="0.15">
      <c r="A2020" s="69"/>
      <c r="B2020" s="178" t="s">
        <v>160</v>
      </c>
      <c r="C2020" s="179"/>
      <c r="D2020" s="179"/>
      <c r="E2020" s="179"/>
      <c r="F2020" s="179"/>
      <c r="G2020" s="179"/>
      <c r="H2020" s="179"/>
      <c r="I2020" s="180"/>
      <c r="J2020" s="484"/>
      <c r="K2020" s="485"/>
      <c r="L2020" s="486"/>
      <c r="M2020" s="485"/>
      <c r="N2020" s="486"/>
      <c r="O2020" s="485"/>
      <c r="P2020" s="486"/>
      <c r="Q2020" s="485"/>
      <c r="R2020" s="486"/>
      <c r="S2020" s="485"/>
      <c r="T2020" s="486"/>
      <c r="U2020" s="485"/>
      <c r="V2020" s="486"/>
      <c r="W2020" s="485"/>
      <c r="X2020" s="486"/>
      <c r="Y2020" s="487"/>
      <c r="Z2020" s="69"/>
    </row>
    <row r="2021" spans="1:35" s="76" customFormat="1" ht="18.399999999999999" customHeight="1" thickBot="1" x14ac:dyDescent="0.2">
      <c r="A2021" s="70"/>
      <c r="B2021" s="181" t="s">
        <v>161</v>
      </c>
      <c r="C2021" s="182"/>
      <c r="D2021" s="182"/>
      <c r="E2021" s="182"/>
      <c r="F2021" s="182"/>
      <c r="G2021" s="182"/>
      <c r="H2021" s="182"/>
      <c r="I2021" s="183"/>
      <c r="J2021" s="480"/>
      <c r="K2021" s="481"/>
      <c r="L2021" s="482"/>
      <c r="M2021" s="481"/>
      <c r="N2021" s="482"/>
      <c r="O2021" s="481"/>
      <c r="P2021" s="482"/>
      <c r="Q2021" s="481"/>
      <c r="R2021" s="482"/>
      <c r="S2021" s="481"/>
      <c r="T2021" s="482"/>
      <c r="U2021" s="481"/>
      <c r="V2021" s="482"/>
      <c r="W2021" s="481"/>
      <c r="X2021" s="482"/>
      <c r="Y2021" s="483"/>
      <c r="Z2021" s="69"/>
    </row>
    <row r="2022" spans="1:35" s="76" customFormat="1" ht="18.399999999999999" customHeight="1" thickTop="1" x14ac:dyDescent="0.15">
      <c r="A2022" s="69"/>
      <c r="B2022" s="73"/>
      <c r="C2022" s="73"/>
      <c r="D2022" s="509" t="str">
        <f>IF(AB2023=0,"",VLOOKUP(AB2023,E$2256:F$2355,2))</f>
        <v/>
      </c>
      <c r="E2022" s="509"/>
      <c r="F2022" s="509"/>
      <c r="G2022" s="509"/>
      <c r="H2022" s="73"/>
      <c r="I2022" s="73"/>
      <c r="J2022" s="73"/>
      <c r="K2022" s="73"/>
      <c r="L2022" s="73"/>
      <c r="M2022" s="503"/>
      <c r="N2022" s="503"/>
      <c r="O2022" s="503"/>
      <c r="P2022" s="503"/>
      <c r="Q2022" s="503"/>
      <c r="R2022" s="73"/>
      <c r="S2022" s="73"/>
      <c r="T2022" s="73"/>
      <c r="U2022" s="511" t="str">
        <f>U$20</f>
        <v/>
      </c>
      <c r="V2022" s="511"/>
      <c r="W2022" s="511"/>
      <c r="X2022" s="511"/>
      <c r="Y2022" s="511"/>
      <c r="Z2022" s="69"/>
    </row>
    <row r="2023" spans="1:35" s="76" customFormat="1" ht="18.399999999999999" customHeight="1" x14ac:dyDescent="0.15">
      <c r="A2023" s="69"/>
      <c r="B2023" s="74" t="s">
        <v>162</v>
      </c>
      <c r="C2023" s="74"/>
      <c r="D2023" s="510"/>
      <c r="E2023" s="510"/>
      <c r="F2023" s="510"/>
      <c r="G2023" s="510"/>
      <c r="H2023" s="69"/>
      <c r="I2023" s="74" t="s">
        <v>163</v>
      </c>
      <c r="J2023" s="74"/>
      <c r="K2023" s="74"/>
      <c r="L2023" s="74"/>
      <c r="M2023" s="504"/>
      <c r="N2023" s="504"/>
      <c r="O2023" s="504"/>
      <c r="P2023" s="504"/>
      <c r="Q2023" s="504"/>
      <c r="R2023" s="69"/>
      <c r="S2023" s="74" t="s">
        <v>174</v>
      </c>
      <c r="T2023" s="74"/>
      <c r="U2023" s="512"/>
      <c r="V2023" s="512"/>
      <c r="W2023" s="512"/>
      <c r="X2023" s="512"/>
      <c r="Y2023" s="512"/>
      <c r="Z2023" s="69"/>
      <c r="AB2023" s="85">
        <f>IF(OR(SUM(AE$9:AE$10)=0,SUM(AE$9:AE$10)&lt;MAX(AB$1:AB2022)+1),0,MAX(AB$1:AB2022)+1)</f>
        <v>0</v>
      </c>
    </row>
    <row r="2024" spans="1:35" s="76" customFormat="1" ht="18.399999999999999" customHeight="1" x14ac:dyDescent="0.15">
      <c r="A2024" s="69"/>
      <c r="B2024" s="240" t="s">
        <v>389</v>
      </c>
      <c r="C2024" s="69"/>
      <c r="D2024" s="69"/>
      <c r="E2024" s="69"/>
      <c r="F2024" s="69"/>
      <c r="G2024" s="69"/>
      <c r="H2024" s="69"/>
      <c r="I2024" s="69"/>
      <c r="J2024" s="69"/>
      <c r="K2024" s="69"/>
      <c r="L2024" s="69"/>
      <c r="M2024" s="69"/>
      <c r="N2024" s="69"/>
      <c r="O2024" s="69"/>
      <c r="P2024" s="69"/>
      <c r="Q2024" s="69"/>
      <c r="R2024" s="69"/>
      <c r="S2024" s="69"/>
      <c r="T2024" s="69"/>
      <c r="U2024" s="69"/>
      <c r="V2024" s="69"/>
      <c r="W2024" s="69"/>
      <c r="X2024" s="69"/>
      <c r="Y2024" s="69"/>
      <c r="Z2024" s="69"/>
    </row>
    <row r="2025" spans="1:35" s="76" customFormat="1" ht="18.399999999999999" customHeight="1" x14ac:dyDescent="0.15">
      <c r="A2025" s="69" t="s">
        <v>149</v>
      </c>
      <c r="B2025" s="69"/>
      <c r="C2025" s="69"/>
      <c r="D2025" s="69"/>
      <c r="E2025" s="69"/>
      <c r="F2025" s="69"/>
      <c r="G2025" s="69"/>
      <c r="H2025" s="69"/>
      <c r="I2025" s="69"/>
      <c r="J2025" s="69"/>
      <c r="K2025" s="69"/>
      <c r="L2025" s="69"/>
      <c r="M2025" s="69"/>
      <c r="N2025" s="69"/>
      <c r="O2025" s="69"/>
      <c r="P2025" s="69"/>
      <c r="Q2025" s="69"/>
      <c r="R2025" s="69"/>
      <c r="S2025" s="69"/>
      <c r="T2025" s="69"/>
      <c r="U2025" s="69"/>
      <c r="V2025" s="69"/>
      <c r="W2025" s="69"/>
      <c r="X2025" s="69"/>
      <c r="Y2025" s="69"/>
      <c r="Z2025" s="69"/>
    </row>
    <row r="2026" spans="1:35" s="75" customFormat="1" ht="18.399999999999999" customHeight="1" x14ac:dyDescent="0.15">
      <c r="A2026" s="69" t="s">
        <v>149</v>
      </c>
      <c r="B2026" s="70"/>
      <c r="C2026" s="70"/>
      <c r="D2026" s="70"/>
      <c r="E2026" s="70"/>
      <c r="F2026" s="70"/>
      <c r="G2026" s="70"/>
      <c r="H2026" s="70"/>
      <c r="I2026" s="70"/>
      <c r="J2026" s="70"/>
      <c r="K2026" s="70"/>
      <c r="L2026" s="70"/>
      <c r="M2026" s="70"/>
      <c r="N2026" s="70"/>
      <c r="O2026" s="70"/>
      <c r="P2026" s="70"/>
      <c r="Q2026" s="70"/>
      <c r="R2026" s="70"/>
      <c r="S2026" s="70"/>
      <c r="T2026" s="70"/>
      <c r="U2026" s="70"/>
      <c r="V2026" s="70"/>
      <c r="W2026" s="70"/>
      <c r="X2026" s="70"/>
      <c r="Y2026" s="70"/>
      <c r="Z2026" s="70"/>
    </row>
    <row r="2027" spans="1:35" s="76" customFormat="1" ht="18.399999999999999" customHeight="1" x14ac:dyDescent="0.15">
      <c r="A2027" s="70"/>
      <c r="B2027" s="70"/>
      <c r="C2027" s="70"/>
      <c r="D2027" s="498" t="str">
        <f>団体!C$4&amp;"   体調チェックシート"</f>
        <v>令和 ４年度 第２４回 「谷口睦生」記念陸上記録会   体調チェックシート</v>
      </c>
      <c r="E2027" s="498"/>
      <c r="F2027" s="498"/>
      <c r="G2027" s="498"/>
      <c r="H2027" s="498"/>
      <c r="I2027" s="498"/>
      <c r="J2027" s="498"/>
      <c r="K2027" s="498"/>
      <c r="L2027" s="498"/>
      <c r="M2027" s="498"/>
      <c r="N2027" s="498"/>
      <c r="O2027" s="498"/>
      <c r="P2027" s="498"/>
      <c r="Q2027" s="498"/>
      <c r="R2027" s="498"/>
      <c r="S2027" s="498"/>
      <c r="T2027" s="498"/>
      <c r="U2027" s="498"/>
      <c r="V2027" s="498"/>
      <c r="W2027" s="498"/>
      <c r="X2027" s="498"/>
      <c r="Y2027" s="70"/>
      <c r="Z2027" s="70"/>
      <c r="AA2027" s="75"/>
      <c r="AB2027" s="75"/>
      <c r="AC2027" s="75"/>
      <c r="AD2027" s="75"/>
    </row>
    <row r="2028" spans="1:35" s="76" customFormat="1" ht="18.399999999999999" customHeight="1" x14ac:dyDescent="0.15">
      <c r="A2028" s="69"/>
      <c r="B2028" s="69"/>
      <c r="C2028" s="69"/>
      <c r="D2028" s="498"/>
      <c r="E2028" s="498"/>
      <c r="F2028" s="498"/>
      <c r="G2028" s="498"/>
      <c r="H2028" s="498"/>
      <c r="I2028" s="498"/>
      <c r="J2028" s="498"/>
      <c r="K2028" s="498"/>
      <c r="L2028" s="498"/>
      <c r="M2028" s="498"/>
      <c r="N2028" s="498"/>
      <c r="O2028" s="498"/>
      <c r="P2028" s="498"/>
      <c r="Q2028" s="498"/>
      <c r="R2028" s="498"/>
      <c r="S2028" s="498"/>
      <c r="T2028" s="498"/>
      <c r="U2028" s="498"/>
      <c r="V2028" s="498"/>
      <c r="W2028" s="498"/>
      <c r="X2028" s="498"/>
      <c r="Y2028" s="69"/>
      <c r="Z2028" s="69"/>
    </row>
    <row r="2029" spans="1:35" s="75" customFormat="1" ht="18.399999999999999" customHeight="1" x14ac:dyDescent="0.15">
      <c r="A2029" s="70"/>
      <c r="B2029" s="70"/>
      <c r="C2029" s="70"/>
      <c r="D2029" s="70"/>
      <c r="E2029" s="70"/>
      <c r="F2029" s="70"/>
      <c r="G2029" s="70"/>
      <c r="H2029" s="70"/>
      <c r="I2029" s="70"/>
      <c r="J2029" s="70"/>
      <c r="K2029" s="70"/>
      <c r="L2029" s="70"/>
      <c r="M2029" s="70"/>
      <c r="N2029" s="70"/>
      <c r="O2029" s="70"/>
      <c r="P2029" s="70"/>
      <c r="Q2029" s="70"/>
      <c r="R2029" s="70"/>
      <c r="S2029" s="70"/>
      <c r="T2029" s="70"/>
      <c r="U2029" s="70"/>
      <c r="V2029" s="70"/>
      <c r="W2029" s="70"/>
      <c r="X2029" s="70"/>
      <c r="Y2029" s="70"/>
      <c r="Z2029" s="70"/>
      <c r="AE2029" s="76"/>
      <c r="AF2029" s="76"/>
      <c r="AG2029" s="76"/>
      <c r="AH2029" s="76"/>
      <c r="AI2029" s="76"/>
    </row>
    <row r="2030" spans="1:35" s="76" customFormat="1" ht="18.399999999999999" customHeight="1" x14ac:dyDescent="0.15">
      <c r="A2030" s="69"/>
      <c r="B2030" s="71" t="s">
        <v>150</v>
      </c>
      <c r="C2030" s="69"/>
      <c r="D2030" s="69"/>
      <c r="E2030" s="69"/>
      <c r="F2030" s="69"/>
      <c r="G2030" s="69"/>
      <c r="H2030" s="69"/>
      <c r="I2030" s="69"/>
      <c r="J2030" s="69"/>
      <c r="K2030" s="69"/>
      <c r="L2030" s="69"/>
      <c r="M2030" s="69"/>
      <c r="N2030" s="69"/>
      <c r="O2030" s="69"/>
      <c r="P2030" s="69"/>
      <c r="Q2030" s="69"/>
      <c r="R2030" s="69"/>
      <c r="S2030" s="69"/>
      <c r="T2030" s="69"/>
      <c r="U2030" s="69"/>
      <c r="V2030" s="69"/>
      <c r="W2030" s="69"/>
      <c r="X2030" s="69"/>
      <c r="Y2030" s="69"/>
      <c r="Z2030" s="69"/>
    </row>
    <row r="2031" spans="1:35" s="76" customFormat="1" ht="18.399999999999999" customHeight="1" x14ac:dyDescent="0.15">
      <c r="A2031" s="69"/>
      <c r="B2031" s="71" t="s">
        <v>151</v>
      </c>
      <c r="C2031" s="69"/>
      <c r="D2031" s="69"/>
      <c r="E2031" s="69"/>
      <c r="F2031" s="69"/>
      <c r="G2031" s="69"/>
      <c r="H2031" s="69"/>
      <c r="I2031" s="69"/>
      <c r="J2031" s="69"/>
      <c r="K2031" s="69"/>
      <c r="L2031" s="69"/>
      <c r="M2031" s="69"/>
      <c r="N2031" s="69"/>
      <c r="O2031" s="69"/>
      <c r="P2031" s="69"/>
      <c r="Q2031" s="69"/>
      <c r="R2031" s="69"/>
      <c r="S2031" s="69"/>
      <c r="T2031" s="69"/>
      <c r="U2031" s="69"/>
      <c r="V2031" s="69"/>
      <c r="W2031" s="69"/>
      <c r="X2031" s="69"/>
      <c r="Y2031" s="69"/>
      <c r="Z2031" s="69"/>
    </row>
    <row r="2032" spans="1:35" s="76" customFormat="1" ht="18.399999999999999" customHeight="1" x14ac:dyDescent="0.15">
      <c r="A2032" s="69"/>
      <c r="B2032" s="71" t="s">
        <v>152</v>
      </c>
      <c r="C2032" s="69"/>
      <c r="D2032" s="69"/>
      <c r="E2032" s="69"/>
      <c r="F2032" s="69"/>
      <c r="G2032" s="69"/>
      <c r="H2032" s="69"/>
      <c r="I2032" s="69"/>
      <c r="J2032" s="69"/>
      <c r="K2032" s="69"/>
      <c r="L2032" s="69"/>
      <c r="M2032" s="69"/>
      <c r="N2032" s="69"/>
      <c r="O2032" s="69"/>
      <c r="P2032" s="69"/>
      <c r="Q2032" s="69"/>
      <c r="R2032" s="69"/>
      <c r="S2032" s="69"/>
      <c r="T2032" s="69"/>
      <c r="U2032" s="69"/>
      <c r="V2032" s="69"/>
      <c r="W2032" s="69"/>
      <c r="X2032" s="69"/>
      <c r="Y2032" s="69"/>
      <c r="Z2032" s="69"/>
    </row>
    <row r="2033" spans="1:28" s="76" customFormat="1" ht="18.399999999999999" customHeight="1" x14ac:dyDescent="0.15">
      <c r="A2033" s="69"/>
      <c r="B2033" s="71" t="s">
        <v>153</v>
      </c>
      <c r="C2033" s="69"/>
      <c r="D2033" s="69"/>
      <c r="E2033" s="69"/>
      <c r="F2033" s="69"/>
      <c r="G2033" s="69"/>
      <c r="H2033" s="69"/>
      <c r="I2033" s="69"/>
      <c r="J2033" s="69"/>
      <c r="K2033" s="69"/>
      <c r="L2033" s="69"/>
      <c r="M2033" s="69"/>
      <c r="N2033" s="69"/>
      <c r="O2033" s="69"/>
      <c r="P2033" s="69"/>
      <c r="Q2033" s="69"/>
      <c r="R2033" s="69"/>
      <c r="S2033" s="69"/>
      <c r="T2033" s="69"/>
      <c r="U2033" s="69"/>
      <c r="V2033" s="69"/>
      <c r="W2033" s="69"/>
      <c r="X2033" s="69"/>
      <c r="Y2033" s="69"/>
      <c r="Z2033" s="69"/>
    </row>
    <row r="2034" spans="1:28" s="76" customFormat="1" ht="18.399999999999999" customHeight="1" x14ac:dyDescent="0.15">
      <c r="A2034" s="69"/>
      <c r="B2034" s="71" t="s">
        <v>164</v>
      </c>
      <c r="C2034" s="69"/>
      <c r="D2034" s="69"/>
      <c r="E2034" s="69"/>
      <c r="F2034" s="69"/>
      <c r="G2034" s="69"/>
      <c r="H2034" s="69"/>
      <c r="I2034" s="69"/>
      <c r="J2034" s="69"/>
      <c r="K2034" s="69"/>
      <c r="L2034" s="69"/>
      <c r="M2034" s="69"/>
      <c r="N2034" s="69"/>
      <c r="O2034" s="69"/>
      <c r="P2034" s="69"/>
      <c r="Q2034" s="69"/>
      <c r="R2034" s="69"/>
      <c r="S2034" s="69"/>
      <c r="T2034" s="69"/>
      <c r="U2034" s="69"/>
      <c r="V2034" s="69"/>
      <c r="W2034" s="69"/>
      <c r="X2034" s="69"/>
      <c r="Y2034" s="69"/>
      <c r="Z2034" s="69"/>
    </row>
    <row r="2035" spans="1:28" s="76" customFormat="1" ht="18.399999999999999" customHeight="1" x14ac:dyDescent="0.15">
      <c r="A2035" s="69"/>
      <c r="B2035" s="71" t="s">
        <v>165</v>
      </c>
      <c r="C2035" s="69"/>
      <c r="D2035" s="69"/>
      <c r="E2035" s="69"/>
      <c r="F2035" s="69"/>
      <c r="G2035" s="69"/>
      <c r="H2035" s="69"/>
      <c r="I2035" s="69"/>
      <c r="J2035" s="69"/>
      <c r="K2035" s="69"/>
      <c r="L2035" s="69"/>
      <c r="M2035" s="69"/>
      <c r="N2035" s="69"/>
      <c r="O2035" s="69"/>
      <c r="P2035" s="69"/>
      <c r="Q2035" s="69"/>
      <c r="R2035" s="69"/>
      <c r="S2035" s="69"/>
      <c r="T2035" s="69"/>
      <c r="U2035" s="69"/>
      <c r="V2035" s="69"/>
      <c r="W2035" s="69"/>
      <c r="X2035" s="69"/>
      <c r="Y2035" s="69"/>
      <c r="Z2035" s="69"/>
    </row>
    <row r="2036" spans="1:28" s="76" customFormat="1" ht="18.399999999999999" customHeight="1" x14ac:dyDescent="0.15">
      <c r="A2036" s="69"/>
      <c r="B2036" s="241" t="s">
        <v>154</v>
      </c>
      <c r="C2036" s="69"/>
      <c r="D2036" s="69"/>
      <c r="E2036" s="69"/>
      <c r="F2036" s="69"/>
      <c r="G2036" s="69"/>
      <c r="H2036" s="242"/>
      <c r="I2036" s="69"/>
      <c r="J2036" s="69"/>
      <c r="K2036" s="69"/>
      <c r="L2036" s="69"/>
      <c r="M2036" s="242"/>
      <c r="N2036" s="242"/>
      <c r="O2036" s="242"/>
      <c r="P2036" s="242"/>
      <c r="Q2036" s="242"/>
      <c r="R2036" s="242"/>
      <c r="S2036" s="242"/>
      <c r="T2036" s="242"/>
      <c r="U2036" s="242"/>
      <c r="V2036" s="242"/>
      <c r="W2036" s="242"/>
      <c r="X2036" s="242"/>
      <c r="Y2036" s="242"/>
      <c r="Z2036" s="69"/>
    </row>
    <row r="2037" spans="1:28" s="76" customFormat="1" ht="18.399999999999999" customHeight="1" thickBot="1" x14ac:dyDescent="0.2">
      <c r="A2037" s="69"/>
      <c r="B2037" s="72" t="s">
        <v>390</v>
      </c>
      <c r="C2037" s="69"/>
      <c r="D2037" s="69"/>
      <c r="E2037" s="69"/>
      <c r="F2037" s="69"/>
      <c r="G2037" s="69"/>
      <c r="H2037" s="69"/>
      <c r="I2037" s="69"/>
      <c r="J2037" s="69"/>
      <c r="K2037" s="69"/>
      <c r="L2037" s="69"/>
      <c r="M2037" s="69"/>
      <c r="N2037" s="69"/>
      <c r="O2037" s="69"/>
      <c r="P2037" s="69"/>
      <c r="Q2037" s="69"/>
      <c r="R2037" s="69"/>
      <c r="S2037" s="69"/>
      <c r="T2037" s="69"/>
      <c r="U2037" s="69"/>
      <c r="V2037" s="69"/>
      <c r="W2037" s="69"/>
      <c r="X2037" s="69"/>
      <c r="Y2037" s="69"/>
      <c r="Z2037" s="69"/>
    </row>
    <row r="2038" spans="1:28" s="76" customFormat="1" ht="18.399999999999999" customHeight="1" thickTop="1" thickBot="1" x14ac:dyDescent="0.2">
      <c r="A2038" s="69"/>
      <c r="B2038" s="499" t="s">
        <v>155</v>
      </c>
      <c r="C2038" s="500"/>
      <c r="D2038" s="500"/>
      <c r="E2038" s="500"/>
      <c r="F2038" s="500"/>
      <c r="G2038" s="500"/>
      <c r="H2038" s="500"/>
      <c r="I2038" s="501"/>
      <c r="J2038" s="496">
        <f>J$13</f>
        <v>44871</v>
      </c>
      <c r="K2038" s="497"/>
      <c r="L2038" s="496">
        <f t="shared" ref="L2038" si="623">L$13</f>
        <v>44872</v>
      </c>
      <c r="M2038" s="497"/>
      <c r="N2038" s="496">
        <f t="shared" ref="N2038" si="624">N$13</f>
        <v>44873</v>
      </c>
      <c r="O2038" s="497"/>
      <c r="P2038" s="496">
        <f t="shared" ref="P2038" si="625">P$13</f>
        <v>44874</v>
      </c>
      <c r="Q2038" s="497"/>
      <c r="R2038" s="496">
        <f t="shared" ref="R2038" si="626">R$13</f>
        <v>44875</v>
      </c>
      <c r="S2038" s="497"/>
      <c r="T2038" s="496">
        <f t="shared" ref="T2038" si="627">T$13</f>
        <v>44876</v>
      </c>
      <c r="U2038" s="497"/>
      <c r="V2038" s="496">
        <f t="shared" ref="V2038" si="628">V$13</f>
        <v>44877</v>
      </c>
      <c r="W2038" s="497"/>
      <c r="X2038" s="496">
        <f t="shared" ref="X2038" si="629">X$13</f>
        <v>44878</v>
      </c>
      <c r="Y2038" s="502"/>
      <c r="Z2038" s="69"/>
    </row>
    <row r="2039" spans="1:28" s="76" customFormat="1" ht="18.399999999999999" customHeight="1" thickTop="1" x14ac:dyDescent="0.15">
      <c r="A2039" s="69"/>
      <c r="B2039" s="170" t="s">
        <v>156</v>
      </c>
      <c r="C2039" s="171"/>
      <c r="D2039" s="171"/>
      <c r="E2039" s="171"/>
      <c r="F2039" s="171"/>
      <c r="G2039" s="171"/>
      <c r="H2039" s="171"/>
      <c r="I2039" s="172"/>
      <c r="J2039" s="488"/>
      <c r="K2039" s="489"/>
      <c r="L2039" s="490"/>
      <c r="M2039" s="489"/>
      <c r="N2039" s="490"/>
      <c r="O2039" s="489"/>
      <c r="P2039" s="490"/>
      <c r="Q2039" s="489"/>
      <c r="R2039" s="490"/>
      <c r="S2039" s="489"/>
      <c r="T2039" s="490"/>
      <c r="U2039" s="489"/>
      <c r="V2039" s="490"/>
      <c r="W2039" s="489"/>
      <c r="X2039" s="490"/>
      <c r="Y2039" s="491"/>
      <c r="Z2039" s="69"/>
    </row>
    <row r="2040" spans="1:28" s="76" customFormat="1" ht="18.399999999999999" customHeight="1" x14ac:dyDescent="0.15">
      <c r="A2040" s="69"/>
      <c r="B2040" s="173"/>
      <c r="C2040" s="174"/>
      <c r="D2040" s="174"/>
      <c r="E2040" s="174"/>
      <c r="F2040" s="174"/>
      <c r="G2040" s="175" t="s">
        <v>157</v>
      </c>
      <c r="H2040" s="176"/>
      <c r="I2040" s="177"/>
      <c r="J2040" s="492" t="s">
        <v>286</v>
      </c>
      <c r="K2040" s="493"/>
      <c r="L2040" s="494" t="s">
        <v>286</v>
      </c>
      <c r="M2040" s="493"/>
      <c r="N2040" s="494" t="s">
        <v>286</v>
      </c>
      <c r="O2040" s="493"/>
      <c r="P2040" s="494" t="s">
        <v>286</v>
      </c>
      <c r="Q2040" s="493"/>
      <c r="R2040" s="494" t="s">
        <v>286</v>
      </c>
      <c r="S2040" s="493"/>
      <c r="T2040" s="494" t="s">
        <v>286</v>
      </c>
      <c r="U2040" s="493"/>
      <c r="V2040" s="494" t="s">
        <v>286</v>
      </c>
      <c r="W2040" s="493"/>
      <c r="X2040" s="494" t="s">
        <v>286</v>
      </c>
      <c r="Y2040" s="495"/>
      <c r="Z2040" s="69"/>
    </row>
    <row r="2041" spans="1:28" s="76" customFormat="1" ht="18.399999999999999" customHeight="1" x14ac:dyDescent="0.15">
      <c r="A2041" s="69"/>
      <c r="B2041" s="178" t="s">
        <v>158</v>
      </c>
      <c r="C2041" s="179"/>
      <c r="D2041" s="179"/>
      <c r="E2041" s="179"/>
      <c r="F2041" s="179"/>
      <c r="G2041" s="179"/>
      <c r="H2041" s="179"/>
      <c r="I2041" s="180"/>
      <c r="J2041" s="484"/>
      <c r="K2041" s="485"/>
      <c r="L2041" s="486"/>
      <c r="M2041" s="485"/>
      <c r="N2041" s="486"/>
      <c r="O2041" s="485"/>
      <c r="P2041" s="486"/>
      <c r="Q2041" s="485"/>
      <c r="R2041" s="486"/>
      <c r="S2041" s="485"/>
      <c r="T2041" s="486"/>
      <c r="U2041" s="485"/>
      <c r="V2041" s="486"/>
      <c r="W2041" s="485"/>
      <c r="X2041" s="486"/>
      <c r="Y2041" s="487"/>
      <c r="Z2041" s="69"/>
    </row>
    <row r="2042" spans="1:28" s="76" customFormat="1" ht="18.399999999999999" customHeight="1" x14ac:dyDescent="0.15">
      <c r="A2042" s="70"/>
      <c r="B2042" s="178" t="s">
        <v>159</v>
      </c>
      <c r="C2042" s="179"/>
      <c r="D2042" s="179"/>
      <c r="E2042" s="179"/>
      <c r="F2042" s="179"/>
      <c r="G2042" s="179"/>
      <c r="H2042" s="179"/>
      <c r="I2042" s="180"/>
      <c r="J2042" s="484"/>
      <c r="K2042" s="485"/>
      <c r="L2042" s="486"/>
      <c r="M2042" s="485"/>
      <c r="N2042" s="486"/>
      <c r="O2042" s="485"/>
      <c r="P2042" s="486"/>
      <c r="Q2042" s="485"/>
      <c r="R2042" s="486"/>
      <c r="S2042" s="485"/>
      <c r="T2042" s="486"/>
      <c r="U2042" s="485"/>
      <c r="V2042" s="486"/>
      <c r="W2042" s="485"/>
      <c r="X2042" s="486"/>
      <c r="Y2042" s="487"/>
      <c r="Z2042" s="69"/>
    </row>
    <row r="2043" spans="1:28" s="76" customFormat="1" ht="18.399999999999999" customHeight="1" x14ac:dyDescent="0.15">
      <c r="A2043" s="69"/>
      <c r="B2043" s="178" t="s">
        <v>160</v>
      </c>
      <c r="C2043" s="179"/>
      <c r="D2043" s="179"/>
      <c r="E2043" s="179"/>
      <c r="F2043" s="179"/>
      <c r="G2043" s="179"/>
      <c r="H2043" s="179"/>
      <c r="I2043" s="180"/>
      <c r="J2043" s="484"/>
      <c r="K2043" s="485"/>
      <c r="L2043" s="486"/>
      <c r="M2043" s="485"/>
      <c r="N2043" s="486"/>
      <c r="O2043" s="485"/>
      <c r="P2043" s="486"/>
      <c r="Q2043" s="485"/>
      <c r="R2043" s="486"/>
      <c r="S2043" s="485"/>
      <c r="T2043" s="486"/>
      <c r="U2043" s="485"/>
      <c r="V2043" s="486"/>
      <c r="W2043" s="485"/>
      <c r="X2043" s="486"/>
      <c r="Y2043" s="487"/>
      <c r="Z2043" s="69"/>
    </row>
    <row r="2044" spans="1:28" s="76" customFormat="1" ht="18.399999999999999" customHeight="1" thickBot="1" x14ac:dyDescent="0.2">
      <c r="A2044" s="70"/>
      <c r="B2044" s="181" t="s">
        <v>161</v>
      </c>
      <c r="C2044" s="182"/>
      <c r="D2044" s="182"/>
      <c r="E2044" s="182"/>
      <c r="F2044" s="182"/>
      <c r="G2044" s="182"/>
      <c r="H2044" s="182"/>
      <c r="I2044" s="183"/>
      <c r="J2044" s="480"/>
      <c r="K2044" s="481"/>
      <c r="L2044" s="482"/>
      <c r="M2044" s="481"/>
      <c r="N2044" s="482"/>
      <c r="O2044" s="481"/>
      <c r="P2044" s="482"/>
      <c r="Q2044" s="481"/>
      <c r="R2044" s="482"/>
      <c r="S2044" s="481"/>
      <c r="T2044" s="482"/>
      <c r="U2044" s="481"/>
      <c r="V2044" s="482"/>
      <c r="W2044" s="481"/>
      <c r="X2044" s="482"/>
      <c r="Y2044" s="483"/>
      <c r="Z2044" s="69"/>
    </row>
    <row r="2045" spans="1:28" s="76" customFormat="1" ht="18.399999999999999" customHeight="1" thickTop="1" x14ac:dyDescent="0.15">
      <c r="A2045" s="69"/>
      <c r="B2045" s="73"/>
      <c r="C2045" s="73"/>
      <c r="D2045" s="507" t="str">
        <f>IF(AB2046=0,"",VLOOKUP(AB2046,E$2256:F$2355,2))</f>
        <v/>
      </c>
      <c r="E2045" s="507"/>
      <c r="F2045" s="507"/>
      <c r="G2045" s="507"/>
      <c r="H2045" s="73"/>
      <c r="I2045" s="73"/>
      <c r="J2045" s="73"/>
      <c r="K2045" s="73"/>
      <c r="L2045" s="73"/>
      <c r="M2045" s="503"/>
      <c r="N2045" s="503"/>
      <c r="O2045" s="503"/>
      <c r="P2045" s="503"/>
      <c r="Q2045" s="503"/>
      <c r="R2045" s="73"/>
      <c r="S2045" s="73"/>
      <c r="T2045" s="73"/>
      <c r="U2045" s="505" t="str">
        <f>U$20</f>
        <v/>
      </c>
      <c r="V2045" s="505"/>
      <c r="W2045" s="505"/>
      <c r="X2045" s="505"/>
      <c r="Y2045" s="505"/>
      <c r="Z2045" s="69"/>
    </row>
    <row r="2046" spans="1:28" s="76" customFormat="1" ht="18.399999999999999" customHeight="1" x14ac:dyDescent="0.15">
      <c r="A2046" s="69"/>
      <c r="B2046" s="74" t="s">
        <v>162</v>
      </c>
      <c r="C2046" s="74"/>
      <c r="D2046" s="508"/>
      <c r="E2046" s="508"/>
      <c r="F2046" s="508"/>
      <c r="G2046" s="508"/>
      <c r="H2046" s="69"/>
      <c r="I2046" s="74" t="s">
        <v>163</v>
      </c>
      <c r="J2046" s="74"/>
      <c r="K2046" s="74"/>
      <c r="L2046" s="74"/>
      <c r="M2046" s="504"/>
      <c r="N2046" s="504"/>
      <c r="O2046" s="504"/>
      <c r="P2046" s="504"/>
      <c r="Q2046" s="504"/>
      <c r="R2046" s="69"/>
      <c r="S2046" s="74" t="s">
        <v>174</v>
      </c>
      <c r="T2046" s="74"/>
      <c r="U2046" s="506"/>
      <c r="V2046" s="506"/>
      <c r="W2046" s="506"/>
      <c r="X2046" s="506"/>
      <c r="Y2046" s="506"/>
      <c r="Z2046" s="69"/>
      <c r="AB2046" s="85">
        <f>IF(OR(SUM(AE$9:AE$10)=0,SUM(AE$9:AE$10)&lt;MAX(AB$1:AB2045)+1),0,MAX(AB$1:AB2045)+1)</f>
        <v>0</v>
      </c>
    </row>
    <row r="2047" spans="1:28" s="76" customFormat="1" ht="18.399999999999999" customHeight="1" x14ac:dyDescent="0.15">
      <c r="A2047" s="69"/>
      <c r="B2047" s="240" t="s">
        <v>389</v>
      </c>
      <c r="C2047" s="69"/>
      <c r="D2047" s="69"/>
      <c r="E2047" s="69"/>
      <c r="F2047" s="69"/>
      <c r="G2047" s="69"/>
      <c r="H2047" s="69"/>
      <c r="I2047" s="69"/>
      <c r="J2047" s="69"/>
      <c r="K2047" s="69"/>
      <c r="L2047" s="69"/>
      <c r="M2047" s="69"/>
      <c r="N2047" s="69"/>
      <c r="O2047" s="69"/>
      <c r="P2047" s="69"/>
      <c r="Q2047" s="69"/>
      <c r="R2047" s="69"/>
      <c r="S2047" s="69"/>
      <c r="T2047" s="69"/>
      <c r="U2047" s="69"/>
      <c r="V2047" s="69"/>
      <c r="W2047" s="69"/>
      <c r="X2047" s="69"/>
      <c r="Y2047" s="69"/>
      <c r="Z2047" s="69"/>
    </row>
    <row r="2048" spans="1:28" s="76" customFormat="1" ht="18.399999999999999" customHeight="1" x14ac:dyDescent="0.15">
      <c r="A2048" s="69" t="s">
        <v>149</v>
      </c>
      <c r="B2048" s="70"/>
      <c r="C2048" s="70"/>
      <c r="D2048" s="70"/>
      <c r="E2048" s="70"/>
      <c r="F2048" s="70"/>
      <c r="G2048" s="70"/>
      <c r="H2048" s="70"/>
      <c r="I2048" s="70"/>
      <c r="J2048" s="70"/>
      <c r="K2048" s="70"/>
      <c r="L2048" s="70"/>
      <c r="M2048" s="70"/>
      <c r="N2048" s="70"/>
      <c r="O2048" s="70"/>
      <c r="P2048" s="70"/>
      <c r="Q2048" s="70"/>
      <c r="R2048" s="70"/>
      <c r="S2048" s="70"/>
      <c r="T2048" s="70"/>
      <c r="U2048" s="70"/>
      <c r="V2048" s="70"/>
      <c r="W2048" s="70"/>
      <c r="X2048" s="70"/>
      <c r="Y2048" s="70"/>
      <c r="Z2048" s="70"/>
      <c r="AA2048" s="75"/>
    </row>
    <row r="2049" spans="1:27" s="76" customFormat="1" ht="18.399999999999999" customHeight="1" x14ac:dyDescent="0.15">
      <c r="A2049" s="70"/>
      <c r="B2049" s="70"/>
      <c r="C2049" s="70"/>
      <c r="D2049" s="498" t="str">
        <f>団体!C$4&amp;"   体調チェックシート"</f>
        <v>令和 ４年度 第２４回 「谷口睦生」記念陸上記録会   体調チェックシート</v>
      </c>
      <c r="E2049" s="498"/>
      <c r="F2049" s="498"/>
      <c r="G2049" s="498"/>
      <c r="H2049" s="498"/>
      <c r="I2049" s="498"/>
      <c r="J2049" s="498"/>
      <c r="K2049" s="498"/>
      <c r="L2049" s="498"/>
      <c r="M2049" s="498"/>
      <c r="N2049" s="498"/>
      <c r="O2049" s="498"/>
      <c r="P2049" s="498"/>
      <c r="Q2049" s="498"/>
      <c r="R2049" s="498"/>
      <c r="S2049" s="498"/>
      <c r="T2049" s="498"/>
      <c r="U2049" s="498"/>
      <c r="V2049" s="498"/>
      <c r="W2049" s="498"/>
      <c r="X2049" s="498"/>
      <c r="Y2049" s="70"/>
      <c r="Z2049" s="70"/>
      <c r="AA2049" s="75"/>
    </row>
    <row r="2050" spans="1:27" s="76" customFormat="1" ht="18.399999999999999" customHeight="1" x14ac:dyDescent="0.15">
      <c r="A2050" s="69"/>
      <c r="B2050" s="69"/>
      <c r="C2050" s="69"/>
      <c r="D2050" s="498"/>
      <c r="E2050" s="498"/>
      <c r="F2050" s="498"/>
      <c r="G2050" s="498"/>
      <c r="H2050" s="498"/>
      <c r="I2050" s="498"/>
      <c r="J2050" s="498"/>
      <c r="K2050" s="498"/>
      <c r="L2050" s="498"/>
      <c r="M2050" s="498"/>
      <c r="N2050" s="498"/>
      <c r="O2050" s="498"/>
      <c r="P2050" s="498"/>
      <c r="Q2050" s="498"/>
      <c r="R2050" s="498"/>
      <c r="S2050" s="498"/>
      <c r="T2050" s="498"/>
      <c r="U2050" s="498"/>
      <c r="V2050" s="498"/>
      <c r="W2050" s="498"/>
      <c r="X2050" s="498"/>
      <c r="Y2050" s="69"/>
      <c r="Z2050" s="69"/>
    </row>
    <row r="2051" spans="1:27" s="76" customFormat="1" ht="18.399999999999999" customHeight="1" x14ac:dyDescent="0.15">
      <c r="A2051" s="69"/>
      <c r="B2051" s="69"/>
      <c r="C2051" s="69"/>
      <c r="D2051" s="69"/>
      <c r="E2051" s="69"/>
      <c r="F2051" s="69"/>
      <c r="G2051" s="69"/>
      <c r="H2051" s="69"/>
      <c r="I2051" s="69"/>
      <c r="J2051" s="69"/>
      <c r="K2051" s="69"/>
      <c r="L2051" s="69"/>
      <c r="M2051" s="69"/>
      <c r="N2051" s="69"/>
      <c r="O2051" s="69"/>
      <c r="P2051" s="69"/>
      <c r="Q2051" s="69"/>
      <c r="R2051" s="69"/>
      <c r="S2051" s="69"/>
      <c r="T2051" s="69"/>
      <c r="U2051" s="69"/>
      <c r="V2051" s="69"/>
      <c r="W2051" s="69"/>
      <c r="X2051" s="69"/>
      <c r="Y2051" s="69"/>
      <c r="Z2051" s="69"/>
    </row>
    <row r="2052" spans="1:27" s="76" customFormat="1" ht="18.399999999999999" customHeight="1" x14ac:dyDescent="0.15">
      <c r="A2052" s="69"/>
      <c r="B2052" s="71" t="s">
        <v>150</v>
      </c>
      <c r="C2052" s="69"/>
      <c r="D2052" s="69"/>
      <c r="E2052" s="69"/>
      <c r="F2052" s="69"/>
      <c r="G2052" s="69"/>
      <c r="H2052" s="69"/>
      <c r="I2052" s="69"/>
      <c r="J2052" s="69"/>
      <c r="K2052" s="69"/>
      <c r="L2052" s="69"/>
      <c r="M2052" s="69"/>
      <c r="N2052" s="69"/>
      <c r="O2052" s="69"/>
      <c r="P2052" s="69"/>
      <c r="Q2052" s="69"/>
      <c r="R2052" s="69"/>
      <c r="S2052" s="69"/>
      <c r="T2052" s="69"/>
      <c r="U2052" s="69"/>
      <c r="V2052" s="69"/>
      <c r="W2052" s="69"/>
      <c r="X2052" s="69"/>
      <c r="Y2052" s="69"/>
      <c r="Z2052" s="69"/>
    </row>
    <row r="2053" spans="1:27" s="76" customFormat="1" ht="18.399999999999999" customHeight="1" x14ac:dyDescent="0.15">
      <c r="A2053" s="69"/>
      <c r="B2053" s="71" t="s">
        <v>151</v>
      </c>
      <c r="C2053" s="69"/>
      <c r="D2053" s="69"/>
      <c r="E2053" s="69"/>
      <c r="F2053" s="69"/>
      <c r="G2053" s="69"/>
      <c r="H2053" s="69"/>
      <c r="I2053" s="69"/>
      <c r="J2053" s="69"/>
      <c r="K2053" s="69"/>
      <c r="L2053" s="69"/>
      <c r="M2053" s="69"/>
      <c r="N2053" s="69"/>
      <c r="O2053" s="69"/>
      <c r="P2053" s="69"/>
      <c r="Q2053" s="69"/>
      <c r="R2053" s="69"/>
      <c r="S2053" s="69"/>
      <c r="T2053" s="69"/>
      <c r="U2053" s="69"/>
      <c r="V2053" s="69"/>
      <c r="W2053" s="69"/>
      <c r="X2053" s="69"/>
      <c r="Y2053" s="69"/>
      <c r="Z2053" s="69"/>
    </row>
    <row r="2054" spans="1:27" s="76" customFormat="1" ht="18.399999999999999" customHeight="1" x14ac:dyDescent="0.15">
      <c r="A2054" s="69"/>
      <c r="B2054" s="71" t="s">
        <v>152</v>
      </c>
      <c r="C2054" s="69"/>
      <c r="D2054" s="69"/>
      <c r="E2054" s="69"/>
      <c r="F2054" s="69"/>
      <c r="G2054" s="69"/>
      <c r="H2054" s="69"/>
      <c r="I2054" s="69"/>
      <c r="J2054" s="69"/>
      <c r="K2054" s="69"/>
      <c r="L2054" s="69"/>
      <c r="M2054" s="69"/>
      <c r="N2054" s="69"/>
      <c r="O2054" s="69"/>
      <c r="P2054" s="69"/>
      <c r="Q2054" s="69"/>
      <c r="R2054" s="69"/>
      <c r="S2054" s="69"/>
      <c r="T2054" s="69"/>
      <c r="U2054" s="69"/>
      <c r="V2054" s="69"/>
      <c r="W2054" s="69"/>
      <c r="X2054" s="69"/>
      <c r="Y2054" s="69"/>
      <c r="Z2054" s="69"/>
    </row>
    <row r="2055" spans="1:27" s="76" customFormat="1" ht="18.399999999999999" customHeight="1" x14ac:dyDescent="0.15">
      <c r="A2055" s="69"/>
      <c r="B2055" s="71" t="s">
        <v>153</v>
      </c>
      <c r="C2055" s="69"/>
      <c r="D2055" s="69"/>
      <c r="E2055" s="69"/>
      <c r="F2055" s="69"/>
      <c r="G2055" s="69"/>
      <c r="H2055" s="69"/>
      <c r="I2055" s="69"/>
      <c r="J2055" s="69"/>
      <c r="K2055" s="69"/>
      <c r="L2055" s="69"/>
      <c r="M2055" s="69"/>
      <c r="N2055" s="69"/>
      <c r="O2055" s="69"/>
      <c r="P2055" s="69"/>
      <c r="Q2055" s="69"/>
      <c r="R2055" s="69"/>
      <c r="S2055" s="69"/>
      <c r="T2055" s="69"/>
      <c r="U2055" s="69"/>
      <c r="V2055" s="69"/>
      <c r="W2055" s="69"/>
      <c r="X2055" s="69"/>
      <c r="Y2055" s="69"/>
      <c r="Z2055" s="69"/>
    </row>
    <row r="2056" spans="1:27" s="76" customFormat="1" ht="18.399999999999999" customHeight="1" x14ac:dyDescent="0.15">
      <c r="A2056" s="69"/>
      <c r="B2056" s="71" t="s">
        <v>164</v>
      </c>
      <c r="C2056" s="69"/>
      <c r="D2056" s="69"/>
      <c r="E2056" s="69"/>
      <c r="F2056" s="69"/>
      <c r="G2056" s="69"/>
      <c r="H2056" s="69"/>
      <c r="I2056" s="69"/>
      <c r="J2056" s="69"/>
      <c r="K2056" s="69"/>
      <c r="L2056" s="69"/>
      <c r="M2056" s="69"/>
      <c r="N2056" s="69"/>
      <c r="O2056" s="69"/>
      <c r="P2056" s="69"/>
      <c r="Q2056" s="69"/>
      <c r="R2056" s="69"/>
      <c r="S2056" s="69"/>
      <c r="T2056" s="69"/>
      <c r="U2056" s="69"/>
      <c r="V2056" s="69"/>
      <c r="W2056" s="69"/>
      <c r="X2056" s="69"/>
      <c r="Y2056" s="69"/>
      <c r="Z2056" s="69"/>
    </row>
    <row r="2057" spans="1:27" s="76" customFormat="1" ht="18.399999999999999" customHeight="1" x14ac:dyDescent="0.15">
      <c r="A2057" s="69"/>
      <c r="B2057" s="71" t="s">
        <v>165</v>
      </c>
      <c r="C2057" s="69"/>
      <c r="D2057" s="69"/>
      <c r="E2057" s="69"/>
      <c r="F2057" s="69"/>
      <c r="G2057" s="69"/>
      <c r="H2057" s="69"/>
      <c r="I2057" s="69"/>
      <c r="J2057" s="69"/>
      <c r="K2057" s="69"/>
      <c r="L2057" s="69"/>
      <c r="M2057" s="69"/>
      <c r="N2057" s="69"/>
      <c r="O2057" s="69"/>
      <c r="P2057" s="69"/>
      <c r="Q2057" s="69"/>
      <c r="R2057" s="69"/>
      <c r="S2057" s="69"/>
      <c r="T2057" s="69"/>
      <c r="U2057" s="69"/>
      <c r="V2057" s="69"/>
      <c r="W2057" s="69"/>
      <c r="X2057" s="69"/>
      <c r="Y2057" s="69"/>
      <c r="Z2057" s="69"/>
    </row>
    <row r="2058" spans="1:27" s="76" customFormat="1" ht="18.399999999999999" customHeight="1" x14ac:dyDescent="0.15">
      <c r="A2058" s="69"/>
      <c r="B2058" s="241" t="s">
        <v>154</v>
      </c>
      <c r="C2058" s="69"/>
      <c r="D2058" s="69"/>
      <c r="E2058" s="69"/>
      <c r="F2058" s="69"/>
      <c r="G2058" s="69"/>
      <c r="H2058" s="242"/>
      <c r="I2058" s="69"/>
      <c r="J2058" s="69"/>
      <c r="K2058" s="69"/>
      <c r="L2058" s="69"/>
      <c r="M2058" s="242"/>
      <c r="N2058" s="242"/>
      <c r="O2058" s="242"/>
      <c r="P2058" s="242"/>
      <c r="Q2058" s="242"/>
      <c r="R2058" s="242"/>
      <c r="S2058" s="242"/>
      <c r="T2058" s="242"/>
      <c r="U2058" s="242"/>
      <c r="V2058" s="242"/>
      <c r="W2058" s="242"/>
      <c r="X2058" s="242"/>
      <c r="Y2058" s="242"/>
      <c r="Z2058" s="69"/>
    </row>
    <row r="2059" spans="1:27" s="76" customFormat="1" ht="18.399999999999999" customHeight="1" thickBot="1" x14ac:dyDescent="0.2">
      <c r="A2059" s="69"/>
      <c r="B2059" s="72" t="s">
        <v>390</v>
      </c>
      <c r="C2059" s="69"/>
      <c r="D2059" s="69"/>
      <c r="E2059" s="69"/>
      <c r="F2059" s="69"/>
      <c r="G2059" s="69"/>
      <c r="H2059" s="69"/>
      <c r="I2059" s="69"/>
      <c r="J2059" s="69"/>
      <c r="K2059" s="69"/>
      <c r="L2059" s="69"/>
      <c r="M2059" s="69"/>
      <c r="N2059" s="69"/>
      <c r="O2059" s="69"/>
      <c r="P2059" s="69"/>
      <c r="Q2059" s="69"/>
      <c r="R2059" s="69"/>
      <c r="S2059" s="69"/>
      <c r="T2059" s="69"/>
      <c r="U2059" s="69"/>
      <c r="V2059" s="69"/>
      <c r="W2059" s="69"/>
      <c r="X2059" s="69"/>
      <c r="Y2059" s="69"/>
      <c r="Z2059" s="69"/>
    </row>
    <row r="2060" spans="1:27" s="76" customFormat="1" ht="18.399999999999999" customHeight="1" thickTop="1" thickBot="1" x14ac:dyDescent="0.2">
      <c r="A2060" s="69"/>
      <c r="B2060" s="499" t="s">
        <v>155</v>
      </c>
      <c r="C2060" s="500"/>
      <c r="D2060" s="500"/>
      <c r="E2060" s="500"/>
      <c r="F2060" s="500"/>
      <c r="G2060" s="500"/>
      <c r="H2060" s="500"/>
      <c r="I2060" s="501"/>
      <c r="J2060" s="496">
        <f>J$13</f>
        <v>44871</v>
      </c>
      <c r="K2060" s="497"/>
      <c r="L2060" s="496">
        <f t="shared" ref="L2060" si="630">L$13</f>
        <v>44872</v>
      </c>
      <c r="M2060" s="497"/>
      <c r="N2060" s="496">
        <f t="shared" ref="N2060" si="631">N$13</f>
        <v>44873</v>
      </c>
      <c r="O2060" s="497"/>
      <c r="P2060" s="496">
        <f t="shared" ref="P2060" si="632">P$13</f>
        <v>44874</v>
      </c>
      <c r="Q2060" s="497"/>
      <c r="R2060" s="496">
        <f t="shared" ref="R2060" si="633">R$13</f>
        <v>44875</v>
      </c>
      <c r="S2060" s="497"/>
      <c r="T2060" s="496">
        <f t="shared" ref="T2060" si="634">T$13</f>
        <v>44876</v>
      </c>
      <c r="U2060" s="497"/>
      <c r="V2060" s="496">
        <f t="shared" ref="V2060" si="635">V$13</f>
        <v>44877</v>
      </c>
      <c r="W2060" s="497"/>
      <c r="X2060" s="496">
        <f t="shared" ref="X2060" si="636">X$13</f>
        <v>44878</v>
      </c>
      <c r="Y2060" s="502"/>
      <c r="Z2060" s="69"/>
    </row>
    <row r="2061" spans="1:27" s="76" customFormat="1" ht="18.399999999999999" customHeight="1" thickTop="1" x14ac:dyDescent="0.15">
      <c r="A2061" s="69"/>
      <c r="B2061" s="170" t="s">
        <v>156</v>
      </c>
      <c r="C2061" s="171"/>
      <c r="D2061" s="171"/>
      <c r="E2061" s="171"/>
      <c r="F2061" s="171"/>
      <c r="G2061" s="171"/>
      <c r="H2061" s="171"/>
      <c r="I2061" s="172"/>
      <c r="J2061" s="488"/>
      <c r="K2061" s="489"/>
      <c r="L2061" s="490"/>
      <c r="M2061" s="489"/>
      <c r="N2061" s="490"/>
      <c r="O2061" s="489"/>
      <c r="P2061" s="490"/>
      <c r="Q2061" s="489"/>
      <c r="R2061" s="490"/>
      <c r="S2061" s="489"/>
      <c r="T2061" s="490"/>
      <c r="U2061" s="489"/>
      <c r="V2061" s="490"/>
      <c r="W2061" s="489"/>
      <c r="X2061" s="490"/>
      <c r="Y2061" s="491"/>
      <c r="Z2061" s="69"/>
    </row>
    <row r="2062" spans="1:27" s="76" customFormat="1" ht="18.399999999999999" customHeight="1" x14ac:dyDescent="0.15">
      <c r="A2062" s="69"/>
      <c r="B2062" s="173"/>
      <c r="C2062" s="174"/>
      <c r="D2062" s="174"/>
      <c r="E2062" s="174"/>
      <c r="F2062" s="174"/>
      <c r="G2062" s="175" t="s">
        <v>157</v>
      </c>
      <c r="H2062" s="176"/>
      <c r="I2062" s="177"/>
      <c r="J2062" s="492" t="s">
        <v>286</v>
      </c>
      <c r="K2062" s="493"/>
      <c r="L2062" s="494" t="s">
        <v>286</v>
      </c>
      <c r="M2062" s="493"/>
      <c r="N2062" s="494" t="s">
        <v>286</v>
      </c>
      <c r="O2062" s="493"/>
      <c r="P2062" s="494" t="s">
        <v>286</v>
      </c>
      <c r="Q2062" s="493"/>
      <c r="R2062" s="494" t="s">
        <v>286</v>
      </c>
      <c r="S2062" s="493"/>
      <c r="T2062" s="494" t="s">
        <v>286</v>
      </c>
      <c r="U2062" s="493"/>
      <c r="V2062" s="494" t="s">
        <v>286</v>
      </c>
      <c r="W2062" s="493"/>
      <c r="X2062" s="494" t="s">
        <v>286</v>
      </c>
      <c r="Y2062" s="495"/>
      <c r="Z2062" s="69"/>
    </row>
    <row r="2063" spans="1:27" s="76" customFormat="1" ht="18.399999999999999" customHeight="1" x14ac:dyDescent="0.15">
      <c r="A2063" s="69"/>
      <c r="B2063" s="178" t="s">
        <v>158</v>
      </c>
      <c r="C2063" s="179"/>
      <c r="D2063" s="179"/>
      <c r="E2063" s="179"/>
      <c r="F2063" s="179"/>
      <c r="G2063" s="179"/>
      <c r="H2063" s="179"/>
      <c r="I2063" s="180"/>
      <c r="J2063" s="484"/>
      <c r="K2063" s="485"/>
      <c r="L2063" s="486"/>
      <c r="M2063" s="485"/>
      <c r="N2063" s="486"/>
      <c r="O2063" s="485"/>
      <c r="P2063" s="486"/>
      <c r="Q2063" s="485"/>
      <c r="R2063" s="486"/>
      <c r="S2063" s="485"/>
      <c r="T2063" s="486"/>
      <c r="U2063" s="485"/>
      <c r="V2063" s="486"/>
      <c r="W2063" s="485"/>
      <c r="X2063" s="486"/>
      <c r="Y2063" s="487"/>
      <c r="Z2063" s="69"/>
    </row>
    <row r="2064" spans="1:27" s="76" customFormat="1" ht="18.399999999999999" customHeight="1" x14ac:dyDescent="0.15">
      <c r="A2064" s="70"/>
      <c r="B2064" s="178" t="s">
        <v>159</v>
      </c>
      <c r="C2064" s="179"/>
      <c r="D2064" s="179"/>
      <c r="E2064" s="179"/>
      <c r="F2064" s="179"/>
      <c r="G2064" s="179"/>
      <c r="H2064" s="179"/>
      <c r="I2064" s="180"/>
      <c r="J2064" s="484"/>
      <c r="K2064" s="485"/>
      <c r="L2064" s="486"/>
      <c r="M2064" s="485"/>
      <c r="N2064" s="486"/>
      <c r="O2064" s="485"/>
      <c r="P2064" s="486"/>
      <c r="Q2064" s="485"/>
      <c r="R2064" s="486"/>
      <c r="S2064" s="485"/>
      <c r="T2064" s="486"/>
      <c r="U2064" s="485"/>
      <c r="V2064" s="486"/>
      <c r="W2064" s="485"/>
      <c r="X2064" s="486"/>
      <c r="Y2064" s="487"/>
      <c r="Z2064" s="69"/>
    </row>
    <row r="2065" spans="1:35" s="76" customFormat="1" ht="18.399999999999999" customHeight="1" x14ac:dyDescent="0.15">
      <c r="A2065" s="69"/>
      <c r="B2065" s="178" t="s">
        <v>160</v>
      </c>
      <c r="C2065" s="179"/>
      <c r="D2065" s="179"/>
      <c r="E2065" s="179"/>
      <c r="F2065" s="179"/>
      <c r="G2065" s="179"/>
      <c r="H2065" s="179"/>
      <c r="I2065" s="180"/>
      <c r="J2065" s="484"/>
      <c r="K2065" s="485"/>
      <c r="L2065" s="486"/>
      <c r="M2065" s="485"/>
      <c r="N2065" s="486"/>
      <c r="O2065" s="485"/>
      <c r="P2065" s="486"/>
      <c r="Q2065" s="485"/>
      <c r="R2065" s="486"/>
      <c r="S2065" s="485"/>
      <c r="T2065" s="486"/>
      <c r="U2065" s="485"/>
      <c r="V2065" s="486"/>
      <c r="W2065" s="485"/>
      <c r="X2065" s="486"/>
      <c r="Y2065" s="487"/>
      <c r="Z2065" s="69"/>
    </row>
    <row r="2066" spans="1:35" s="76" customFormat="1" ht="18.399999999999999" customHeight="1" thickBot="1" x14ac:dyDescent="0.2">
      <c r="A2066" s="70"/>
      <c r="B2066" s="181" t="s">
        <v>161</v>
      </c>
      <c r="C2066" s="182"/>
      <c r="D2066" s="182"/>
      <c r="E2066" s="182"/>
      <c r="F2066" s="182"/>
      <c r="G2066" s="182"/>
      <c r="H2066" s="182"/>
      <c r="I2066" s="183"/>
      <c r="J2066" s="480"/>
      <c r="K2066" s="481"/>
      <c r="L2066" s="482"/>
      <c r="M2066" s="481"/>
      <c r="N2066" s="482"/>
      <c r="O2066" s="481"/>
      <c r="P2066" s="482"/>
      <c r="Q2066" s="481"/>
      <c r="R2066" s="482"/>
      <c r="S2066" s="481"/>
      <c r="T2066" s="482"/>
      <c r="U2066" s="481"/>
      <c r="V2066" s="482"/>
      <c r="W2066" s="481"/>
      <c r="X2066" s="482"/>
      <c r="Y2066" s="483"/>
      <c r="Z2066" s="69"/>
    </row>
    <row r="2067" spans="1:35" s="76" customFormat="1" ht="18.399999999999999" customHeight="1" thickTop="1" x14ac:dyDescent="0.15">
      <c r="A2067" s="69"/>
      <c r="B2067" s="73"/>
      <c r="C2067" s="73"/>
      <c r="D2067" s="507" t="str">
        <f>IF(AB2068=0,"",VLOOKUP(AB2068,E$2256:F$2355,2))</f>
        <v/>
      </c>
      <c r="E2067" s="507"/>
      <c r="F2067" s="507"/>
      <c r="G2067" s="507"/>
      <c r="H2067" s="73"/>
      <c r="I2067" s="73"/>
      <c r="J2067" s="73"/>
      <c r="K2067" s="73"/>
      <c r="L2067" s="73"/>
      <c r="M2067" s="503"/>
      <c r="N2067" s="503"/>
      <c r="O2067" s="503"/>
      <c r="P2067" s="503"/>
      <c r="Q2067" s="503"/>
      <c r="R2067" s="73"/>
      <c r="S2067" s="73"/>
      <c r="T2067" s="73"/>
      <c r="U2067" s="505" t="str">
        <f>U$20</f>
        <v/>
      </c>
      <c r="V2067" s="505"/>
      <c r="W2067" s="505"/>
      <c r="X2067" s="505"/>
      <c r="Y2067" s="505"/>
      <c r="Z2067" s="69"/>
    </row>
    <row r="2068" spans="1:35" s="76" customFormat="1" ht="18.399999999999999" customHeight="1" x14ac:dyDescent="0.15">
      <c r="A2068" s="69"/>
      <c r="B2068" s="74" t="s">
        <v>162</v>
      </c>
      <c r="C2068" s="74"/>
      <c r="D2068" s="508"/>
      <c r="E2068" s="508"/>
      <c r="F2068" s="508"/>
      <c r="G2068" s="508"/>
      <c r="H2068" s="69"/>
      <c r="I2068" s="74" t="s">
        <v>163</v>
      </c>
      <c r="J2068" s="74"/>
      <c r="K2068" s="74"/>
      <c r="L2068" s="74"/>
      <c r="M2068" s="504"/>
      <c r="N2068" s="504"/>
      <c r="O2068" s="504"/>
      <c r="P2068" s="504"/>
      <c r="Q2068" s="504"/>
      <c r="R2068" s="69"/>
      <c r="S2068" s="74" t="s">
        <v>174</v>
      </c>
      <c r="T2068" s="74"/>
      <c r="U2068" s="506"/>
      <c r="V2068" s="506"/>
      <c r="W2068" s="506"/>
      <c r="X2068" s="506"/>
      <c r="Y2068" s="506"/>
      <c r="Z2068" s="69"/>
      <c r="AB2068" s="85">
        <f>IF(OR(SUM(AE$9:AE$10)=0,SUM(AE$9:AE$10)&lt;MAX(AB$1:AB2067)+1),0,MAX(AB$1:AB2067)+1)</f>
        <v>0</v>
      </c>
    </row>
    <row r="2069" spans="1:35" s="76" customFormat="1" ht="18.399999999999999" customHeight="1" x14ac:dyDescent="0.15">
      <c r="A2069" s="69"/>
      <c r="B2069" s="240" t="s">
        <v>389</v>
      </c>
      <c r="C2069" s="69"/>
      <c r="D2069" s="69"/>
      <c r="E2069" s="69"/>
      <c r="F2069" s="69"/>
      <c r="G2069" s="69"/>
      <c r="H2069" s="69"/>
      <c r="I2069" s="69"/>
      <c r="J2069" s="69"/>
      <c r="K2069" s="69"/>
      <c r="L2069" s="69"/>
      <c r="M2069" s="69"/>
      <c r="N2069" s="69"/>
      <c r="O2069" s="69"/>
      <c r="P2069" s="69"/>
      <c r="Q2069" s="69"/>
      <c r="R2069" s="69"/>
      <c r="S2069" s="69"/>
      <c r="T2069" s="69"/>
      <c r="U2069" s="69"/>
      <c r="V2069" s="69"/>
      <c r="W2069" s="69"/>
      <c r="X2069" s="69"/>
      <c r="Y2069" s="69"/>
      <c r="Z2069" s="69"/>
    </row>
    <row r="2070" spans="1:35" s="76" customFormat="1" ht="18.399999999999999" customHeight="1" x14ac:dyDescent="0.15">
      <c r="A2070" s="69" t="s">
        <v>149</v>
      </c>
      <c r="B2070" s="69"/>
      <c r="C2070" s="69"/>
      <c r="D2070" s="69"/>
      <c r="E2070" s="69"/>
      <c r="F2070" s="69"/>
      <c r="G2070" s="69"/>
      <c r="H2070" s="69"/>
      <c r="I2070" s="69"/>
      <c r="J2070" s="69"/>
      <c r="K2070" s="69"/>
      <c r="L2070" s="69"/>
      <c r="M2070" s="69"/>
      <c r="N2070" s="69"/>
      <c r="O2070" s="69"/>
      <c r="P2070" s="69"/>
      <c r="Q2070" s="69"/>
      <c r="R2070" s="69"/>
      <c r="S2070" s="69"/>
      <c r="T2070" s="69"/>
      <c r="U2070" s="69"/>
      <c r="V2070" s="69"/>
      <c r="W2070" s="69"/>
      <c r="X2070" s="69"/>
      <c r="Y2070" s="69"/>
      <c r="Z2070" s="69"/>
    </row>
    <row r="2071" spans="1:35" s="75" customFormat="1" ht="18.399999999999999" customHeight="1" x14ac:dyDescent="0.15">
      <c r="A2071" s="69" t="s">
        <v>149</v>
      </c>
      <c r="B2071" s="70"/>
      <c r="C2071" s="70"/>
      <c r="D2071" s="70"/>
      <c r="E2071" s="70"/>
      <c r="F2071" s="70"/>
      <c r="G2071" s="70"/>
      <c r="H2071" s="70"/>
      <c r="I2071" s="70"/>
      <c r="J2071" s="70"/>
      <c r="K2071" s="70"/>
      <c r="L2071" s="70"/>
      <c r="M2071" s="70"/>
      <c r="N2071" s="70"/>
      <c r="O2071" s="70"/>
      <c r="P2071" s="70"/>
      <c r="Q2071" s="70"/>
      <c r="R2071" s="70"/>
      <c r="S2071" s="70"/>
      <c r="T2071" s="70"/>
      <c r="U2071" s="70"/>
      <c r="V2071" s="70"/>
      <c r="W2071" s="70"/>
      <c r="X2071" s="70"/>
      <c r="Y2071" s="70"/>
      <c r="Z2071" s="70"/>
    </row>
    <row r="2072" spans="1:35" s="76" customFormat="1" ht="18.399999999999999" customHeight="1" x14ac:dyDescent="0.15">
      <c r="A2072" s="70"/>
      <c r="B2072" s="70"/>
      <c r="C2072" s="70"/>
      <c r="D2072" s="498" t="str">
        <f>団体!C$4&amp;"   体調チェックシート"</f>
        <v>令和 ４年度 第２４回 「谷口睦生」記念陸上記録会   体調チェックシート</v>
      </c>
      <c r="E2072" s="498"/>
      <c r="F2072" s="498"/>
      <c r="G2072" s="498"/>
      <c r="H2072" s="498"/>
      <c r="I2072" s="498"/>
      <c r="J2072" s="498"/>
      <c r="K2072" s="498"/>
      <c r="L2072" s="498"/>
      <c r="M2072" s="498"/>
      <c r="N2072" s="498"/>
      <c r="O2072" s="498"/>
      <c r="P2072" s="498"/>
      <c r="Q2072" s="498"/>
      <c r="R2072" s="498"/>
      <c r="S2072" s="498"/>
      <c r="T2072" s="498"/>
      <c r="U2072" s="498"/>
      <c r="V2072" s="498"/>
      <c r="W2072" s="498"/>
      <c r="X2072" s="498"/>
      <c r="Y2072" s="70"/>
      <c r="Z2072" s="70"/>
      <c r="AA2072" s="75"/>
      <c r="AB2072" s="75"/>
      <c r="AC2072" s="75"/>
      <c r="AD2072" s="75"/>
    </row>
    <row r="2073" spans="1:35" s="76" customFormat="1" ht="18.399999999999999" customHeight="1" x14ac:dyDescent="0.15">
      <c r="A2073" s="69"/>
      <c r="B2073" s="69"/>
      <c r="C2073" s="69"/>
      <c r="D2073" s="498"/>
      <c r="E2073" s="498"/>
      <c r="F2073" s="498"/>
      <c r="G2073" s="498"/>
      <c r="H2073" s="498"/>
      <c r="I2073" s="498"/>
      <c r="J2073" s="498"/>
      <c r="K2073" s="498"/>
      <c r="L2073" s="498"/>
      <c r="M2073" s="498"/>
      <c r="N2073" s="498"/>
      <c r="O2073" s="498"/>
      <c r="P2073" s="498"/>
      <c r="Q2073" s="498"/>
      <c r="R2073" s="498"/>
      <c r="S2073" s="498"/>
      <c r="T2073" s="498"/>
      <c r="U2073" s="498"/>
      <c r="V2073" s="498"/>
      <c r="W2073" s="498"/>
      <c r="X2073" s="498"/>
      <c r="Y2073" s="69"/>
      <c r="Z2073" s="69"/>
    </row>
    <row r="2074" spans="1:35" s="75" customFormat="1" ht="18.399999999999999" customHeight="1" x14ac:dyDescent="0.15">
      <c r="A2074" s="70"/>
      <c r="B2074" s="70"/>
      <c r="C2074" s="70"/>
      <c r="D2074" s="70"/>
      <c r="E2074" s="70"/>
      <c r="F2074" s="70"/>
      <c r="G2074" s="70"/>
      <c r="H2074" s="70"/>
      <c r="I2074" s="70"/>
      <c r="J2074" s="70"/>
      <c r="K2074" s="70"/>
      <c r="L2074" s="70"/>
      <c r="M2074" s="70"/>
      <c r="N2074" s="70"/>
      <c r="O2074" s="70"/>
      <c r="P2074" s="70"/>
      <c r="Q2074" s="70"/>
      <c r="R2074" s="70"/>
      <c r="S2074" s="70"/>
      <c r="T2074" s="70"/>
      <c r="U2074" s="70"/>
      <c r="V2074" s="70"/>
      <c r="W2074" s="70"/>
      <c r="X2074" s="70"/>
      <c r="Y2074" s="70"/>
      <c r="Z2074" s="70"/>
      <c r="AE2074" s="76"/>
      <c r="AF2074" s="76"/>
      <c r="AG2074" s="76"/>
      <c r="AH2074" s="76"/>
      <c r="AI2074" s="76"/>
    </row>
    <row r="2075" spans="1:35" s="76" customFormat="1" ht="18.399999999999999" customHeight="1" x14ac:dyDescent="0.15">
      <c r="A2075" s="69"/>
      <c r="B2075" s="71" t="s">
        <v>150</v>
      </c>
      <c r="C2075" s="69"/>
      <c r="D2075" s="69"/>
      <c r="E2075" s="69"/>
      <c r="F2075" s="69"/>
      <c r="G2075" s="69"/>
      <c r="H2075" s="69"/>
      <c r="I2075" s="69"/>
      <c r="J2075" s="69"/>
      <c r="K2075" s="69"/>
      <c r="L2075" s="69"/>
      <c r="M2075" s="69"/>
      <c r="N2075" s="69"/>
      <c r="O2075" s="69"/>
      <c r="P2075" s="69"/>
      <c r="Q2075" s="69"/>
      <c r="R2075" s="69"/>
      <c r="S2075" s="69"/>
      <c r="T2075" s="69"/>
      <c r="U2075" s="69"/>
      <c r="V2075" s="69"/>
      <c r="W2075" s="69"/>
      <c r="X2075" s="69"/>
      <c r="Y2075" s="69"/>
      <c r="Z2075" s="69"/>
    </row>
    <row r="2076" spans="1:35" s="76" customFormat="1" ht="18.399999999999999" customHeight="1" x14ac:dyDescent="0.15">
      <c r="A2076" s="69"/>
      <c r="B2076" s="71" t="s">
        <v>151</v>
      </c>
      <c r="C2076" s="69"/>
      <c r="D2076" s="69"/>
      <c r="E2076" s="69"/>
      <c r="F2076" s="69"/>
      <c r="G2076" s="69"/>
      <c r="H2076" s="69"/>
      <c r="I2076" s="69"/>
      <c r="J2076" s="69"/>
      <c r="K2076" s="69"/>
      <c r="L2076" s="69"/>
      <c r="M2076" s="69"/>
      <c r="N2076" s="69"/>
      <c r="O2076" s="69"/>
      <c r="P2076" s="69"/>
      <c r="Q2076" s="69"/>
      <c r="R2076" s="69"/>
      <c r="S2076" s="69"/>
      <c r="T2076" s="69"/>
      <c r="U2076" s="69"/>
      <c r="V2076" s="69"/>
      <c r="W2076" s="69"/>
      <c r="X2076" s="69"/>
      <c r="Y2076" s="69"/>
      <c r="Z2076" s="69"/>
    </row>
    <row r="2077" spans="1:35" s="76" customFormat="1" ht="18.399999999999999" customHeight="1" x14ac:dyDescent="0.15">
      <c r="A2077" s="69"/>
      <c r="B2077" s="71" t="s">
        <v>152</v>
      </c>
      <c r="C2077" s="69"/>
      <c r="D2077" s="69"/>
      <c r="E2077" s="69"/>
      <c r="F2077" s="69"/>
      <c r="G2077" s="69"/>
      <c r="H2077" s="69"/>
      <c r="I2077" s="69"/>
      <c r="J2077" s="69"/>
      <c r="K2077" s="69"/>
      <c r="L2077" s="69"/>
      <c r="M2077" s="69"/>
      <c r="N2077" s="69"/>
      <c r="O2077" s="69"/>
      <c r="P2077" s="69"/>
      <c r="Q2077" s="69"/>
      <c r="R2077" s="69"/>
      <c r="S2077" s="69"/>
      <c r="T2077" s="69"/>
      <c r="U2077" s="69"/>
      <c r="V2077" s="69"/>
      <c r="W2077" s="69"/>
      <c r="X2077" s="69"/>
      <c r="Y2077" s="69"/>
      <c r="Z2077" s="69"/>
    </row>
    <row r="2078" spans="1:35" s="76" customFormat="1" ht="18.399999999999999" customHeight="1" x14ac:dyDescent="0.15">
      <c r="A2078" s="69"/>
      <c r="B2078" s="71" t="s">
        <v>153</v>
      </c>
      <c r="C2078" s="69"/>
      <c r="D2078" s="69"/>
      <c r="E2078" s="69"/>
      <c r="F2078" s="69"/>
      <c r="G2078" s="69"/>
      <c r="H2078" s="69"/>
      <c r="I2078" s="69"/>
      <c r="J2078" s="69"/>
      <c r="K2078" s="69"/>
      <c r="L2078" s="69"/>
      <c r="M2078" s="69"/>
      <c r="N2078" s="69"/>
      <c r="O2078" s="69"/>
      <c r="P2078" s="69"/>
      <c r="Q2078" s="69"/>
      <c r="R2078" s="69"/>
      <c r="S2078" s="69"/>
      <c r="T2078" s="69"/>
      <c r="U2078" s="69"/>
      <c r="V2078" s="69"/>
      <c r="W2078" s="69"/>
      <c r="X2078" s="69"/>
      <c r="Y2078" s="69"/>
      <c r="Z2078" s="69"/>
    </row>
    <row r="2079" spans="1:35" s="76" customFormat="1" ht="18.399999999999999" customHeight="1" x14ac:dyDescent="0.15">
      <c r="A2079" s="69"/>
      <c r="B2079" s="71" t="s">
        <v>164</v>
      </c>
      <c r="C2079" s="69"/>
      <c r="D2079" s="69"/>
      <c r="E2079" s="69"/>
      <c r="F2079" s="69"/>
      <c r="G2079" s="69"/>
      <c r="H2079" s="69"/>
      <c r="I2079" s="69"/>
      <c r="J2079" s="69"/>
      <c r="K2079" s="69"/>
      <c r="L2079" s="69"/>
      <c r="M2079" s="69"/>
      <c r="N2079" s="69"/>
      <c r="O2079" s="69"/>
      <c r="P2079" s="69"/>
      <c r="Q2079" s="69"/>
      <c r="R2079" s="69"/>
      <c r="S2079" s="69"/>
      <c r="T2079" s="69"/>
      <c r="U2079" s="69"/>
      <c r="V2079" s="69"/>
      <c r="W2079" s="69"/>
      <c r="X2079" s="69"/>
      <c r="Y2079" s="69"/>
      <c r="Z2079" s="69"/>
    </row>
    <row r="2080" spans="1:35" s="76" customFormat="1" ht="18.399999999999999" customHeight="1" x14ac:dyDescent="0.15">
      <c r="A2080" s="69"/>
      <c r="B2080" s="71" t="s">
        <v>165</v>
      </c>
      <c r="C2080" s="69"/>
      <c r="D2080" s="69"/>
      <c r="E2080" s="69"/>
      <c r="F2080" s="69"/>
      <c r="G2080" s="69"/>
      <c r="H2080" s="69"/>
      <c r="I2080" s="69"/>
      <c r="J2080" s="69"/>
      <c r="K2080" s="69"/>
      <c r="L2080" s="69"/>
      <c r="M2080" s="69"/>
      <c r="N2080" s="69"/>
      <c r="O2080" s="69"/>
      <c r="P2080" s="69"/>
      <c r="Q2080" s="69"/>
      <c r="R2080" s="69"/>
      <c r="S2080" s="69"/>
      <c r="T2080" s="69"/>
      <c r="U2080" s="69"/>
      <c r="V2080" s="69"/>
      <c r="W2080" s="69"/>
      <c r="X2080" s="69"/>
      <c r="Y2080" s="69"/>
      <c r="Z2080" s="69"/>
    </row>
    <row r="2081" spans="1:28" s="76" customFormat="1" ht="18.399999999999999" customHeight="1" x14ac:dyDescent="0.15">
      <c r="A2081" s="69"/>
      <c r="B2081" s="241" t="s">
        <v>154</v>
      </c>
      <c r="C2081" s="69"/>
      <c r="D2081" s="69"/>
      <c r="E2081" s="69"/>
      <c r="F2081" s="69"/>
      <c r="G2081" s="69"/>
      <c r="H2081" s="242"/>
      <c r="I2081" s="69"/>
      <c r="J2081" s="69"/>
      <c r="K2081" s="69"/>
      <c r="L2081" s="69"/>
      <c r="M2081" s="242"/>
      <c r="N2081" s="242"/>
      <c r="O2081" s="242"/>
      <c r="P2081" s="242"/>
      <c r="Q2081" s="242"/>
      <c r="R2081" s="242"/>
      <c r="S2081" s="242"/>
      <c r="T2081" s="242"/>
      <c r="U2081" s="242"/>
      <c r="V2081" s="242"/>
      <c r="W2081" s="242"/>
      <c r="X2081" s="242"/>
      <c r="Y2081" s="242"/>
      <c r="Z2081" s="69"/>
    </row>
    <row r="2082" spans="1:28" s="76" customFormat="1" ht="18.399999999999999" customHeight="1" thickBot="1" x14ac:dyDescent="0.2">
      <c r="A2082" s="69"/>
      <c r="B2082" s="72" t="s">
        <v>390</v>
      </c>
      <c r="C2082" s="69"/>
      <c r="D2082" s="69"/>
      <c r="E2082" s="69"/>
      <c r="F2082" s="69"/>
      <c r="G2082" s="69"/>
      <c r="H2082" s="69"/>
      <c r="I2082" s="69"/>
      <c r="J2082" s="69"/>
      <c r="K2082" s="69"/>
      <c r="L2082" s="69"/>
      <c r="M2082" s="69"/>
      <c r="N2082" s="69"/>
      <c r="O2082" s="69"/>
      <c r="P2082" s="69"/>
      <c r="Q2082" s="69"/>
      <c r="R2082" s="69"/>
      <c r="S2082" s="69"/>
      <c r="T2082" s="69"/>
      <c r="U2082" s="69"/>
      <c r="V2082" s="69"/>
      <c r="W2082" s="69"/>
      <c r="X2082" s="69"/>
      <c r="Y2082" s="69"/>
      <c r="Z2082" s="69"/>
    </row>
    <row r="2083" spans="1:28" s="76" customFormat="1" ht="18.399999999999999" customHeight="1" thickTop="1" thickBot="1" x14ac:dyDescent="0.2">
      <c r="A2083" s="69"/>
      <c r="B2083" s="499" t="s">
        <v>155</v>
      </c>
      <c r="C2083" s="500"/>
      <c r="D2083" s="500"/>
      <c r="E2083" s="500"/>
      <c r="F2083" s="500"/>
      <c r="G2083" s="500"/>
      <c r="H2083" s="500"/>
      <c r="I2083" s="501"/>
      <c r="J2083" s="496">
        <f>J$13</f>
        <v>44871</v>
      </c>
      <c r="K2083" s="497"/>
      <c r="L2083" s="496">
        <f t="shared" ref="L2083" si="637">L$13</f>
        <v>44872</v>
      </c>
      <c r="M2083" s="497"/>
      <c r="N2083" s="496">
        <f t="shared" ref="N2083" si="638">N$13</f>
        <v>44873</v>
      </c>
      <c r="O2083" s="497"/>
      <c r="P2083" s="496">
        <f t="shared" ref="P2083" si="639">P$13</f>
        <v>44874</v>
      </c>
      <c r="Q2083" s="497"/>
      <c r="R2083" s="496">
        <f t="shared" ref="R2083" si="640">R$13</f>
        <v>44875</v>
      </c>
      <c r="S2083" s="497"/>
      <c r="T2083" s="496">
        <f t="shared" ref="T2083" si="641">T$13</f>
        <v>44876</v>
      </c>
      <c r="U2083" s="497"/>
      <c r="V2083" s="496">
        <f t="shared" ref="V2083" si="642">V$13</f>
        <v>44877</v>
      </c>
      <c r="W2083" s="497"/>
      <c r="X2083" s="496">
        <f t="shared" ref="X2083" si="643">X$13</f>
        <v>44878</v>
      </c>
      <c r="Y2083" s="502"/>
      <c r="Z2083" s="69"/>
    </row>
    <row r="2084" spans="1:28" s="76" customFormat="1" ht="18.399999999999999" customHeight="1" thickTop="1" x14ac:dyDescent="0.15">
      <c r="A2084" s="69"/>
      <c r="B2084" s="170" t="s">
        <v>156</v>
      </c>
      <c r="C2084" s="171"/>
      <c r="D2084" s="171"/>
      <c r="E2084" s="171"/>
      <c r="F2084" s="171"/>
      <c r="G2084" s="171"/>
      <c r="H2084" s="171"/>
      <c r="I2084" s="172"/>
      <c r="J2084" s="488"/>
      <c r="K2084" s="489"/>
      <c r="L2084" s="490"/>
      <c r="M2084" s="489"/>
      <c r="N2084" s="490"/>
      <c r="O2084" s="489"/>
      <c r="P2084" s="490"/>
      <c r="Q2084" s="489"/>
      <c r="R2084" s="490"/>
      <c r="S2084" s="489"/>
      <c r="T2084" s="490"/>
      <c r="U2084" s="489"/>
      <c r="V2084" s="490"/>
      <c r="W2084" s="489"/>
      <c r="X2084" s="490"/>
      <c r="Y2084" s="491"/>
      <c r="Z2084" s="69"/>
    </row>
    <row r="2085" spans="1:28" s="76" customFormat="1" ht="18.399999999999999" customHeight="1" x14ac:dyDescent="0.15">
      <c r="A2085" s="69"/>
      <c r="B2085" s="173"/>
      <c r="C2085" s="174"/>
      <c r="D2085" s="174"/>
      <c r="E2085" s="174"/>
      <c r="F2085" s="174"/>
      <c r="G2085" s="175" t="s">
        <v>157</v>
      </c>
      <c r="H2085" s="176"/>
      <c r="I2085" s="177"/>
      <c r="J2085" s="492" t="s">
        <v>286</v>
      </c>
      <c r="K2085" s="493"/>
      <c r="L2085" s="494" t="s">
        <v>286</v>
      </c>
      <c r="M2085" s="493"/>
      <c r="N2085" s="494" t="s">
        <v>286</v>
      </c>
      <c r="O2085" s="493"/>
      <c r="P2085" s="494" t="s">
        <v>286</v>
      </c>
      <c r="Q2085" s="493"/>
      <c r="R2085" s="494" t="s">
        <v>286</v>
      </c>
      <c r="S2085" s="493"/>
      <c r="T2085" s="494" t="s">
        <v>286</v>
      </c>
      <c r="U2085" s="493"/>
      <c r="V2085" s="494" t="s">
        <v>286</v>
      </c>
      <c r="W2085" s="493"/>
      <c r="X2085" s="494" t="s">
        <v>286</v>
      </c>
      <c r="Y2085" s="495"/>
      <c r="Z2085" s="69"/>
    </row>
    <row r="2086" spans="1:28" s="76" customFormat="1" ht="18.399999999999999" customHeight="1" x14ac:dyDescent="0.15">
      <c r="A2086" s="69"/>
      <c r="B2086" s="178" t="s">
        <v>158</v>
      </c>
      <c r="C2086" s="179"/>
      <c r="D2086" s="179"/>
      <c r="E2086" s="179"/>
      <c r="F2086" s="179"/>
      <c r="G2086" s="179"/>
      <c r="H2086" s="179"/>
      <c r="I2086" s="180"/>
      <c r="J2086" s="484"/>
      <c r="K2086" s="485"/>
      <c r="L2086" s="486"/>
      <c r="M2086" s="485"/>
      <c r="N2086" s="486"/>
      <c r="O2086" s="485"/>
      <c r="P2086" s="486"/>
      <c r="Q2086" s="485"/>
      <c r="R2086" s="486"/>
      <c r="S2086" s="485"/>
      <c r="T2086" s="486"/>
      <c r="U2086" s="485"/>
      <c r="V2086" s="486"/>
      <c r="W2086" s="485"/>
      <c r="X2086" s="486"/>
      <c r="Y2086" s="487"/>
      <c r="Z2086" s="69"/>
    </row>
    <row r="2087" spans="1:28" s="76" customFormat="1" ht="18.399999999999999" customHeight="1" x14ac:dyDescent="0.15">
      <c r="A2087" s="70"/>
      <c r="B2087" s="178" t="s">
        <v>159</v>
      </c>
      <c r="C2087" s="179"/>
      <c r="D2087" s="179"/>
      <c r="E2087" s="179"/>
      <c r="F2087" s="179"/>
      <c r="G2087" s="179"/>
      <c r="H2087" s="179"/>
      <c r="I2087" s="180"/>
      <c r="J2087" s="484"/>
      <c r="K2087" s="485"/>
      <c r="L2087" s="486"/>
      <c r="M2087" s="485"/>
      <c r="N2087" s="486"/>
      <c r="O2087" s="485"/>
      <c r="P2087" s="486"/>
      <c r="Q2087" s="485"/>
      <c r="R2087" s="486"/>
      <c r="S2087" s="485"/>
      <c r="T2087" s="486"/>
      <c r="U2087" s="485"/>
      <c r="V2087" s="486"/>
      <c r="W2087" s="485"/>
      <c r="X2087" s="486"/>
      <c r="Y2087" s="487"/>
      <c r="Z2087" s="69"/>
    </row>
    <row r="2088" spans="1:28" s="76" customFormat="1" ht="18.399999999999999" customHeight="1" x14ac:dyDescent="0.15">
      <c r="A2088" s="69"/>
      <c r="B2088" s="178" t="s">
        <v>160</v>
      </c>
      <c r="C2088" s="179"/>
      <c r="D2088" s="179"/>
      <c r="E2088" s="179"/>
      <c r="F2088" s="179"/>
      <c r="G2088" s="179"/>
      <c r="H2088" s="179"/>
      <c r="I2088" s="180"/>
      <c r="J2088" s="484"/>
      <c r="K2088" s="485"/>
      <c r="L2088" s="486"/>
      <c r="M2088" s="485"/>
      <c r="N2088" s="486"/>
      <c r="O2088" s="485"/>
      <c r="P2088" s="486"/>
      <c r="Q2088" s="485"/>
      <c r="R2088" s="486"/>
      <c r="S2088" s="485"/>
      <c r="T2088" s="486"/>
      <c r="U2088" s="485"/>
      <c r="V2088" s="486"/>
      <c r="W2088" s="485"/>
      <c r="X2088" s="486"/>
      <c r="Y2088" s="487"/>
      <c r="Z2088" s="69"/>
    </row>
    <row r="2089" spans="1:28" s="76" customFormat="1" ht="18.399999999999999" customHeight="1" thickBot="1" x14ac:dyDescent="0.2">
      <c r="A2089" s="70"/>
      <c r="B2089" s="181" t="s">
        <v>161</v>
      </c>
      <c r="C2089" s="182"/>
      <c r="D2089" s="182"/>
      <c r="E2089" s="182"/>
      <c r="F2089" s="182"/>
      <c r="G2089" s="182"/>
      <c r="H2089" s="182"/>
      <c r="I2089" s="183"/>
      <c r="J2089" s="480"/>
      <c r="K2089" s="481"/>
      <c r="L2089" s="482"/>
      <c r="M2089" s="481"/>
      <c r="N2089" s="482"/>
      <c r="O2089" s="481"/>
      <c r="P2089" s="482"/>
      <c r="Q2089" s="481"/>
      <c r="R2089" s="482"/>
      <c r="S2089" s="481"/>
      <c r="T2089" s="482"/>
      <c r="U2089" s="481"/>
      <c r="V2089" s="482"/>
      <c r="W2089" s="481"/>
      <c r="X2089" s="482"/>
      <c r="Y2089" s="483"/>
      <c r="Z2089" s="69"/>
    </row>
    <row r="2090" spans="1:28" s="76" customFormat="1" ht="18.399999999999999" customHeight="1" thickTop="1" x14ac:dyDescent="0.15">
      <c r="A2090" s="69"/>
      <c r="B2090" s="73"/>
      <c r="C2090" s="73"/>
      <c r="D2090" s="507" t="str">
        <f>IF(AB2091=0,"",VLOOKUP(AB2091,E$2256:F$2355,2))</f>
        <v/>
      </c>
      <c r="E2090" s="507"/>
      <c r="F2090" s="507"/>
      <c r="G2090" s="507"/>
      <c r="H2090" s="73"/>
      <c r="I2090" s="73"/>
      <c r="J2090" s="73"/>
      <c r="K2090" s="73"/>
      <c r="L2090" s="73"/>
      <c r="M2090" s="503"/>
      <c r="N2090" s="503"/>
      <c r="O2090" s="503"/>
      <c r="P2090" s="503"/>
      <c r="Q2090" s="503"/>
      <c r="R2090" s="73"/>
      <c r="S2090" s="73"/>
      <c r="T2090" s="73"/>
      <c r="U2090" s="505" t="str">
        <f>U$20</f>
        <v/>
      </c>
      <c r="V2090" s="505"/>
      <c r="W2090" s="505"/>
      <c r="X2090" s="505"/>
      <c r="Y2090" s="505"/>
      <c r="Z2090" s="69"/>
    </row>
    <row r="2091" spans="1:28" s="76" customFormat="1" ht="18.399999999999999" customHeight="1" x14ac:dyDescent="0.15">
      <c r="A2091" s="69"/>
      <c r="B2091" s="74" t="s">
        <v>162</v>
      </c>
      <c r="C2091" s="74"/>
      <c r="D2091" s="508"/>
      <c r="E2091" s="508"/>
      <c r="F2091" s="508"/>
      <c r="G2091" s="508"/>
      <c r="H2091" s="69"/>
      <c r="I2091" s="74" t="s">
        <v>163</v>
      </c>
      <c r="J2091" s="74"/>
      <c r="K2091" s="74"/>
      <c r="L2091" s="74"/>
      <c r="M2091" s="504"/>
      <c r="N2091" s="504"/>
      <c r="O2091" s="504"/>
      <c r="P2091" s="504"/>
      <c r="Q2091" s="504"/>
      <c r="R2091" s="69"/>
      <c r="S2091" s="74" t="s">
        <v>174</v>
      </c>
      <c r="T2091" s="74"/>
      <c r="U2091" s="506"/>
      <c r="V2091" s="506"/>
      <c r="W2091" s="506"/>
      <c r="X2091" s="506"/>
      <c r="Y2091" s="506"/>
      <c r="Z2091" s="69"/>
      <c r="AB2091" s="85">
        <f>IF(OR(SUM(AE$9:AE$10)=0,SUM(AE$9:AE$10)&lt;MAX(AB$1:AB2090)+1),0,MAX(AB$1:AB2090)+1)</f>
        <v>0</v>
      </c>
    </row>
    <row r="2092" spans="1:28" s="76" customFormat="1" ht="18.399999999999999" customHeight="1" x14ac:dyDescent="0.15">
      <c r="A2092" s="69"/>
      <c r="B2092" s="240" t="s">
        <v>389</v>
      </c>
      <c r="C2092" s="69"/>
      <c r="D2092" s="69"/>
      <c r="E2092" s="69"/>
      <c r="F2092" s="69"/>
      <c r="G2092" s="69"/>
      <c r="H2092" s="69"/>
      <c r="I2092" s="69"/>
      <c r="J2092" s="69"/>
      <c r="K2092" s="69"/>
      <c r="L2092" s="69"/>
      <c r="M2092" s="69"/>
      <c r="N2092" s="69"/>
      <c r="O2092" s="69"/>
      <c r="P2092" s="69"/>
      <c r="Q2092" s="69"/>
      <c r="R2092" s="69"/>
      <c r="S2092" s="69"/>
      <c r="T2092" s="69"/>
      <c r="U2092" s="69"/>
      <c r="V2092" s="69"/>
      <c r="W2092" s="69"/>
      <c r="X2092" s="69"/>
      <c r="Y2092" s="69"/>
      <c r="Z2092" s="69"/>
    </row>
    <row r="2093" spans="1:28" s="76" customFormat="1" ht="18.399999999999999" customHeight="1" x14ac:dyDescent="0.15">
      <c r="A2093" s="69" t="s">
        <v>149</v>
      </c>
      <c r="B2093" s="70"/>
      <c r="C2093" s="70"/>
      <c r="D2093" s="70"/>
      <c r="E2093" s="70"/>
      <c r="F2093" s="70"/>
      <c r="G2093" s="70"/>
      <c r="H2093" s="70"/>
      <c r="I2093" s="70"/>
      <c r="J2093" s="70"/>
      <c r="K2093" s="70"/>
      <c r="L2093" s="70"/>
      <c r="M2093" s="70"/>
      <c r="N2093" s="70"/>
      <c r="O2093" s="70"/>
      <c r="P2093" s="70"/>
      <c r="Q2093" s="70"/>
      <c r="R2093" s="70"/>
      <c r="S2093" s="70"/>
      <c r="T2093" s="70"/>
      <c r="U2093" s="70"/>
      <c r="V2093" s="70"/>
      <c r="W2093" s="70"/>
      <c r="X2093" s="70"/>
      <c r="Y2093" s="70"/>
      <c r="Z2093" s="70"/>
      <c r="AA2093" s="75"/>
    </row>
    <row r="2094" spans="1:28" s="76" customFormat="1" ht="18.399999999999999" customHeight="1" x14ac:dyDescent="0.15">
      <c r="A2094" s="70"/>
      <c r="B2094" s="70"/>
      <c r="C2094" s="70"/>
      <c r="D2094" s="498" t="str">
        <f>団体!C$4&amp;"   体調チェックシート"</f>
        <v>令和 ４年度 第２４回 「谷口睦生」記念陸上記録会   体調チェックシート</v>
      </c>
      <c r="E2094" s="498"/>
      <c r="F2094" s="498"/>
      <c r="G2094" s="498"/>
      <c r="H2094" s="498"/>
      <c r="I2094" s="498"/>
      <c r="J2094" s="498"/>
      <c r="K2094" s="498"/>
      <c r="L2094" s="498"/>
      <c r="M2094" s="498"/>
      <c r="N2094" s="498"/>
      <c r="O2094" s="498"/>
      <c r="P2094" s="498"/>
      <c r="Q2094" s="498"/>
      <c r="R2094" s="498"/>
      <c r="S2094" s="498"/>
      <c r="T2094" s="498"/>
      <c r="U2094" s="498"/>
      <c r="V2094" s="498"/>
      <c r="W2094" s="498"/>
      <c r="X2094" s="498"/>
      <c r="Y2094" s="70"/>
      <c r="Z2094" s="70"/>
      <c r="AA2094" s="75"/>
    </row>
    <row r="2095" spans="1:28" s="76" customFormat="1" ht="18.399999999999999" customHeight="1" x14ac:dyDescent="0.15">
      <c r="A2095" s="69"/>
      <c r="B2095" s="69"/>
      <c r="C2095" s="69"/>
      <c r="D2095" s="498"/>
      <c r="E2095" s="498"/>
      <c r="F2095" s="498"/>
      <c r="G2095" s="498"/>
      <c r="H2095" s="498"/>
      <c r="I2095" s="498"/>
      <c r="J2095" s="498"/>
      <c r="K2095" s="498"/>
      <c r="L2095" s="498"/>
      <c r="M2095" s="498"/>
      <c r="N2095" s="498"/>
      <c r="O2095" s="498"/>
      <c r="P2095" s="498"/>
      <c r="Q2095" s="498"/>
      <c r="R2095" s="498"/>
      <c r="S2095" s="498"/>
      <c r="T2095" s="498"/>
      <c r="U2095" s="498"/>
      <c r="V2095" s="498"/>
      <c r="W2095" s="498"/>
      <c r="X2095" s="498"/>
      <c r="Y2095" s="69"/>
      <c r="Z2095" s="69"/>
    </row>
    <row r="2096" spans="1:28" s="76" customFormat="1" ht="18.399999999999999" customHeight="1" x14ac:dyDescent="0.15">
      <c r="A2096" s="69"/>
      <c r="B2096" s="69"/>
      <c r="C2096" s="69"/>
      <c r="D2096" s="69"/>
      <c r="E2096" s="69"/>
      <c r="F2096" s="69"/>
      <c r="G2096" s="69"/>
      <c r="H2096" s="69"/>
      <c r="I2096" s="69"/>
      <c r="J2096" s="69"/>
      <c r="K2096" s="69"/>
      <c r="L2096" s="69"/>
      <c r="M2096" s="69"/>
      <c r="N2096" s="69"/>
      <c r="O2096" s="69"/>
      <c r="P2096" s="69"/>
      <c r="Q2096" s="69"/>
      <c r="R2096" s="69"/>
      <c r="S2096" s="69"/>
      <c r="T2096" s="69"/>
      <c r="U2096" s="69"/>
      <c r="V2096" s="69"/>
      <c r="W2096" s="69"/>
      <c r="X2096" s="69"/>
      <c r="Y2096" s="69"/>
      <c r="Z2096" s="69"/>
    </row>
    <row r="2097" spans="1:26" s="76" customFormat="1" ht="18.399999999999999" customHeight="1" x14ac:dyDescent="0.15">
      <c r="A2097" s="69"/>
      <c r="B2097" s="71" t="s">
        <v>150</v>
      </c>
      <c r="C2097" s="69"/>
      <c r="D2097" s="69"/>
      <c r="E2097" s="69"/>
      <c r="F2097" s="69"/>
      <c r="G2097" s="69"/>
      <c r="H2097" s="69"/>
      <c r="I2097" s="69"/>
      <c r="J2097" s="69"/>
      <c r="K2097" s="69"/>
      <c r="L2097" s="69"/>
      <c r="M2097" s="69"/>
      <c r="N2097" s="69"/>
      <c r="O2097" s="69"/>
      <c r="P2097" s="69"/>
      <c r="Q2097" s="69"/>
      <c r="R2097" s="69"/>
      <c r="S2097" s="69"/>
      <c r="T2097" s="69"/>
      <c r="U2097" s="69"/>
      <c r="V2097" s="69"/>
      <c r="W2097" s="69"/>
      <c r="X2097" s="69"/>
      <c r="Y2097" s="69"/>
      <c r="Z2097" s="69"/>
    </row>
    <row r="2098" spans="1:26" s="76" customFormat="1" ht="18.399999999999999" customHeight="1" x14ac:dyDescent="0.15">
      <c r="A2098" s="69"/>
      <c r="B2098" s="71" t="s">
        <v>151</v>
      </c>
      <c r="C2098" s="69"/>
      <c r="D2098" s="69"/>
      <c r="E2098" s="69"/>
      <c r="F2098" s="69"/>
      <c r="G2098" s="69"/>
      <c r="H2098" s="69"/>
      <c r="I2098" s="69"/>
      <c r="J2098" s="69"/>
      <c r="K2098" s="69"/>
      <c r="L2098" s="69"/>
      <c r="M2098" s="69"/>
      <c r="N2098" s="69"/>
      <c r="O2098" s="69"/>
      <c r="P2098" s="69"/>
      <c r="Q2098" s="69"/>
      <c r="R2098" s="69"/>
      <c r="S2098" s="69"/>
      <c r="T2098" s="69"/>
      <c r="U2098" s="69"/>
      <c r="V2098" s="69"/>
      <c r="W2098" s="69"/>
      <c r="X2098" s="69"/>
      <c r="Y2098" s="69"/>
      <c r="Z2098" s="69"/>
    </row>
    <row r="2099" spans="1:26" s="76" customFormat="1" ht="18.399999999999999" customHeight="1" x14ac:dyDescent="0.15">
      <c r="A2099" s="69"/>
      <c r="B2099" s="71" t="s">
        <v>152</v>
      </c>
      <c r="C2099" s="69"/>
      <c r="D2099" s="69"/>
      <c r="E2099" s="69"/>
      <c r="F2099" s="69"/>
      <c r="G2099" s="69"/>
      <c r="H2099" s="69"/>
      <c r="I2099" s="69"/>
      <c r="J2099" s="69"/>
      <c r="K2099" s="69"/>
      <c r="L2099" s="69"/>
      <c r="M2099" s="69"/>
      <c r="N2099" s="69"/>
      <c r="O2099" s="69"/>
      <c r="P2099" s="69"/>
      <c r="Q2099" s="69"/>
      <c r="R2099" s="69"/>
      <c r="S2099" s="69"/>
      <c r="T2099" s="69"/>
      <c r="U2099" s="69"/>
      <c r="V2099" s="69"/>
      <c r="W2099" s="69"/>
      <c r="X2099" s="69"/>
      <c r="Y2099" s="69"/>
      <c r="Z2099" s="69"/>
    </row>
    <row r="2100" spans="1:26" s="76" customFormat="1" ht="18.399999999999999" customHeight="1" x14ac:dyDescent="0.15">
      <c r="A2100" s="69"/>
      <c r="B2100" s="71" t="s">
        <v>153</v>
      </c>
      <c r="C2100" s="69"/>
      <c r="D2100" s="69"/>
      <c r="E2100" s="69"/>
      <c r="F2100" s="69"/>
      <c r="G2100" s="69"/>
      <c r="H2100" s="69"/>
      <c r="I2100" s="69"/>
      <c r="J2100" s="69"/>
      <c r="K2100" s="69"/>
      <c r="L2100" s="69"/>
      <c r="M2100" s="69"/>
      <c r="N2100" s="69"/>
      <c r="O2100" s="69"/>
      <c r="P2100" s="69"/>
      <c r="Q2100" s="69"/>
      <c r="R2100" s="69"/>
      <c r="S2100" s="69"/>
      <c r="T2100" s="69"/>
      <c r="U2100" s="69"/>
      <c r="V2100" s="69"/>
      <c r="W2100" s="69"/>
      <c r="X2100" s="69"/>
      <c r="Y2100" s="69"/>
      <c r="Z2100" s="69"/>
    </row>
    <row r="2101" spans="1:26" s="76" customFormat="1" ht="18.399999999999999" customHeight="1" x14ac:dyDescent="0.15">
      <c r="A2101" s="69"/>
      <c r="B2101" s="71" t="s">
        <v>164</v>
      </c>
      <c r="C2101" s="69"/>
      <c r="D2101" s="69"/>
      <c r="E2101" s="69"/>
      <c r="F2101" s="69"/>
      <c r="G2101" s="69"/>
      <c r="H2101" s="69"/>
      <c r="I2101" s="69"/>
      <c r="J2101" s="69"/>
      <c r="K2101" s="69"/>
      <c r="L2101" s="69"/>
      <c r="M2101" s="69"/>
      <c r="N2101" s="69"/>
      <c r="O2101" s="69"/>
      <c r="P2101" s="69"/>
      <c r="Q2101" s="69"/>
      <c r="R2101" s="69"/>
      <c r="S2101" s="69"/>
      <c r="T2101" s="69"/>
      <c r="U2101" s="69"/>
      <c r="V2101" s="69"/>
      <c r="W2101" s="69"/>
      <c r="X2101" s="69"/>
      <c r="Y2101" s="69"/>
      <c r="Z2101" s="69"/>
    </row>
    <row r="2102" spans="1:26" s="76" customFormat="1" ht="18.399999999999999" customHeight="1" x14ac:dyDescent="0.15">
      <c r="A2102" s="69"/>
      <c r="B2102" s="71" t="s">
        <v>165</v>
      </c>
      <c r="C2102" s="69"/>
      <c r="D2102" s="69"/>
      <c r="E2102" s="69"/>
      <c r="F2102" s="69"/>
      <c r="G2102" s="69"/>
      <c r="H2102" s="69"/>
      <c r="I2102" s="69"/>
      <c r="J2102" s="69"/>
      <c r="K2102" s="69"/>
      <c r="L2102" s="69"/>
      <c r="M2102" s="69"/>
      <c r="N2102" s="69"/>
      <c r="O2102" s="69"/>
      <c r="P2102" s="69"/>
      <c r="Q2102" s="69"/>
      <c r="R2102" s="69"/>
      <c r="S2102" s="69"/>
      <c r="T2102" s="69"/>
      <c r="U2102" s="69"/>
      <c r="V2102" s="69"/>
      <c r="W2102" s="69"/>
      <c r="X2102" s="69"/>
      <c r="Y2102" s="69"/>
      <c r="Z2102" s="69"/>
    </row>
    <row r="2103" spans="1:26" s="76" customFormat="1" ht="18.399999999999999" customHeight="1" x14ac:dyDescent="0.15">
      <c r="A2103" s="69"/>
      <c r="B2103" s="241" t="s">
        <v>154</v>
      </c>
      <c r="C2103" s="69"/>
      <c r="D2103" s="69"/>
      <c r="E2103" s="69"/>
      <c r="F2103" s="69"/>
      <c r="G2103" s="69"/>
      <c r="H2103" s="242"/>
      <c r="I2103" s="69"/>
      <c r="J2103" s="69"/>
      <c r="K2103" s="69"/>
      <c r="L2103" s="69"/>
      <c r="M2103" s="242"/>
      <c r="N2103" s="242"/>
      <c r="O2103" s="242"/>
      <c r="P2103" s="242"/>
      <c r="Q2103" s="242"/>
      <c r="R2103" s="242"/>
      <c r="S2103" s="242"/>
      <c r="T2103" s="242"/>
      <c r="U2103" s="242"/>
      <c r="V2103" s="242"/>
      <c r="W2103" s="242"/>
      <c r="X2103" s="242"/>
      <c r="Y2103" s="242"/>
      <c r="Z2103" s="69"/>
    </row>
    <row r="2104" spans="1:26" s="76" customFormat="1" ht="18.399999999999999" customHeight="1" thickBot="1" x14ac:dyDescent="0.2">
      <c r="A2104" s="69"/>
      <c r="B2104" s="72" t="s">
        <v>390</v>
      </c>
      <c r="C2104" s="69"/>
      <c r="D2104" s="69"/>
      <c r="E2104" s="69"/>
      <c r="F2104" s="69"/>
      <c r="G2104" s="69"/>
      <c r="H2104" s="69"/>
      <c r="I2104" s="69"/>
      <c r="J2104" s="69"/>
      <c r="K2104" s="69"/>
      <c r="L2104" s="69"/>
      <c r="M2104" s="69"/>
      <c r="N2104" s="69"/>
      <c r="O2104" s="69"/>
      <c r="P2104" s="69"/>
      <c r="Q2104" s="69"/>
      <c r="R2104" s="69"/>
      <c r="S2104" s="69"/>
      <c r="T2104" s="69"/>
      <c r="U2104" s="69"/>
      <c r="V2104" s="69"/>
      <c r="W2104" s="69"/>
      <c r="X2104" s="69"/>
      <c r="Y2104" s="69"/>
      <c r="Z2104" s="69"/>
    </row>
    <row r="2105" spans="1:26" s="76" customFormat="1" ht="18.399999999999999" customHeight="1" thickTop="1" thickBot="1" x14ac:dyDescent="0.2">
      <c r="A2105" s="69"/>
      <c r="B2105" s="499" t="s">
        <v>155</v>
      </c>
      <c r="C2105" s="500"/>
      <c r="D2105" s="500"/>
      <c r="E2105" s="500"/>
      <c r="F2105" s="500"/>
      <c r="G2105" s="500"/>
      <c r="H2105" s="500"/>
      <c r="I2105" s="501"/>
      <c r="J2105" s="496">
        <f>J$13</f>
        <v>44871</v>
      </c>
      <c r="K2105" s="497"/>
      <c r="L2105" s="496">
        <f t="shared" ref="L2105" si="644">L$13</f>
        <v>44872</v>
      </c>
      <c r="M2105" s="497"/>
      <c r="N2105" s="496">
        <f t="shared" ref="N2105" si="645">N$13</f>
        <v>44873</v>
      </c>
      <c r="O2105" s="497"/>
      <c r="P2105" s="496">
        <f t="shared" ref="P2105" si="646">P$13</f>
        <v>44874</v>
      </c>
      <c r="Q2105" s="497"/>
      <c r="R2105" s="496">
        <f t="shared" ref="R2105" si="647">R$13</f>
        <v>44875</v>
      </c>
      <c r="S2105" s="497"/>
      <c r="T2105" s="496">
        <f t="shared" ref="T2105" si="648">T$13</f>
        <v>44876</v>
      </c>
      <c r="U2105" s="497"/>
      <c r="V2105" s="496">
        <f t="shared" ref="V2105" si="649">V$13</f>
        <v>44877</v>
      </c>
      <c r="W2105" s="497"/>
      <c r="X2105" s="496">
        <f t="shared" ref="X2105" si="650">X$13</f>
        <v>44878</v>
      </c>
      <c r="Y2105" s="502"/>
      <c r="Z2105" s="69"/>
    </row>
    <row r="2106" spans="1:26" s="76" customFormat="1" ht="18.399999999999999" customHeight="1" thickTop="1" x14ac:dyDescent="0.15">
      <c r="A2106" s="69"/>
      <c r="B2106" s="170" t="s">
        <v>156</v>
      </c>
      <c r="C2106" s="171"/>
      <c r="D2106" s="171"/>
      <c r="E2106" s="171"/>
      <c r="F2106" s="171"/>
      <c r="G2106" s="171"/>
      <c r="H2106" s="171"/>
      <c r="I2106" s="172"/>
      <c r="J2106" s="488"/>
      <c r="K2106" s="489"/>
      <c r="L2106" s="490"/>
      <c r="M2106" s="489"/>
      <c r="N2106" s="490"/>
      <c r="O2106" s="489"/>
      <c r="P2106" s="490"/>
      <c r="Q2106" s="489"/>
      <c r="R2106" s="490"/>
      <c r="S2106" s="489"/>
      <c r="T2106" s="490"/>
      <c r="U2106" s="489"/>
      <c r="V2106" s="490"/>
      <c r="W2106" s="489"/>
      <c r="X2106" s="490"/>
      <c r="Y2106" s="491"/>
      <c r="Z2106" s="69"/>
    </row>
    <row r="2107" spans="1:26" s="76" customFormat="1" ht="18.399999999999999" customHeight="1" x14ac:dyDescent="0.15">
      <c r="A2107" s="69"/>
      <c r="B2107" s="173"/>
      <c r="C2107" s="174"/>
      <c r="D2107" s="174"/>
      <c r="E2107" s="174"/>
      <c r="F2107" s="174"/>
      <c r="G2107" s="175" t="s">
        <v>157</v>
      </c>
      <c r="H2107" s="176"/>
      <c r="I2107" s="177"/>
      <c r="J2107" s="492" t="s">
        <v>286</v>
      </c>
      <c r="K2107" s="493"/>
      <c r="L2107" s="494" t="s">
        <v>286</v>
      </c>
      <c r="M2107" s="493"/>
      <c r="N2107" s="494" t="s">
        <v>286</v>
      </c>
      <c r="O2107" s="493"/>
      <c r="P2107" s="494" t="s">
        <v>286</v>
      </c>
      <c r="Q2107" s="493"/>
      <c r="R2107" s="494" t="s">
        <v>286</v>
      </c>
      <c r="S2107" s="493"/>
      <c r="T2107" s="494" t="s">
        <v>286</v>
      </c>
      <c r="U2107" s="493"/>
      <c r="V2107" s="494" t="s">
        <v>286</v>
      </c>
      <c r="W2107" s="493"/>
      <c r="X2107" s="494" t="s">
        <v>286</v>
      </c>
      <c r="Y2107" s="495"/>
      <c r="Z2107" s="69"/>
    </row>
    <row r="2108" spans="1:26" s="76" customFormat="1" ht="18.399999999999999" customHeight="1" x14ac:dyDescent="0.15">
      <c r="A2108" s="69"/>
      <c r="B2108" s="178" t="s">
        <v>158</v>
      </c>
      <c r="C2108" s="179"/>
      <c r="D2108" s="179"/>
      <c r="E2108" s="179"/>
      <c r="F2108" s="179"/>
      <c r="G2108" s="179"/>
      <c r="H2108" s="179"/>
      <c r="I2108" s="180"/>
      <c r="J2108" s="484"/>
      <c r="K2108" s="485"/>
      <c r="L2108" s="486"/>
      <c r="M2108" s="485"/>
      <c r="N2108" s="486"/>
      <c r="O2108" s="485"/>
      <c r="P2108" s="486"/>
      <c r="Q2108" s="485"/>
      <c r="R2108" s="486"/>
      <c r="S2108" s="485"/>
      <c r="T2108" s="486"/>
      <c r="U2108" s="485"/>
      <c r="V2108" s="486"/>
      <c r="W2108" s="485"/>
      <c r="X2108" s="486"/>
      <c r="Y2108" s="487"/>
      <c r="Z2108" s="69"/>
    </row>
    <row r="2109" spans="1:26" s="76" customFormat="1" ht="18.399999999999999" customHeight="1" x14ac:dyDescent="0.15">
      <c r="A2109" s="70"/>
      <c r="B2109" s="178" t="s">
        <v>159</v>
      </c>
      <c r="C2109" s="179"/>
      <c r="D2109" s="179"/>
      <c r="E2109" s="179"/>
      <c r="F2109" s="179"/>
      <c r="G2109" s="179"/>
      <c r="H2109" s="179"/>
      <c r="I2109" s="180"/>
      <c r="J2109" s="484"/>
      <c r="K2109" s="485"/>
      <c r="L2109" s="486"/>
      <c r="M2109" s="485"/>
      <c r="N2109" s="486"/>
      <c r="O2109" s="485"/>
      <c r="P2109" s="486"/>
      <c r="Q2109" s="485"/>
      <c r="R2109" s="486"/>
      <c r="S2109" s="485"/>
      <c r="T2109" s="486"/>
      <c r="U2109" s="485"/>
      <c r="V2109" s="486"/>
      <c r="W2109" s="485"/>
      <c r="X2109" s="486"/>
      <c r="Y2109" s="487"/>
      <c r="Z2109" s="69"/>
    </row>
    <row r="2110" spans="1:26" s="76" customFormat="1" ht="18.399999999999999" customHeight="1" x14ac:dyDescent="0.15">
      <c r="A2110" s="69"/>
      <c r="B2110" s="178" t="s">
        <v>160</v>
      </c>
      <c r="C2110" s="179"/>
      <c r="D2110" s="179"/>
      <c r="E2110" s="179"/>
      <c r="F2110" s="179"/>
      <c r="G2110" s="179"/>
      <c r="H2110" s="179"/>
      <c r="I2110" s="180"/>
      <c r="J2110" s="484"/>
      <c r="K2110" s="485"/>
      <c r="L2110" s="486"/>
      <c r="M2110" s="485"/>
      <c r="N2110" s="486"/>
      <c r="O2110" s="485"/>
      <c r="P2110" s="486"/>
      <c r="Q2110" s="485"/>
      <c r="R2110" s="486"/>
      <c r="S2110" s="485"/>
      <c r="T2110" s="486"/>
      <c r="U2110" s="485"/>
      <c r="V2110" s="486"/>
      <c r="W2110" s="485"/>
      <c r="X2110" s="486"/>
      <c r="Y2110" s="487"/>
      <c r="Z2110" s="69"/>
    </row>
    <row r="2111" spans="1:26" s="76" customFormat="1" ht="18.399999999999999" customHeight="1" thickBot="1" x14ac:dyDescent="0.2">
      <c r="A2111" s="70"/>
      <c r="B2111" s="181" t="s">
        <v>161</v>
      </c>
      <c r="C2111" s="182"/>
      <c r="D2111" s="182"/>
      <c r="E2111" s="182"/>
      <c r="F2111" s="182"/>
      <c r="G2111" s="182"/>
      <c r="H2111" s="182"/>
      <c r="I2111" s="183"/>
      <c r="J2111" s="480"/>
      <c r="K2111" s="481"/>
      <c r="L2111" s="482"/>
      <c r="M2111" s="481"/>
      <c r="N2111" s="482"/>
      <c r="O2111" s="481"/>
      <c r="P2111" s="482"/>
      <c r="Q2111" s="481"/>
      <c r="R2111" s="482"/>
      <c r="S2111" s="481"/>
      <c r="T2111" s="482"/>
      <c r="U2111" s="481"/>
      <c r="V2111" s="482"/>
      <c r="W2111" s="481"/>
      <c r="X2111" s="482"/>
      <c r="Y2111" s="483"/>
      <c r="Z2111" s="69"/>
    </row>
    <row r="2112" spans="1:26" s="76" customFormat="1" ht="18.399999999999999" customHeight="1" thickTop="1" x14ac:dyDescent="0.15">
      <c r="A2112" s="69"/>
      <c r="B2112" s="73"/>
      <c r="C2112" s="73"/>
      <c r="D2112" s="507" t="str">
        <f>IF(AB2113=0,"",VLOOKUP(AB2113,E$2256:F$2355,2))</f>
        <v/>
      </c>
      <c r="E2112" s="507"/>
      <c r="F2112" s="507"/>
      <c r="G2112" s="507"/>
      <c r="H2112" s="73"/>
      <c r="I2112" s="73"/>
      <c r="J2112" s="73"/>
      <c r="K2112" s="73"/>
      <c r="L2112" s="73"/>
      <c r="M2112" s="503"/>
      <c r="N2112" s="503"/>
      <c r="O2112" s="503"/>
      <c r="P2112" s="503"/>
      <c r="Q2112" s="503"/>
      <c r="R2112" s="73"/>
      <c r="S2112" s="73"/>
      <c r="T2112" s="73"/>
      <c r="U2112" s="505" t="str">
        <f>U$20</f>
        <v/>
      </c>
      <c r="V2112" s="505"/>
      <c r="W2112" s="505"/>
      <c r="X2112" s="505"/>
      <c r="Y2112" s="505"/>
      <c r="Z2112" s="69"/>
    </row>
    <row r="2113" spans="1:35" s="76" customFormat="1" ht="18.399999999999999" customHeight="1" x14ac:dyDescent="0.15">
      <c r="A2113" s="69"/>
      <c r="B2113" s="74" t="s">
        <v>162</v>
      </c>
      <c r="C2113" s="74"/>
      <c r="D2113" s="508"/>
      <c r="E2113" s="508"/>
      <c r="F2113" s="508"/>
      <c r="G2113" s="508"/>
      <c r="H2113" s="69"/>
      <c r="I2113" s="74" t="s">
        <v>163</v>
      </c>
      <c r="J2113" s="74"/>
      <c r="K2113" s="74"/>
      <c r="L2113" s="74"/>
      <c r="M2113" s="504"/>
      <c r="N2113" s="504"/>
      <c r="O2113" s="504"/>
      <c r="P2113" s="504"/>
      <c r="Q2113" s="504"/>
      <c r="R2113" s="69"/>
      <c r="S2113" s="74" t="s">
        <v>174</v>
      </c>
      <c r="T2113" s="74"/>
      <c r="U2113" s="506"/>
      <c r="V2113" s="506"/>
      <c r="W2113" s="506"/>
      <c r="X2113" s="506"/>
      <c r="Y2113" s="506"/>
      <c r="Z2113" s="69"/>
      <c r="AB2113" s="85">
        <f>IF(OR(SUM(AE$9:AE$10)=0,SUM(AE$9:AE$10)&lt;MAX(AB$1:AB2112)+1),0,MAX(AB$1:AB2112)+1)</f>
        <v>0</v>
      </c>
    </row>
    <row r="2114" spans="1:35" s="76" customFormat="1" ht="18.399999999999999" customHeight="1" x14ac:dyDescent="0.15">
      <c r="A2114" s="69"/>
      <c r="B2114" s="240" t="s">
        <v>389</v>
      </c>
      <c r="C2114" s="69"/>
      <c r="D2114" s="69"/>
      <c r="E2114" s="69"/>
      <c r="F2114" s="69"/>
      <c r="G2114" s="69"/>
      <c r="H2114" s="69"/>
      <c r="I2114" s="69"/>
      <c r="J2114" s="69"/>
      <c r="K2114" s="69"/>
      <c r="L2114" s="69"/>
      <c r="M2114" s="69"/>
      <c r="N2114" s="69"/>
      <c r="O2114" s="69"/>
      <c r="P2114" s="69"/>
      <c r="Q2114" s="69"/>
      <c r="R2114" s="69"/>
      <c r="S2114" s="69"/>
      <c r="T2114" s="69"/>
      <c r="U2114" s="69"/>
      <c r="V2114" s="69"/>
      <c r="W2114" s="69"/>
      <c r="X2114" s="69"/>
      <c r="Y2114" s="69"/>
      <c r="Z2114" s="69"/>
    </row>
    <row r="2115" spans="1:35" s="76" customFormat="1" ht="18.399999999999999" customHeight="1" x14ac:dyDescent="0.15">
      <c r="A2115" s="69" t="s">
        <v>149</v>
      </c>
      <c r="B2115" s="69"/>
      <c r="C2115" s="69"/>
      <c r="D2115" s="69"/>
      <c r="E2115" s="69"/>
      <c r="F2115" s="69"/>
      <c r="G2115" s="69"/>
      <c r="H2115" s="69"/>
      <c r="I2115" s="69"/>
      <c r="J2115" s="69"/>
      <c r="K2115" s="69"/>
      <c r="L2115" s="69"/>
      <c r="M2115" s="69"/>
      <c r="N2115" s="69"/>
      <c r="O2115" s="69"/>
      <c r="P2115" s="69"/>
      <c r="Q2115" s="69"/>
      <c r="R2115" s="69"/>
      <c r="S2115" s="69"/>
      <c r="T2115" s="69"/>
      <c r="U2115" s="69"/>
      <c r="V2115" s="69"/>
      <c r="W2115" s="69"/>
      <c r="X2115" s="69"/>
      <c r="Y2115" s="69"/>
      <c r="Z2115" s="69"/>
    </row>
    <row r="2116" spans="1:35" s="75" customFormat="1" ht="18.399999999999999" customHeight="1" x14ac:dyDescent="0.15">
      <c r="A2116" s="69" t="s">
        <v>149</v>
      </c>
      <c r="B2116" s="70"/>
      <c r="C2116" s="70"/>
      <c r="D2116" s="70"/>
      <c r="E2116" s="70"/>
      <c r="F2116" s="70"/>
      <c r="G2116" s="70"/>
      <c r="H2116" s="70"/>
      <c r="I2116" s="70"/>
      <c r="J2116" s="70"/>
      <c r="K2116" s="70"/>
      <c r="L2116" s="70"/>
      <c r="M2116" s="70"/>
      <c r="N2116" s="70"/>
      <c r="O2116" s="70"/>
      <c r="P2116" s="70"/>
      <c r="Q2116" s="70"/>
      <c r="R2116" s="70"/>
      <c r="S2116" s="70"/>
      <c r="T2116" s="70"/>
      <c r="U2116" s="70"/>
      <c r="V2116" s="70"/>
      <c r="W2116" s="70"/>
      <c r="X2116" s="70"/>
      <c r="Y2116" s="70"/>
      <c r="Z2116" s="70"/>
    </row>
    <row r="2117" spans="1:35" s="76" customFormat="1" ht="18.399999999999999" customHeight="1" x14ac:dyDescent="0.15">
      <c r="A2117" s="70"/>
      <c r="B2117" s="70"/>
      <c r="C2117" s="70"/>
      <c r="D2117" s="498" t="str">
        <f>団体!C$4&amp;"   体調チェックシート"</f>
        <v>令和 ４年度 第２４回 「谷口睦生」記念陸上記録会   体調チェックシート</v>
      </c>
      <c r="E2117" s="498"/>
      <c r="F2117" s="498"/>
      <c r="G2117" s="498"/>
      <c r="H2117" s="498"/>
      <c r="I2117" s="498"/>
      <c r="J2117" s="498"/>
      <c r="K2117" s="498"/>
      <c r="L2117" s="498"/>
      <c r="M2117" s="498"/>
      <c r="N2117" s="498"/>
      <c r="O2117" s="498"/>
      <c r="P2117" s="498"/>
      <c r="Q2117" s="498"/>
      <c r="R2117" s="498"/>
      <c r="S2117" s="498"/>
      <c r="T2117" s="498"/>
      <c r="U2117" s="498"/>
      <c r="V2117" s="498"/>
      <c r="W2117" s="498"/>
      <c r="X2117" s="498"/>
      <c r="Y2117" s="70"/>
      <c r="Z2117" s="70"/>
      <c r="AA2117" s="75"/>
      <c r="AB2117" s="75"/>
      <c r="AC2117" s="75"/>
      <c r="AD2117" s="75"/>
    </row>
    <row r="2118" spans="1:35" s="76" customFormat="1" ht="18.399999999999999" customHeight="1" x14ac:dyDescent="0.15">
      <c r="A2118" s="69"/>
      <c r="B2118" s="69"/>
      <c r="C2118" s="69"/>
      <c r="D2118" s="498"/>
      <c r="E2118" s="498"/>
      <c r="F2118" s="498"/>
      <c r="G2118" s="498"/>
      <c r="H2118" s="498"/>
      <c r="I2118" s="498"/>
      <c r="J2118" s="498"/>
      <c r="K2118" s="498"/>
      <c r="L2118" s="498"/>
      <c r="M2118" s="498"/>
      <c r="N2118" s="498"/>
      <c r="O2118" s="498"/>
      <c r="P2118" s="498"/>
      <c r="Q2118" s="498"/>
      <c r="R2118" s="498"/>
      <c r="S2118" s="498"/>
      <c r="T2118" s="498"/>
      <c r="U2118" s="498"/>
      <c r="V2118" s="498"/>
      <c r="W2118" s="498"/>
      <c r="X2118" s="498"/>
      <c r="Y2118" s="69"/>
      <c r="Z2118" s="69"/>
    </row>
    <row r="2119" spans="1:35" s="75" customFormat="1" ht="18.399999999999999" customHeight="1" x14ac:dyDescent="0.15">
      <c r="A2119" s="70"/>
      <c r="B2119" s="70"/>
      <c r="C2119" s="70"/>
      <c r="D2119" s="70"/>
      <c r="E2119" s="70"/>
      <c r="F2119" s="70"/>
      <c r="G2119" s="70"/>
      <c r="H2119" s="70"/>
      <c r="I2119" s="70"/>
      <c r="J2119" s="70"/>
      <c r="K2119" s="70"/>
      <c r="L2119" s="70"/>
      <c r="M2119" s="70"/>
      <c r="N2119" s="70"/>
      <c r="O2119" s="70"/>
      <c r="P2119" s="70"/>
      <c r="Q2119" s="70"/>
      <c r="R2119" s="70"/>
      <c r="S2119" s="70"/>
      <c r="T2119" s="70"/>
      <c r="U2119" s="70"/>
      <c r="V2119" s="70"/>
      <c r="W2119" s="70"/>
      <c r="X2119" s="70"/>
      <c r="Y2119" s="70"/>
      <c r="Z2119" s="70"/>
      <c r="AE2119" s="76"/>
      <c r="AF2119" s="76"/>
      <c r="AG2119" s="76"/>
      <c r="AH2119" s="76"/>
      <c r="AI2119" s="76"/>
    </row>
    <row r="2120" spans="1:35" s="76" customFormat="1" ht="18.399999999999999" customHeight="1" x14ac:dyDescent="0.15">
      <c r="A2120" s="69"/>
      <c r="B2120" s="71" t="s">
        <v>150</v>
      </c>
      <c r="C2120" s="69"/>
      <c r="D2120" s="69"/>
      <c r="E2120" s="69"/>
      <c r="F2120" s="69"/>
      <c r="G2120" s="69"/>
      <c r="H2120" s="69"/>
      <c r="I2120" s="69"/>
      <c r="J2120" s="69"/>
      <c r="K2120" s="69"/>
      <c r="L2120" s="69"/>
      <c r="M2120" s="69"/>
      <c r="N2120" s="69"/>
      <c r="O2120" s="69"/>
      <c r="P2120" s="69"/>
      <c r="Q2120" s="69"/>
      <c r="R2120" s="69"/>
      <c r="S2120" s="69"/>
      <c r="T2120" s="69"/>
      <c r="U2120" s="69"/>
      <c r="V2120" s="69"/>
      <c r="W2120" s="69"/>
      <c r="X2120" s="69"/>
      <c r="Y2120" s="69"/>
      <c r="Z2120" s="69"/>
    </row>
    <row r="2121" spans="1:35" s="76" customFormat="1" ht="18.399999999999999" customHeight="1" x14ac:dyDescent="0.15">
      <c r="A2121" s="69"/>
      <c r="B2121" s="71" t="s">
        <v>151</v>
      </c>
      <c r="C2121" s="69"/>
      <c r="D2121" s="69"/>
      <c r="E2121" s="69"/>
      <c r="F2121" s="69"/>
      <c r="G2121" s="69"/>
      <c r="H2121" s="69"/>
      <c r="I2121" s="69"/>
      <c r="J2121" s="69"/>
      <c r="K2121" s="69"/>
      <c r="L2121" s="69"/>
      <c r="M2121" s="69"/>
      <c r="N2121" s="69"/>
      <c r="O2121" s="69"/>
      <c r="P2121" s="69"/>
      <c r="Q2121" s="69"/>
      <c r="R2121" s="69"/>
      <c r="S2121" s="69"/>
      <c r="T2121" s="69"/>
      <c r="U2121" s="69"/>
      <c r="V2121" s="69"/>
      <c r="W2121" s="69"/>
      <c r="X2121" s="69"/>
      <c r="Y2121" s="69"/>
      <c r="Z2121" s="69"/>
    </row>
    <row r="2122" spans="1:35" s="76" customFormat="1" ht="18.399999999999999" customHeight="1" x14ac:dyDescent="0.15">
      <c r="A2122" s="69"/>
      <c r="B2122" s="71" t="s">
        <v>152</v>
      </c>
      <c r="C2122" s="69"/>
      <c r="D2122" s="69"/>
      <c r="E2122" s="69"/>
      <c r="F2122" s="69"/>
      <c r="G2122" s="69"/>
      <c r="H2122" s="69"/>
      <c r="I2122" s="69"/>
      <c r="J2122" s="69"/>
      <c r="K2122" s="69"/>
      <c r="L2122" s="69"/>
      <c r="M2122" s="69"/>
      <c r="N2122" s="69"/>
      <c r="O2122" s="69"/>
      <c r="P2122" s="69"/>
      <c r="Q2122" s="69"/>
      <c r="R2122" s="69"/>
      <c r="S2122" s="69"/>
      <c r="T2122" s="69"/>
      <c r="U2122" s="69"/>
      <c r="V2122" s="69"/>
      <c r="W2122" s="69"/>
      <c r="X2122" s="69"/>
      <c r="Y2122" s="69"/>
      <c r="Z2122" s="69"/>
    </row>
    <row r="2123" spans="1:35" s="76" customFormat="1" ht="18.399999999999999" customHeight="1" x14ac:dyDescent="0.15">
      <c r="A2123" s="69"/>
      <c r="B2123" s="71" t="s">
        <v>153</v>
      </c>
      <c r="C2123" s="69"/>
      <c r="D2123" s="69"/>
      <c r="E2123" s="69"/>
      <c r="F2123" s="69"/>
      <c r="G2123" s="69"/>
      <c r="H2123" s="69"/>
      <c r="I2123" s="69"/>
      <c r="J2123" s="69"/>
      <c r="K2123" s="69"/>
      <c r="L2123" s="69"/>
      <c r="M2123" s="69"/>
      <c r="N2123" s="69"/>
      <c r="O2123" s="69"/>
      <c r="P2123" s="69"/>
      <c r="Q2123" s="69"/>
      <c r="R2123" s="69"/>
      <c r="S2123" s="69"/>
      <c r="T2123" s="69"/>
      <c r="U2123" s="69"/>
      <c r="V2123" s="69"/>
      <c r="W2123" s="69"/>
      <c r="X2123" s="69"/>
      <c r="Y2123" s="69"/>
      <c r="Z2123" s="69"/>
    </row>
    <row r="2124" spans="1:35" s="76" customFormat="1" ht="18.399999999999999" customHeight="1" x14ac:dyDescent="0.15">
      <c r="A2124" s="69"/>
      <c r="B2124" s="71" t="s">
        <v>164</v>
      </c>
      <c r="C2124" s="69"/>
      <c r="D2124" s="69"/>
      <c r="E2124" s="69"/>
      <c r="F2124" s="69"/>
      <c r="G2124" s="69"/>
      <c r="H2124" s="69"/>
      <c r="I2124" s="69"/>
      <c r="J2124" s="69"/>
      <c r="K2124" s="69"/>
      <c r="L2124" s="69"/>
      <c r="M2124" s="69"/>
      <c r="N2124" s="69"/>
      <c r="O2124" s="69"/>
      <c r="P2124" s="69"/>
      <c r="Q2124" s="69"/>
      <c r="R2124" s="69"/>
      <c r="S2124" s="69"/>
      <c r="T2124" s="69"/>
      <c r="U2124" s="69"/>
      <c r="V2124" s="69"/>
      <c r="W2124" s="69"/>
      <c r="X2124" s="69"/>
      <c r="Y2124" s="69"/>
      <c r="Z2124" s="69"/>
    </row>
    <row r="2125" spans="1:35" s="76" customFormat="1" ht="18.399999999999999" customHeight="1" x14ac:dyDescent="0.15">
      <c r="A2125" s="69"/>
      <c r="B2125" s="71" t="s">
        <v>165</v>
      </c>
      <c r="C2125" s="69"/>
      <c r="D2125" s="69"/>
      <c r="E2125" s="69"/>
      <c r="F2125" s="69"/>
      <c r="G2125" s="69"/>
      <c r="H2125" s="69"/>
      <c r="I2125" s="69"/>
      <c r="J2125" s="69"/>
      <c r="K2125" s="69"/>
      <c r="L2125" s="69"/>
      <c r="M2125" s="69"/>
      <c r="N2125" s="69"/>
      <c r="O2125" s="69"/>
      <c r="P2125" s="69"/>
      <c r="Q2125" s="69"/>
      <c r="R2125" s="69"/>
      <c r="S2125" s="69"/>
      <c r="T2125" s="69"/>
      <c r="U2125" s="69"/>
      <c r="V2125" s="69"/>
      <c r="W2125" s="69"/>
      <c r="X2125" s="69"/>
      <c r="Y2125" s="69"/>
      <c r="Z2125" s="69"/>
    </row>
    <row r="2126" spans="1:35" s="76" customFormat="1" ht="18.399999999999999" customHeight="1" x14ac:dyDescent="0.15">
      <c r="A2126" s="69"/>
      <c r="B2126" s="241" t="s">
        <v>154</v>
      </c>
      <c r="C2126" s="69"/>
      <c r="D2126" s="69"/>
      <c r="E2126" s="69"/>
      <c r="F2126" s="69"/>
      <c r="G2126" s="69"/>
      <c r="H2126" s="242"/>
      <c r="I2126" s="69"/>
      <c r="J2126" s="69"/>
      <c r="K2126" s="69"/>
      <c r="L2126" s="69"/>
      <c r="M2126" s="242"/>
      <c r="N2126" s="242"/>
      <c r="O2126" s="242"/>
      <c r="P2126" s="242"/>
      <c r="Q2126" s="242"/>
      <c r="R2126" s="242"/>
      <c r="S2126" s="242"/>
      <c r="T2126" s="242"/>
      <c r="U2126" s="242"/>
      <c r="V2126" s="242"/>
      <c r="W2126" s="242"/>
      <c r="X2126" s="242"/>
      <c r="Y2126" s="242"/>
      <c r="Z2126" s="69"/>
    </row>
    <row r="2127" spans="1:35" s="76" customFormat="1" ht="18.399999999999999" customHeight="1" thickBot="1" x14ac:dyDescent="0.2">
      <c r="A2127" s="69"/>
      <c r="B2127" s="72" t="s">
        <v>390</v>
      </c>
      <c r="C2127" s="69"/>
      <c r="D2127" s="69"/>
      <c r="E2127" s="69"/>
      <c r="F2127" s="69"/>
      <c r="G2127" s="69"/>
      <c r="H2127" s="69"/>
      <c r="I2127" s="69"/>
      <c r="J2127" s="69"/>
      <c r="K2127" s="69"/>
      <c r="L2127" s="69"/>
      <c r="M2127" s="69"/>
      <c r="N2127" s="69"/>
      <c r="O2127" s="69"/>
      <c r="P2127" s="69"/>
      <c r="Q2127" s="69"/>
      <c r="R2127" s="69"/>
      <c r="S2127" s="69"/>
      <c r="T2127" s="69"/>
      <c r="U2127" s="69"/>
      <c r="V2127" s="69"/>
      <c r="W2127" s="69"/>
      <c r="X2127" s="69"/>
      <c r="Y2127" s="69"/>
      <c r="Z2127" s="69"/>
    </row>
    <row r="2128" spans="1:35" s="76" customFormat="1" ht="18.399999999999999" customHeight="1" thickTop="1" thickBot="1" x14ac:dyDescent="0.2">
      <c r="A2128" s="69"/>
      <c r="B2128" s="499" t="s">
        <v>155</v>
      </c>
      <c r="C2128" s="500"/>
      <c r="D2128" s="500"/>
      <c r="E2128" s="500"/>
      <c r="F2128" s="500"/>
      <c r="G2128" s="500"/>
      <c r="H2128" s="500"/>
      <c r="I2128" s="501"/>
      <c r="J2128" s="496">
        <f>J$13</f>
        <v>44871</v>
      </c>
      <c r="K2128" s="497"/>
      <c r="L2128" s="496">
        <f t="shared" ref="L2128" si="651">L$13</f>
        <v>44872</v>
      </c>
      <c r="M2128" s="497"/>
      <c r="N2128" s="496">
        <f t="shared" ref="N2128" si="652">N$13</f>
        <v>44873</v>
      </c>
      <c r="O2128" s="497"/>
      <c r="P2128" s="496">
        <f t="shared" ref="P2128" si="653">P$13</f>
        <v>44874</v>
      </c>
      <c r="Q2128" s="497"/>
      <c r="R2128" s="496">
        <f t="shared" ref="R2128" si="654">R$13</f>
        <v>44875</v>
      </c>
      <c r="S2128" s="497"/>
      <c r="T2128" s="496">
        <f t="shared" ref="T2128" si="655">T$13</f>
        <v>44876</v>
      </c>
      <c r="U2128" s="497"/>
      <c r="V2128" s="496">
        <f t="shared" ref="V2128" si="656">V$13</f>
        <v>44877</v>
      </c>
      <c r="W2128" s="497"/>
      <c r="X2128" s="496">
        <f t="shared" ref="X2128" si="657">X$13</f>
        <v>44878</v>
      </c>
      <c r="Y2128" s="502"/>
      <c r="Z2128" s="69"/>
    </row>
    <row r="2129" spans="1:28" s="76" customFormat="1" ht="18.399999999999999" customHeight="1" thickTop="1" x14ac:dyDescent="0.15">
      <c r="A2129" s="69"/>
      <c r="B2129" s="170" t="s">
        <v>156</v>
      </c>
      <c r="C2129" s="171"/>
      <c r="D2129" s="171"/>
      <c r="E2129" s="171"/>
      <c r="F2129" s="171"/>
      <c r="G2129" s="171"/>
      <c r="H2129" s="171"/>
      <c r="I2129" s="172"/>
      <c r="J2129" s="488"/>
      <c r="K2129" s="489"/>
      <c r="L2129" s="490"/>
      <c r="M2129" s="489"/>
      <c r="N2129" s="490"/>
      <c r="O2129" s="489"/>
      <c r="P2129" s="490"/>
      <c r="Q2129" s="489"/>
      <c r="R2129" s="490"/>
      <c r="S2129" s="489"/>
      <c r="T2129" s="490"/>
      <c r="U2129" s="489"/>
      <c r="V2129" s="490"/>
      <c r="W2129" s="489"/>
      <c r="X2129" s="490"/>
      <c r="Y2129" s="491"/>
      <c r="Z2129" s="69"/>
    </row>
    <row r="2130" spans="1:28" s="76" customFormat="1" ht="18.399999999999999" customHeight="1" x14ac:dyDescent="0.15">
      <c r="A2130" s="69"/>
      <c r="B2130" s="173"/>
      <c r="C2130" s="174"/>
      <c r="D2130" s="174"/>
      <c r="E2130" s="174"/>
      <c r="F2130" s="174"/>
      <c r="G2130" s="175" t="s">
        <v>157</v>
      </c>
      <c r="H2130" s="176"/>
      <c r="I2130" s="177"/>
      <c r="J2130" s="492" t="s">
        <v>286</v>
      </c>
      <c r="K2130" s="493"/>
      <c r="L2130" s="494" t="s">
        <v>286</v>
      </c>
      <c r="M2130" s="493"/>
      <c r="N2130" s="494" t="s">
        <v>286</v>
      </c>
      <c r="O2130" s="493"/>
      <c r="P2130" s="494" t="s">
        <v>286</v>
      </c>
      <c r="Q2130" s="493"/>
      <c r="R2130" s="494" t="s">
        <v>286</v>
      </c>
      <c r="S2130" s="493"/>
      <c r="T2130" s="494" t="s">
        <v>286</v>
      </c>
      <c r="U2130" s="493"/>
      <c r="V2130" s="494" t="s">
        <v>286</v>
      </c>
      <c r="W2130" s="493"/>
      <c r="X2130" s="494" t="s">
        <v>286</v>
      </c>
      <c r="Y2130" s="495"/>
      <c r="Z2130" s="69"/>
    </row>
    <row r="2131" spans="1:28" s="76" customFormat="1" ht="18.399999999999999" customHeight="1" x14ac:dyDescent="0.15">
      <c r="A2131" s="69"/>
      <c r="B2131" s="178" t="s">
        <v>158</v>
      </c>
      <c r="C2131" s="179"/>
      <c r="D2131" s="179"/>
      <c r="E2131" s="179"/>
      <c r="F2131" s="179"/>
      <c r="G2131" s="179"/>
      <c r="H2131" s="179"/>
      <c r="I2131" s="180"/>
      <c r="J2131" s="484"/>
      <c r="K2131" s="485"/>
      <c r="L2131" s="486"/>
      <c r="M2131" s="485"/>
      <c r="N2131" s="486"/>
      <c r="O2131" s="485"/>
      <c r="P2131" s="486"/>
      <c r="Q2131" s="485"/>
      <c r="R2131" s="486"/>
      <c r="S2131" s="485"/>
      <c r="T2131" s="486"/>
      <c r="U2131" s="485"/>
      <c r="V2131" s="486"/>
      <c r="W2131" s="485"/>
      <c r="X2131" s="486"/>
      <c r="Y2131" s="487"/>
      <c r="Z2131" s="69"/>
    </row>
    <row r="2132" spans="1:28" s="76" customFormat="1" ht="18.399999999999999" customHeight="1" x14ac:dyDescent="0.15">
      <c r="A2132" s="70"/>
      <c r="B2132" s="178" t="s">
        <v>159</v>
      </c>
      <c r="C2132" s="179"/>
      <c r="D2132" s="179"/>
      <c r="E2132" s="179"/>
      <c r="F2132" s="179"/>
      <c r="G2132" s="179"/>
      <c r="H2132" s="179"/>
      <c r="I2132" s="180"/>
      <c r="J2132" s="484"/>
      <c r="K2132" s="485"/>
      <c r="L2132" s="486"/>
      <c r="M2132" s="485"/>
      <c r="N2132" s="486"/>
      <c r="O2132" s="485"/>
      <c r="P2132" s="486"/>
      <c r="Q2132" s="485"/>
      <c r="R2132" s="486"/>
      <c r="S2132" s="485"/>
      <c r="T2132" s="486"/>
      <c r="U2132" s="485"/>
      <c r="V2132" s="486"/>
      <c r="W2132" s="485"/>
      <c r="X2132" s="486"/>
      <c r="Y2132" s="487"/>
      <c r="Z2132" s="69"/>
    </row>
    <row r="2133" spans="1:28" s="76" customFormat="1" ht="18.399999999999999" customHeight="1" x14ac:dyDescent="0.15">
      <c r="A2133" s="69"/>
      <c r="B2133" s="178" t="s">
        <v>160</v>
      </c>
      <c r="C2133" s="179"/>
      <c r="D2133" s="179"/>
      <c r="E2133" s="179"/>
      <c r="F2133" s="179"/>
      <c r="G2133" s="179"/>
      <c r="H2133" s="179"/>
      <c r="I2133" s="180"/>
      <c r="J2133" s="484"/>
      <c r="K2133" s="485"/>
      <c r="L2133" s="486"/>
      <c r="M2133" s="485"/>
      <c r="N2133" s="486"/>
      <c r="O2133" s="485"/>
      <c r="P2133" s="486"/>
      <c r="Q2133" s="485"/>
      <c r="R2133" s="486"/>
      <c r="S2133" s="485"/>
      <c r="T2133" s="486"/>
      <c r="U2133" s="485"/>
      <c r="V2133" s="486"/>
      <c r="W2133" s="485"/>
      <c r="X2133" s="486"/>
      <c r="Y2133" s="487"/>
      <c r="Z2133" s="69"/>
    </row>
    <row r="2134" spans="1:28" s="76" customFormat="1" ht="18.399999999999999" customHeight="1" thickBot="1" x14ac:dyDescent="0.2">
      <c r="A2134" s="70"/>
      <c r="B2134" s="181" t="s">
        <v>161</v>
      </c>
      <c r="C2134" s="182"/>
      <c r="D2134" s="182"/>
      <c r="E2134" s="182"/>
      <c r="F2134" s="182"/>
      <c r="G2134" s="182"/>
      <c r="H2134" s="182"/>
      <c r="I2134" s="183"/>
      <c r="J2134" s="480"/>
      <c r="K2134" s="481"/>
      <c r="L2134" s="482"/>
      <c r="M2134" s="481"/>
      <c r="N2134" s="482"/>
      <c r="O2134" s="481"/>
      <c r="P2134" s="482"/>
      <c r="Q2134" s="481"/>
      <c r="R2134" s="482"/>
      <c r="S2134" s="481"/>
      <c r="T2134" s="482"/>
      <c r="U2134" s="481"/>
      <c r="V2134" s="482"/>
      <c r="W2134" s="481"/>
      <c r="X2134" s="482"/>
      <c r="Y2134" s="483"/>
      <c r="Z2134" s="69"/>
    </row>
    <row r="2135" spans="1:28" s="76" customFormat="1" ht="18.399999999999999" customHeight="1" thickTop="1" x14ac:dyDescent="0.15">
      <c r="A2135" s="69"/>
      <c r="B2135" s="73"/>
      <c r="C2135" s="73"/>
      <c r="D2135" s="507" t="str">
        <f>IF(AB2136=0,"",VLOOKUP(AB2136,E$2256:F$2355,2))</f>
        <v/>
      </c>
      <c r="E2135" s="507"/>
      <c r="F2135" s="507"/>
      <c r="G2135" s="507"/>
      <c r="H2135" s="73"/>
      <c r="I2135" s="73"/>
      <c r="J2135" s="73"/>
      <c r="K2135" s="73"/>
      <c r="L2135" s="73"/>
      <c r="M2135" s="503"/>
      <c r="N2135" s="503"/>
      <c r="O2135" s="503"/>
      <c r="P2135" s="503"/>
      <c r="Q2135" s="503"/>
      <c r="R2135" s="73"/>
      <c r="S2135" s="73"/>
      <c r="T2135" s="73"/>
      <c r="U2135" s="505" t="str">
        <f>U$20</f>
        <v/>
      </c>
      <c r="V2135" s="505"/>
      <c r="W2135" s="505"/>
      <c r="X2135" s="505"/>
      <c r="Y2135" s="505"/>
      <c r="Z2135" s="69"/>
    </row>
    <row r="2136" spans="1:28" s="76" customFormat="1" ht="18.399999999999999" customHeight="1" x14ac:dyDescent="0.15">
      <c r="A2136" s="69"/>
      <c r="B2136" s="74" t="s">
        <v>162</v>
      </c>
      <c r="C2136" s="74"/>
      <c r="D2136" s="508"/>
      <c r="E2136" s="508"/>
      <c r="F2136" s="508"/>
      <c r="G2136" s="508"/>
      <c r="H2136" s="69"/>
      <c r="I2136" s="74" t="s">
        <v>163</v>
      </c>
      <c r="J2136" s="74"/>
      <c r="K2136" s="74"/>
      <c r="L2136" s="74"/>
      <c r="M2136" s="504"/>
      <c r="N2136" s="504"/>
      <c r="O2136" s="504"/>
      <c r="P2136" s="504"/>
      <c r="Q2136" s="504"/>
      <c r="R2136" s="69"/>
      <c r="S2136" s="74" t="s">
        <v>174</v>
      </c>
      <c r="T2136" s="74"/>
      <c r="U2136" s="506"/>
      <c r="V2136" s="506"/>
      <c r="W2136" s="506"/>
      <c r="X2136" s="506"/>
      <c r="Y2136" s="506"/>
      <c r="Z2136" s="69"/>
      <c r="AB2136" s="85">
        <f>IF(OR(SUM(AE$9:AE$10)=0,SUM(AE$9:AE$10)&lt;MAX(AB$1:AB2135)+1),0,MAX(AB$1:AB2135)+1)</f>
        <v>0</v>
      </c>
    </row>
    <row r="2137" spans="1:28" s="76" customFormat="1" ht="18.399999999999999" customHeight="1" x14ac:dyDescent="0.15">
      <c r="A2137" s="69"/>
      <c r="B2137" s="240" t="s">
        <v>389</v>
      </c>
      <c r="C2137" s="69"/>
      <c r="D2137" s="69"/>
      <c r="E2137" s="69"/>
      <c r="F2137" s="69"/>
      <c r="G2137" s="69"/>
      <c r="H2137" s="69"/>
      <c r="I2137" s="69"/>
      <c r="J2137" s="69"/>
      <c r="K2137" s="69"/>
      <c r="L2137" s="69"/>
      <c r="M2137" s="69"/>
      <c r="N2137" s="69"/>
      <c r="O2137" s="69"/>
      <c r="P2137" s="69"/>
      <c r="Q2137" s="69"/>
      <c r="R2137" s="69"/>
      <c r="S2137" s="69"/>
      <c r="T2137" s="69"/>
      <c r="U2137" s="69"/>
      <c r="V2137" s="69"/>
      <c r="W2137" s="69"/>
      <c r="X2137" s="69"/>
      <c r="Y2137" s="69"/>
      <c r="Z2137" s="69"/>
    </row>
    <row r="2138" spans="1:28" s="76" customFormat="1" ht="18.399999999999999" customHeight="1" x14ac:dyDescent="0.15">
      <c r="A2138" s="69" t="s">
        <v>149</v>
      </c>
      <c r="B2138" s="70"/>
      <c r="C2138" s="70"/>
      <c r="D2138" s="70"/>
      <c r="E2138" s="70"/>
      <c r="F2138" s="70"/>
      <c r="G2138" s="70"/>
      <c r="H2138" s="70"/>
      <c r="I2138" s="70"/>
      <c r="J2138" s="70"/>
      <c r="K2138" s="70"/>
      <c r="L2138" s="70"/>
      <c r="M2138" s="70"/>
      <c r="N2138" s="70"/>
      <c r="O2138" s="70"/>
      <c r="P2138" s="70"/>
      <c r="Q2138" s="70"/>
      <c r="R2138" s="70"/>
      <c r="S2138" s="70"/>
      <c r="T2138" s="70"/>
      <c r="U2138" s="70"/>
      <c r="V2138" s="70"/>
      <c r="W2138" s="70"/>
      <c r="X2138" s="70"/>
      <c r="Y2138" s="70"/>
      <c r="Z2138" s="70"/>
      <c r="AA2138" s="75"/>
    </row>
    <row r="2139" spans="1:28" s="76" customFormat="1" ht="18.399999999999999" customHeight="1" x14ac:dyDescent="0.15">
      <c r="A2139" s="70"/>
      <c r="B2139" s="70"/>
      <c r="C2139" s="70"/>
      <c r="D2139" s="498" t="str">
        <f>団体!C$4&amp;"   体調チェックシート"</f>
        <v>令和 ４年度 第２４回 「谷口睦生」記念陸上記録会   体調チェックシート</v>
      </c>
      <c r="E2139" s="498"/>
      <c r="F2139" s="498"/>
      <c r="G2139" s="498"/>
      <c r="H2139" s="498"/>
      <c r="I2139" s="498"/>
      <c r="J2139" s="498"/>
      <c r="K2139" s="498"/>
      <c r="L2139" s="498"/>
      <c r="M2139" s="498"/>
      <c r="N2139" s="498"/>
      <c r="O2139" s="498"/>
      <c r="P2139" s="498"/>
      <c r="Q2139" s="498"/>
      <c r="R2139" s="498"/>
      <c r="S2139" s="498"/>
      <c r="T2139" s="498"/>
      <c r="U2139" s="498"/>
      <c r="V2139" s="498"/>
      <c r="W2139" s="498"/>
      <c r="X2139" s="498"/>
      <c r="Y2139" s="70"/>
      <c r="Z2139" s="70"/>
      <c r="AA2139" s="75"/>
    </row>
    <row r="2140" spans="1:28" s="76" customFormat="1" ht="18.399999999999999" customHeight="1" x14ac:dyDescent="0.15">
      <c r="A2140" s="69"/>
      <c r="B2140" s="69"/>
      <c r="C2140" s="69"/>
      <c r="D2140" s="498"/>
      <c r="E2140" s="498"/>
      <c r="F2140" s="498"/>
      <c r="G2140" s="498"/>
      <c r="H2140" s="498"/>
      <c r="I2140" s="498"/>
      <c r="J2140" s="498"/>
      <c r="K2140" s="498"/>
      <c r="L2140" s="498"/>
      <c r="M2140" s="498"/>
      <c r="N2140" s="498"/>
      <c r="O2140" s="498"/>
      <c r="P2140" s="498"/>
      <c r="Q2140" s="498"/>
      <c r="R2140" s="498"/>
      <c r="S2140" s="498"/>
      <c r="T2140" s="498"/>
      <c r="U2140" s="498"/>
      <c r="V2140" s="498"/>
      <c r="W2140" s="498"/>
      <c r="X2140" s="498"/>
      <c r="Y2140" s="69"/>
      <c r="Z2140" s="69"/>
    </row>
    <row r="2141" spans="1:28" s="76" customFormat="1" ht="18.399999999999999" customHeight="1" x14ac:dyDescent="0.15">
      <c r="A2141" s="69"/>
      <c r="B2141" s="69"/>
      <c r="C2141" s="69"/>
      <c r="D2141" s="69"/>
      <c r="E2141" s="69"/>
      <c r="F2141" s="69"/>
      <c r="G2141" s="69"/>
      <c r="H2141" s="69"/>
      <c r="I2141" s="69"/>
      <c r="J2141" s="69"/>
      <c r="K2141" s="69"/>
      <c r="L2141" s="69"/>
      <c r="M2141" s="69"/>
      <c r="N2141" s="69"/>
      <c r="O2141" s="69"/>
      <c r="P2141" s="69"/>
      <c r="Q2141" s="69"/>
      <c r="R2141" s="69"/>
      <c r="S2141" s="69"/>
      <c r="T2141" s="69"/>
      <c r="U2141" s="69"/>
      <c r="V2141" s="69"/>
      <c r="W2141" s="69"/>
      <c r="X2141" s="69"/>
      <c r="Y2141" s="69"/>
      <c r="Z2141" s="69"/>
    </row>
    <row r="2142" spans="1:28" s="76" customFormat="1" ht="18.399999999999999" customHeight="1" x14ac:dyDescent="0.15">
      <c r="A2142" s="69"/>
      <c r="B2142" s="71" t="s">
        <v>150</v>
      </c>
      <c r="C2142" s="69"/>
      <c r="D2142" s="69"/>
      <c r="E2142" s="69"/>
      <c r="F2142" s="69"/>
      <c r="G2142" s="69"/>
      <c r="H2142" s="69"/>
      <c r="I2142" s="69"/>
      <c r="J2142" s="69"/>
      <c r="K2142" s="69"/>
      <c r="L2142" s="69"/>
      <c r="M2142" s="69"/>
      <c r="N2142" s="69"/>
      <c r="O2142" s="69"/>
      <c r="P2142" s="69"/>
      <c r="Q2142" s="69"/>
      <c r="R2142" s="69"/>
      <c r="S2142" s="69"/>
      <c r="T2142" s="69"/>
      <c r="U2142" s="69"/>
      <c r="V2142" s="69"/>
      <c r="W2142" s="69"/>
      <c r="X2142" s="69"/>
      <c r="Y2142" s="69"/>
      <c r="Z2142" s="69"/>
    </row>
    <row r="2143" spans="1:28" s="76" customFormat="1" ht="18.399999999999999" customHeight="1" x14ac:dyDescent="0.15">
      <c r="A2143" s="69"/>
      <c r="B2143" s="71" t="s">
        <v>151</v>
      </c>
      <c r="C2143" s="69"/>
      <c r="D2143" s="69"/>
      <c r="E2143" s="69"/>
      <c r="F2143" s="69"/>
      <c r="G2143" s="69"/>
      <c r="H2143" s="69"/>
      <c r="I2143" s="69"/>
      <c r="J2143" s="69"/>
      <c r="K2143" s="69"/>
      <c r="L2143" s="69"/>
      <c r="M2143" s="69"/>
      <c r="N2143" s="69"/>
      <c r="O2143" s="69"/>
      <c r="P2143" s="69"/>
      <c r="Q2143" s="69"/>
      <c r="R2143" s="69"/>
      <c r="S2143" s="69"/>
      <c r="T2143" s="69"/>
      <c r="U2143" s="69"/>
      <c r="V2143" s="69"/>
      <c r="W2143" s="69"/>
      <c r="X2143" s="69"/>
      <c r="Y2143" s="69"/>
      <c r="Z2143" s="69"/>
    </row>
    <row r="2144" spans="1:28" s="76" customFormat="1" ht="18.399999999999999" customHeight="1" x14ac:dyDescent="0.15">
      <c r="A2144" s="69"/>
      <c r="B2144" s="71" t="s">
        <v>152</v>
      </c>
      <c r="C2144" s="69"/>
      <c r="D2144" s="69"/>
      <c r="E2144" s="69"/>
      <c r="F2144" s="69"/>
      <c r="G2144" s="69"/>
      <c r="H2144" s="69"/>
      <c r="I2144" s="69"/>
      <c r="J2144" s="69"/>
      <c r="K2144" s="69"/>
      <c r="L2144" s="69"/>
      <c r="M2144" s="69"/>
      <c r="N2144" s="69"/>
      <c r="O2144" s="69"/>
      <c r="P2144" s="69"/>
      <c r="Q2144" s="69"/>
      <c r="R2144" s="69"/>
      <c r="S2144" s="69"/>
      <c r="T2144" s="69"/>
      <c r="U2144" s="69"/>
      <c r="V2144" s="69"/>
      <c r="W2144" s="69"/>
      <c r="X2144" s="69"/>
      <c r="Y2144" s="69"/>
      <c r="Z2144" s="69"/>
    </row>
    <row r="2145" spans="1:28" s="76" customFormat="1" ht="18.399999999999999" customHeight="1" x14ac:dyDescent="0.15">
      <c r="A2145" s="69"/>
      <c r="B2145" s="71" t="s">
        <v>153</v>
      </c>
      <c r="C2145" s="69"/>
      <c r="D2145" s="69"/>
      <c r="E2145" s="69"/>
      <c r="F2145" s="69"/>
      <c r="G2145" s="69"/>
      <c r="H2145" s="69"/>
      <c r="I2145" s="69"/>
      <c r="J2145" s="69"/>
      <c r="K2145" s="69"/>
      <c r="L2145" s="69"/>
      <c r="M2145" s="69"/>
      <c r="N2145" s="69"/>
      <c r="O2145" s="69"/>
      <c r="P2145" s="69"/>
      <c r="Q2145" s="69"/>
      <c r="R2145" s="69"/>
      <c r="S2145" s="69"/>
      <c r="T2145" s="69"/>
      <c r="U2145" s="69"/>
      <c r="V2145" s="69"/>
      <c r="W2145" s="69"/>
      <c r="X2145" s="69"/>
      <c r="Y2145" s="69"/>
      <c r="Z2145" s="69"/>
    </row>
    <row r="2146" spans="1:28" s="76" customFormat="1" ht="18.399999999999999" customHeight="1" x14ac:dyDescent="0.15">
      <c r="A2146" s="69"/>
      <c r="B2146" s="71" t="s">
        <v>164</v>
      </c>
      <c r="C2146" s="69"/>
      <c r="D2146" s="69"/>
      <c r="E2146" s="69"/>
      <c r="F2146" s="69"/>
      <c r="G2146" s="69"/>
      <c r="H2146" s="69"/>
      <c r="I2146" s="69"/>
      <c r="J2146" s="69"/>
      <c r="K2146" s="69"/>
      <c r="L2146" s="69"/>
      <c r="M2146" s="69"/>
      <c r="N2146" s="69"/>
      <c r="O2146" s="69"/>
      <c r="P2146" s="69"/>
      <c r="Q2146" s="69"/>
      <c r="R2146" s="69"/>
      <c r="S2146" s="69"/>
      <c r="T2146" s="69"/>
      <c r="U2146" s="69"/>
      <c r="V2146" s="69"/>
      <c r="W2146" s="69"/>
      <c r="X2146" s="69"/>
      <c r="Y2146" s="69"/>
      <c r="Z2146" s="69"/>
    </row>
    <row r="2147" spans="1:28" s="76" customFormat="1" ht="18.399999999999999" customHeight="1" x14ac:dyDescent="0.15">
      <c r="A2147" s="69"/>
      <c r="B2147" s="71" t="s">
        <v>165</v>
      </c>
      <c r="C2147" s="69"/>
      <c r="D2147" s="69"/>
      <c r="E2147" s="69"/>
      <c r="F2147" s="69"/>
      <c r="G2147" s="69"/>
      <c r="H2147" s="69"/>
      <c r="I2147" s="69"/>
      <c r="J2147" s="69"/>
      <c r="K2147" s="69"/>
      <c r="L2147" s="69"/>
      <c r="M2147" s="69"/>
      <c r="N2147" s="69"/>
      <c r="O2147" s="69"/>
      <c r="P2147" s="69"/>
      <c r="Q2147" s="69"/>
      <c r="R2147" s="69"/>
      <c r="S2147" s="69"/>
      <c r="T2147" s="69"/>
      <c r="U2147" s="69"/>
      <c r="V2147" s="69"/>
      <c r="W2147" s="69"/>
      <c r="X2147" s="69"/>
      <c r="Y2147" s="69"/>
      <c r="Z2147" s="69"/>
    </row>
    <row r="2148" spans="1:28" s="76" customFormat="1" ht="18.399999999999999" customHeight="1" x14ac:dyDescent="0.15">
      <c r="A2148" s="69"/>
      <c r="B2148" s="241" t="s">
        <v>154</v>
      </c>
      <c r="C2148" s="69"/>
      <c r="D2148" s="69"/>
      <c r="E2148" s="69"/>
      <c r="F2148" s="69"/>
      <c r="G2148" s="69"/>
      <c r="H2148" s="242"/>
      <c r="I2148" s="69"/>
      <c r="J2148" s="69"/>
      <c r="K2148" s="69"/>
      <c r="L2148" s="69"/>
      <c r="M2148" s="242"/>
      <c r="N2148" s="242"/>
      <c r="O2148" s="242"/>
      <c r="P2148" s="242"/>
      <c r="Q2148" s="242"/>
      <c r="R2148" s="242"/>
      <c r="S2148" s="242"/>
      <c r="T2148" s="242"/>
      <c r="U2148" s="242"/>
      <c r="V2148" s="242"/>
      <c r="W2148" s="242"/>
      <c r="X2148" s="242"/>
      <c r="Y2148" s="242"/>
      <c r="Z2148" s="69"/>
    </row>
    <row r="2149" spans="1:28" s="76" customFormat="1" ht="18.399999999999999" customHeight="1" thickBot="1" x14ac:dyDescent="0.2">
      <c r="A2149" s="69"/>
      <c r="B2149" s="72" t="s">
        <v>390</v>
      </c>
      <c r="C2149" s="69"/>
      <c r="D2149" s="69"/>
      <c r="E2149" s="69"/>
      <c r="F2149" s="69"/>
      <c r="G2149" s="69"/>
      <c r="H2149" s="69"/>
      <c r="I2149" s="69"/>
      <c r="J2149" s="69"/>
      <c r="K2149" s="69"/>
      <c r="L2149" s="69"/>
      <c r="M2149" s="69"/>
      <c r="N2149" s="69"/>
      <c r="O2149" s="69"/>
      <c r="P2149" s="69"/>
      <c r="Q2149" s="69"/>
      <c r="R2149" s="69"/>
      <c r="S2149" s="69"/>
      <c r="T2149" s="69"/>
      <c r="U2149" s="69"/>
      <c r="V2149" s="69"/>
      <c r="W2149" s="69"/>
      <c r="X2149" s="69"/>
      <c r="Y2149" s="69"/>
      <c r="Z2149" s="69"/>
    </row>
    <row r="2150" spans="1:28" s="76" customFormat="1" ht="18.399999999999999" customHeight="1" thickTop="1" thickBot="1" x14ac:dyDescent="0.2">
      <c r="A2150" s="69"/>
      <c r="B2150" s="499" t="s">
        <v>155</v>
      </c>
      <c r="C2150" s="500"/>
      <c r="D2150" s="500"/>
      <c r="E2150" s="500"/>
      <c r="F2150" s="500"/>
      <c r="G2150" s="500"/>
      <c r="H2150" s="500"/>
      <c r="I2150" s="501"/>
      <c r="J2150" s="496">
        <f>J$13</f>
        <v>44871</v>
      </c>
      <c r="K2150" s="497"/>
      <c r="L2150" s="496">
        <f t="shared" ref="L2150" si="658">L$13</f>
        <v>44872</v>
      </c>
      <c r="M2150" s="497"/>
      <c r="N2150" s="496">
        <f t="shared" ref="N2150" si="659">N$13</f>
        <v>44873</v>
      </c>
      <c r="O2150" s="497"/>
      <c r="P2150" s="496">
        <f t="shared" ref="P2150" si="660">P$13</f>
        <v>44874</v>
      </c>
      <c r="Q2150" s="497"/>
      <c r="R2150" s="496">
        <f t="shared" ref="R2150" si="661">R$13</f>
        <v>44875</v>
      </c>
      <c r="S2150" s="497"/>
      <c r="T2150" s="496">
        <f t="shared" ref="T2150" si="662">T$13</f>
        <v>44876</v>
      </c>
      <c r="U2150" s="497"/>
      <c r="V2150" s="496">
        <f t="shared" ref="V2150" si="663">V$13</f>
        <v>44877</v>
      </c>
      <c r="W2150" s="497"/>
      <c r="X2150" s="496">
        <f t="shared" ref="X2150" si="664">X$13</f>
        <v>44878</v>
      </c>
      <c r="Y2150" s="502"/>
      <c r="Z2150" s="69"/>
    </row>
    <row r="2151" spans="1:28" s="76" customFormat="1" ht="18.399999999999999" customHeight="1" thickTop="1" x14ac:dyDescent="0.15">
      <c r="A2151" s="69"/>
      <c r="B2151" s="170" t="s">
        <v>156</v>
      </c>
      <c r="C2151" s="171"/>
      <c r="D2151" s="171"/>
      <c r="E2151" s="171"/>
      <c r="F2151" s="171"/>
      <c r="G2151" s="171"/>
      <c r="H2151" s="171"/>
      <c r="I2151" s="172"/>
      <c r="J2151" s="488"/>
      <c r="K2151" s="489"/>
      <c r="L2151" s="490"/>
      <c r="M2151" s="489"/>
      <c r="N2151" s="490"/>
      <c r="O2151" s="489"/>
      <c r="P2151" s="490"/>
      <c r="Q2151" s="489"/>
      <c r="R2151" s="490"/>
      <c r="S2151" s="489"/>
      <c r="T2151" s="490"/>
      <c r="U2151" s="489"/>
      <c r="V2151" s="490"/>
      <c r="W2151" s="489"/>
      <c r="X2151" s="490"/>
      <c r="Y2151" s="491"/>
      <c r="Z2151" s="69"/>
    </row>
    <row r="2152" spans="1:28" s="76" customFormat="1" ht="18.399999999999999" customHeight="1" x14ac:dyDescent="0.15">
      <c r="A2152" s="69"/>
      <c r="B2152" s="173"/>
      <c r="C2152" s="174"/>
      <c r="D2152" s="174"/>
      <c r="E2152" s="174"/>
      <c r="F2152" s="174"/>
      <c r="G2152" s="175" t="s">
        <v>157</v>
      </c>
      <c r="H2152" s="176"/>
      <c r="I2152" s="177"/>
      <c r="J2152" s="492" t="s">
        <v>286</v>
      </c>
      <c r="K2152" s="493"/>
      <c r="L2152" s="494" t="s">
        <v>286</v>
      </c>
      <c r="M2152" s="493"/>
      <c r="N2152" s="494" t="s">
        <v>286</v>
      </c>
      <c r="O2152" s="493"/>
      <c r="P2152" s="494" t="s">
        <v>286</v>
      </c>
      <c r="Q2152" s="493"/>
      <c r="R2152" s="494" t="s">
        <v>286</v>
      </c>
      <c r="S2152" s="493"/>
      <c r="T2152" s="494" t="s">
        <v>286</v>
      </c>
      <c r="U2152" s="493"/>
      <c r="V2152" s="494" t="s">
        <v>286</v>
      </c>
      <c r="W2152" s="493"/>
      <c r="X2152" s="494" t="s">
        <v>286</v>
      </c>
      <c r="Y2152" s="495"/>
      <c r="Z2152" s="69"/>
    </row>
    <row r="2153" spans="1:28" s="76" customFormat="1" ht="18.399999999999999" customHeight="1" x14ac:dyDescent="0.15">
      <c r="A2153" s="69"/>
      <c r="B2153" s="178" t="s">
        <v>158</v>
      </c>
      <c r="C2153" s="179"/>
      <c r="D2153" s="179"/>
      <c r="E2153" s="179"/>
      <c r="F2153" s="179"/>
      <c r="G2153" s="179"/>
      <c r="H2153" s="179"/>
      <c r="I2153" s="180"/>
      <c r="J2153" s="484"/>
      <c r="K2153" s="485"/>
      <c r="L2153" s="486"/>
      <c r="M2153" s="485"/>
      <c r="N2153" s="486"/>
      <c r="O2153" s="485"/>
      <c r="P2153" s="486"/>
      <c r="Q2153" s="485"/>
      <c r="R2153" s="486"/>
      <c r="S2153" s="485"/>
      <c r="T2153" s="486"/>
      <c r="U2153" s="485"/>
      <c r="V2153" s="486"/>
      <c r="W2153" s="485"/>
      <c r="X2153" s="486"/>
      <c r="Y2153" s="487"/>
      <c r="Z2153" s="69"/>
    </row>
    <row r="2154" spans="1:28" s="76" customFormat="1" ht="18.399999999999999" customHeight="1" x14ac:dyDescent="0.15">
      <c r="A2154" s="70"/>
      <c r="B2154" s="178" t="s">
        <v>159</v>
      </c>
      <c r="C2154" s="179"/>
      <c r="D2154" s="179"/>
      <c r="E2154" s="179"/>
      <c r="F2154" s="179"/>
      <c r="G2154" s="179"/>
      <c r="H2154" s="179"/>
      <c r="I2154" s="180"/>
      <c r="J2154" s="484"/>
      <c r="K2154" s="485"/>
      <c r="L2154" s="486"/>
      <c r="M2154" s="485"/>
      <c r="N2154" s="486"/>
      <c r="O2154" s="485"/>
      <c r="P2154" s="486"/>
      <c r="Q2154" s="485"/>
      <c r="R2154" s="486"/>
      <c r="S2154" s="485"/>
      <c r="T2154" s="486"/>
      <c r="U2154" s="485"/>
      <c r="V2154" s="486"/>
      <c r="W2154" s="485"/>
      <c r="X2154" s="486"/>
      <c r="Y2154" s="487"/>
      <c r="Z2154" s="69"/>
    </row>
    <row r="2155" spans="1:28" s="76" customFormat="1" ht="18.399999999999999" customHeight="1" x14ac:dyDescent="0.15">
      <c r="A2155" s="69"/>
      <c r="B2155" s="178" t="s">
        <v>160</v>
      </c>
      <c r="C2155" s="179"/>
      <c r="D2155" s="179"/>
      <c r="E2155" s="179"/>
      <c r="F2155" s="179"/>
      <c r="G2155" s="179"/>
      <c r="H2155" s="179"/>
      <c r="I2155" s="180"/>
      <c r="J2155" s="484"/>
      <c r="K2155" s="485"/>
      <c r="L2155" s="486"/>
      <c r="M2155" s="485"/>
      <c r="N2155" s="486"/>
      <c r="O2155" s="485"/>
      <c r="P2155" s="486"/>
      <c r="Q2155" s="485"/>
      <c r="R2155" s="486"/>
      <c r="S2155" s="485"/>
      <c r="T2155" s="486"/>
      <c r="U2155" s="485"/>
      <c r="V2155" s="486"/>
      <c r="W2155" s="485"/>
      <c r="X2155" s="486"/>
      <c r="Y2155" s="487"/>
      <c r="Z2155" s="69"/>
    </row>
    <row r="2156" spans="1:28" s="76" customFormat="1" ht="18.399999999999999" customHeight="1" thickBot="1" x14ac:dyDescent="0.2">
      <c r="A2156" s="70"/>
      <c r="B2156" s="181" t="s">
        <v>161</v>
      </c>
      <c r="C2156" s="182"/>
      <c r="D2156" s="182"/>
      <c r="E2156" s="182"/>
      <c r="F2156" s="182"/>
      <c r="G2156" s="182"/>
      <c r="H2156" s="182"/>
      <c r="I2156" s="183"/>
      <c r="J2156" s="480"/>
      <c r="K2156" s="481"/>
      <c r="L2156" s="482"/>
      <c r="M2156" s="481"/>
      <c r="N2156" s="482"/>
      <c r="O2156" s="481"/>
      <c r="P2156" s="482"/>
      <c r="Q2156" s="481"/>
      <c r="R2156" s="482"/>
      <c r="S2156" s="481"/>
      <c r="T2156" s="482"/>
      <c r="U2156" s="481"/>
      <c r="V2156" s="482"/>
      <c r="W2156" s="481"/>
      <c r="X2156" s="482"/>
      <c r="Y2156" s="483"/>
      <c r="Z2156" s="69"/>
    </row>
    <row r="2157" spans="1:28" s="76" customFormat="1" ht="18.399999999999999" customHeight="1" thickTop="1" x14ac:dyDescent="0.15">
      <c r="A2157" s="69"/>
      <c r="B2157" s="73"/>
      <c r="C2157" s="73"/>
      <c r="D2157" s="507" t="str">
        <f>IF(AB2158=0,"",VLOOKUP(AB2158,E$2256:F$2355,2))</f>
        <v/>
      </c>
      <c r="E2157" s="507"/>
      <c r="F2157" s="507"/>
      <c r="G2157" s="507"/>
      <c r="H2157" s="73"/>
      <c r="I2157" s="73"/>
      <c r="J2157" s="73"/>
      <c r="K2157" s="73"/>
      <c r="L2157" s="73"/>
      <c r="M2157" s="503"/>
      <c r="N2157" s="503"/>
      <c r="O2157" s="503"/>
      <c r="P2157" s="503"/>
      <c r="Q2157" s="503"/>
      <c r="R2157" s="73"/>
      <c r="S2157" s="73"/>
      <c r="T2157" s="73"/>
      <c r="U2157" s="505" t="str">
        <f>U$20</f>
        <v/>
      </c>
      <c r="V2157" s="505"/>
      <c r="W2157" s="505"/>
      <c r="X2157" s="505"/>
      <c r="Y2157" s="505"/>
      <c r="Z2157" s="69"/>
    </row>
    <row r="2158" spans="1:28" s="76" customFormat="1" ht="18.399999999999999" customHeight="1" x14ac:dyDescent="0.15">
      <c r="A2158" s="69"/>
      <c r="B2158" s="74" t="s">
        <v>162</v>
      </c>
      <c r="C2158" s="74"/>
      <c r="D2158" s="508"/>
      <c r="E2158" s="508"/>
      <c r="F2158" s="508"/>
      <c r="G2158" s="508"/>
      <c r="H2158" s="69"/>
      <c r="I2158" s="74" t="s">
        <v>163</v>
      </c>
      <c r="J2158" s="74"/>
      <c r="K2158" s="74"/>
      <c r="L2158" s="74"/>
      <c r="M2158" s="504"/>
      <c r="N2158" s="504"/>
      <c r="O2158" s="504"/>
      <c r="P2158" s="504"/>
      <c r="Q2158" s="504"/>
      <c r="R2158" s="69"/>
      <c r="S2158" s="74" t="s">
        <v>174</v>
      </c>
      <c r="T2158" s="74"/>
      <c r="U2158" s="506"/>
      <c r="V2158" s="506"/>
      <c r="W2158" s="506"/>
      <c r="X2158" s="506"/>
      <c r="Y2158" s="506"/>
      <c r="Z2158" s="69"/>
      <c r="AB2158" s="85">
        <f>IF(OR(SUM(AE$9:AE$10)=0,SUM(AE$9:AE$10)&lt;MAX(AB$1:AB2157)+1),0,MAX(AB$1:AB2157)+1)</f>
        <v>0</v>
      </c>
    </row>
    <row r="2159" spans="1:28" s="76" customFormat="1" ht="18.399999999999999" customHeight="1" x14ac:dyDescent="0.15">
      <c r="A2159" s="69"/>
      <c r="B2159" s="240" t="s">
        <v>389</v>
      </c>
      <c r="C2159" s="69"/>
      <c r="D2159" s="69"/>
      <c r="E2159" s="69"/>
      <c r="F2159" s="69"/>
      <c r="G2159" s="69"/>
      <c r="H2159" s="69"/>
      <c r="I2159" s="69"/>
      <c r="J2159" s="69"/>
      <c r="K2159" s="69"/>
      <c r="L2159" s="69"/>
      <c r="M2159" s="69"/>
      <c r="N2159" s="69"/>
      <c r="O2159" s="69"/>
      <c r="P2159" s="69"/>
      <c r="Q2159" s="69"/>
      <c r="R2159" s="69"/>
      <c r="S2159" s="69"/>
      <c r="T2159" s="69"/>
      <c r="U2159" s="69"/>
      <c r="V2159" s="69"/>
      <c r="W2159" s="69"/>
      <c r="X2159" s="69"/>
      <c r="Y2159" s="69"/>
      <c r="Z2159" s="69"/>
    </row>
    <row r="2160" spans="1:28" s="76" customFormat="1" ht="18.399999999999999" customHeight="1" x14ac:dyDescent="0.15">
      <c r="A2160" s="69" t="s">
        <v>149</v>
      </c>
      <c r="B2160" s="69"/>
      <c r="C2160" s="69"/>
      <c r="D2160" s="69"/>
      <c r="E2160" s="69"/>
      <c r="F2160" s="69"/>
      <c r="G2160" s="69"/>
      <c r="H2160" s="69"/>
      <c r="I2160" s="69"/>
      <c r="J2160" s="69"/>
      <c r="K2160" s="69"/>
      <c r="L2160" s="69"/>
      <c r="M2160" s="69"/>
      <c r="N2160" s="69"/>
      <c r="O2160" s="69"/>
      <c r="P2160" s="69"/>
      <c r="Q2160" s="69"/>
      <c r="R2160" s="69"/>
      <c r="S2160" s="69"/>
      <c r="T2160" s="69"/>
      <c r="U2160" s="69"/>
      <c r="V2160" s="69"/>
      <c r="W2160" s="69"/>
      <c r="X2160" s="69"/>
      <c r="Y2160" s="69"/>
      <c r="Z2160" s="69"/>
    </row>
    <row r="2161" spans="1:35" s="75" customFormat="1" ht="18.399999999999999" customHeight="1" x14ac:dyDescent="0.15">
      <c r="A2161" s="69" t="s">
        <v>149</v>
      </c>
      <c r="B2161" s="70"/>
      <c r="C2161" s="70"/>
      <c r="D2161" s="70"/>
      <c r="E2161" s="70"/>
      <c r="F2161" s="70"/>
      <c r="G2161" s="70"/>
      <c r="H2161" s="70"/>
      <c r="I2161" s="70"/>
      <c r="J2161" s="70"/>
      <c r="K2161" s="70"/>
      <c r="L2161" s="70"/>
      <c r="M2161" s="70"/>
      <c r="N2161" s="70"/>
      <c r="O2161" s="70"/>
      <c r="P2161" s="70"/>
      <c r="Q2161" s="70"/>
      <c r="R2161" s="70"/>
      <c r="S2161" s="70"/>
      <c r="T2161" s="70"/>
      <c r="U2161" s="70"/>
      <c r="V2161" s="70"/>
      <c r="W2161" s="70"/>
      <c r="X2161" s="70"/>
      <c r="Y2161" s="70"/>
      <c r="Z2161" s="70"/>
    </row>
    <row r="2162" spans="1:35" s="76" customFormat="1" ht="18.399999999999999" customHeight="1" x14ac:dyDescent="0.15">
      <c r="A2162" s="70"/>
      <c r="B2162" s="70"/>
      <c r="C2162" s="70"/>
      <c r="D2162" s="498" t="str">
        <f>団体!C$4&amp;"   体調チェックシート"</f>
        <v>令和 ４年度 第２４回 「谷口睦生」記念陸上記録会   体調チェックシート</v>
      </c>
      <c r="E2162" s="498"/>
      <c r="F2162" s="498"/>
      <c r="G2162" s="498"/>
      <c r="H2162" s="498"/>
      <c r="I2162" s="498"/>
      <c r="J2162" s="498"/>
      <c r="K2162" s="498"/>
      <c r="L2162" s="498"/>
      <c r="M2162" s="498"/>
      <c r="N2162" s="498"/>
      <c r="O2162" s="498"/>
      <c r="P2162" s="498"/>
      <c r="Q2162" s="498"/>
      <c r="R2162" s="498"/>
      <c r="S2162" s="498"/>
      <c r="T2162" s="498"/>
      <c r="U2162" s="498"/>
      <c r="V2162" s="498"/>
      <c r="W2162" s="498"/>
      <c r="X2162" s="498"/>
      <c r="Y2162" s="70"/>
      <c r="Z2162" s="70"/>
      <c r="AA2162" s="75"/>
      <c r="AB2162" s="75"/>
      <c r="AC2162" s="75"/>
      <c r="AD2162" s="75"/>
    </row>
    <row r="2163" spans="1:35" s="76" customFormat="1" ht="18.399999999999999" customHeight="1" x14ac:dyDescent="0.15">
      <c r="A2163" s="69"/>
      <c r="B2163" s="69"/>
      <c r="C2163" s="69"/>
      <c r="D2163" s="498"/>
      <c r="E2163" s="498"/>
      <c r="F2163" s="498"/>
      <c r="G2163" s="498"/>
      <c r="H2163" s="498"/>
      <c r="I2163" s="498"/>
      <c r="J2163" s="498"/>
      <c r="K2163" s="498"/>
      <c r="L2163" s="498"/>
      <c r="M2163" s="498"/>
      <c r="N2163" s="498"/>
      <c r="O2163" s="498"/>
      <c r="P2163" s="498"/>
      <c r="Q2163" s="498"/>
      <c r="R2163" s="498"/>
      <c r="S2163" s="498"/>
      <c r="T2163" s="498"/>
      <c r="U2163" s="498"/>
      <c r="V2163" s="498"/>
      <c r="W2163" s="498"/>
      <c r="X2163" s="498"/>
      <c r="Y2163" s="69"/>
      <c r="Z2163" s="69"/>
    </row>
    <row r="2164" spans="1:35" s="75" customFormat="1" ht="18.399999999999999" customHeight="1" x14ac:dyDescent="0.15">
      <c r="A2164" s="70"/>
      <c r="B2164" s="70"/>
      <c r="C2164" s="70"/>
      <c r="D2164" s="70"/>
      <c r="E2164" s="70"/>
      <c r="F2164" s="70"/>
      <c r="G2164" s="70"/>
      <c r="H2164" s="70"/>
      <c r="I2164" s="70"/>
      <c r="J2164" s="70"/>
      <c r="K2164" s="70"/>
      <c r="L2164" s="70"/>
      <c r="M2164" s="70"/>
      <c r="N2164" s="70"/>
      <c r="O2164" s="70"/>
      <c r="P2164" s="70"/>
      <c r="Q2164" s="70"/>
      <c r="R2164" s="70"/>
      <c r="S2164" s="70"/>
      <c r="T2164" s="70"/>
      <c r="U2164" s="70"/>
      <c r="V2164" s="70"/>
      <c r="W2164" s="70"/>
      <c r="X2164" s="70"/>
      <c r="Y2164" s="70"/>
      <c r="Z2164" s="70"/>
      <c r="AE2164" s="76"/>
      <c r="AF2164" s="76"/>
      <c r="AG2164" s="76"/>
      <c r="AH2164" s="76"/>
      <c r="AI2164" s="76"/>
    </row>
    <row r="2165" spans="1:35" s="76" customFormat="1" ht="18.399999999999999" customHeight="1" x14ac:dyDescent="0.15">
      <c r="A2165" s="69"/>
      <c r="B2165" s="71" t="s">
        <v>150</v>
      </c>
      <c r="C2165" s="69"/>
      <c r="D2165" s="69"/>
      <c r="E2165" s="69"/>
      <c r="F2165" s="69"/>
      <c r="G2165" s="69"/>
      <c r="H2165" s="69"/>
      <c r="I2165" s="69"/>
      <c r="J2165" s="69"/>
      <c r="K2165" s="69"/>
      <c r="L2165" s="69"/>
      <c r="M2165" s="69"/>
      <c r="N2165" s="69"/>
      <c r="O2165" s="69"/>
      <c r="P2165" s="69"/>
      <c r="Q2165" s="69"/>
      <c r="R2165" s="69"/>
      <c r="S2165" s="69"/>
      <c r="T2165" s="69"/>
      <c r="U2165" s="69"/>
      <c r="V2165" s="69"/>
      <c r="W2165" s="69"/>
      <c r="X2165" s="69"/>
      <c r="Y2165" s="69"/>
      <c r="Z2165" s="69"/>
    </row>
    <row r="2166" spans="1:35" s="76" customFormat="1" ht="18.399999999999999" customHeight="1" x14ac:dyDescent="0.15">
      <c r="A2166" s="69"/>
      <c r="B2166" s="71" t="s">
        <v>151</v>
      </c>
      <c r="C2166" s="69"/>
      <c r="D2166" s="69"/>
      <c r="E2166" s="69"/>
      <c r="F2166" s="69"/>
      <c r="G2166" s="69"/>
      <c r="H2166" s="69"/>
      <c r="I2166" s="69"/>
      <c r="J2166" s="69"/>
      <c r="K2166" s="69"/>
      <c r="L2166" s="69"/>
      <c r="M2166" s="69"/>
      <c r="N2166" s="69"/>
      <c r="O2166" s="69"/>
      <c r="P2166" s="69"/>
      <c r="Q2166" s="69"/>
      <c r="R2166" s="69"/>
      <c r="S2166" s="69"/>
      <c r="T2166" s="69"/>
      <c r="U2166" s="69"/>
      <c r="V2166" s="69"/>
      <c r="W2166" s="69"/>
      <c r="X2166" s="69"/>
      <c r="Y2166" s="69"/>
      <c r="Z2166" s="69"/>
    </row>
    <row r="2167" spans="1:35" s="76" customFormat="1" ht="18.399999999999999" customHeight="1" x14ac:dyDescent="0.15">
      <c r="A2167" s="69"/>
      <c r="B2167" s="71" t="s">
        <v>152</v>
      </c>
      <c r="C2167" s="69"/>
      <c r="D2167" s="69"/>
      <c r="E2167" s="69"/>
      <c r="F2167" s="69"/>
      <c r="G2167" s="69"/>
      <c r="H2167" s="69"/>
      <c r="I2167" s="69"/>
      <c r="J2167" s="69"/>
      <c r="K2167" s="69"/>
      <c r="L2167" s="69"/>
      <c r="M2167" s="69"/>
      <c r="N2167" s="69"/>
      <c r="O2167" s="69"/>
      <c r="P2167" s="69"/>
      <c r="Q2167" s="69"/>
      <c r="R2167" s="69"/>
      <c r="S2167" s="69"/>
      <c r="T2167" s="69"/>
      <c r="U2167" s="69"/>
      <c r="V2167" s="69"/>
      <c r="W2167" s="69"/>
      <c r="X2167" s="69"/>
      <c r="Y2167" s="69"/>
      <c r="Z2167" s="69"/>
    </row>
    <row r="2168" spans="1:35" s="76" customFormat="1" ht="18.399999999999999" customHeight="1" x14ac:dyDescent="0.15">
      <c r="A2168" s="69"/>
      <c r="B2168" s="71" t="s">
        <v>153</v>
      </c>
      <c r="C2168" s="69"/>
      <c r="D2168" s="69"/>
      <c r="E2168" s="69"/>
      <c r="F2168" s="69"/>
      <c r="G2168" s="69"/>
      <c r="H2168" s="69"/>
      <c r="I2168" s="69"/>
      <c r="J2168" s="69"/>
      <c r="K2168" s="69"/>
      <c r="L2168" s="69"/>
      <c r="M2168" s="69"/>
      <c r="N2168" s="69"/>
      <c r="O2168" s="69"/>
      <c r="P2168" s="69"/>
      <c r="Q2168" s="69"/>
      <c r="R2168" s="69"/>
      <c r="S2168" s="69"/>
      <c r="T2168" s="69"/>
      <c r="U2168" s="69"/>
      <c r="V2168" s="69"/>
      <c r="W2168" s="69"/>
      <c r="X2168" s="69"/>
      <c r="Y2168" s="69"/>
      <c r="Z2168" s="69"/>
    </row>
    <row r="2169" spans="1:35" s="76" customFormat="1" ht="18.399999999999999" customHeight="1" x14ac:dyDescent="0.15">
      <c r="A2169" s="69"/>
      <c r="B2169" s="71" t="s">
        <v>164</v>
      </c>
      <c r="C2169" s="69"/>
      <c r="D2169" s="69"/>
      <c r="E2169" s="69"/>
      <c r="F2169" s="69"/>
      <c r="G2169" s="69"/>
      <c r="H2169" s="69"/>
      <c r="I2169" s="69"/>
      <c r="J2169" s="69"/>
      <c r="K2169" s="69"/>
      <c r="L2169" s="69"/>
      <c r="M2169" s="69"/>
      <c r="N2169" s="69"/>
      <c r="O2169" s="69"/>
      <c r="P2169" s="69"/>
      <c r="Q2169" s="69"/>
      <c r="R2169" s="69"/>
      <c r="S2169" s="69"/>
      <c r="T2169" s="69"/>
      <c r="U2169" s="69"/>
      <c r="V2169" s="69"/>
      <c r="W2169" s="69"/>
      <c r="X2169" s="69"/>
      <c r="Y2169" s="69"/>
      <c r="Z2169" s="69"/>
    </row>
    <row r="2170" spans="1:35" s="76" customFormat="1" ht="18.399999999999999" customHeight="1" x14ac:dyDescent="0.15">
      <c r="A2170" s="69"/>
      <c r="B2170" s="71" t="s">
        <v>165</v>
      </c>
      <c r="C2170" s="69"/>
      <c r="D2170" s="69"/>
      <c r="E2170" s="69"/>
      <c r="F2170" s="69"/>
      <c r="G2170" s="69"/>
      <c r="H2170" s="69"/>
      <c r="I2170" s="69"/>
      <c r="J2170" s="69"/>
      <c r="K2170" s="69"/>
      <c r="L2170" s="69"/>
      <c r="M2170" s="69"/>
      <c r="N2170" s="69"/>
      <c r="O2170" s="69"/>
      <c r="P2170" s="69"/>
      <c r="Q2170" s="69"/>
      <c r="R2170" s="69"/>
      <c r="S2170" s="69"/>
      <c r="T2170" s="69"/>
      <c r="U2170" s="69"/>
      <c r="V2170" s="69"/>
      <c r="W2170" s="69"/>
      <c r="X2170" s="69"/>
      <c r="Y2170" s="69"/>
      <c r="Z2170" s="69"/>
    </row>
    <row r="2171" spans="1:35" s="76" customFormat="1" ht="18.399999999999999" customHeight="1" x14ac:dyDescent="0.15">
      <c r="A2171" s="69"/>
      <c r="B2171" s="241" t="s">
        <v>154</v>
      </c>
      <c r="C2171" s="69"/>
      <c r="D2171" s="69"/>
      <c r="E2171" s="69"/>
      <c r="F2171" s="69"/>
      <c r="G2171" s="69"/>
      <c r="H2171" s="242"/>
      <c r="I2171" s="69"/>
      <c r="J2171" s="69"/>
      <c r="K2171" s="69"/>
      <c r="L2171" s="69"/>
      <c r="M2171" s="242"/>
      <c r="N2171" s="242"/>
      <c r="O2171" s="242"/>
      <c r="P2171" s="242"/>
      <c r="Q2171" s="242"/>
      <c r="R2171" s="242"/>
      <c r="S2171" s="242"/>
      <c r="T2171" s="242"/>
      <c r="U2171" s="242"/>
      <c r="V2171" s="242"/>
      <c r="W2171" s="242"/>
      <c r="X2171" s="242"/>
      <c r="Y2171" s="242"/>
      <c r="Z2171" s="69"/>
    </row>
    <row r="2172" spans="1:35" s="76" customFormat="1" ht="18.399999999999999" customHeight="1" thickBot="1" x14ac:dyDescent="0.2">
      <c r="A2172" s="69"/>
      <c r="B2172" s="72" t="s">
        <v>390</v>
      </c>
      <c r="C2172" s="69"/>
      <c r="D2172" s="69"/>
      <c r="E2172" s="69"/>
      <c r="F2172" s="69"/>
      <c r="G2172" s="69"/>
      <c r="H2172" s="69"/>
      <c r="I2172" s="69"/>
      <c r="J2172" s="69"/>
      <c r="K2172" s="69"/>
      <c r="L2172" s="69"/>
      <c r="M2172" s="69"/>
      <c r="N2172" s="69"/>
      <c r="O2172" s="69"/>
      <c r="P2172" s="69"/>
      <c r="Q2172" s="69"/>
      <c r="R2172" s="69"/>
      <c r="S2172" s="69"/>
      <c r="T2172" s="69"/>
      <c r="U2172" s="69"/>
      <c r="V2172" s="69"/>
      <c r="W2172" s="69"/>
      <c r="X2172" s="69"/>
      <c r="Y2172" s="69"/>
      <c r="Z2172" s="69"/>
    </row>
    <row r="2173" spans="1:35" s="76" customFormat="1" ht="18.399999999999999" customHeight="1" thickTop="1" thickBot="1" x14ac:dyDescent="0.2">
      <c r="A2173" s="69"/>
      <c r="B2173" s="499" t="s">
        <v>155</v>
      </c>
      <c r="C2173" s="500"/>
      <c r="D2173" s="500"/>
      <c r="E2173" s="500"/>
      <c r="F2173" s="500"/>
      <c r="G2173" s="500"/>
      <c r="H2173" s="500"/>
      <c r="I2173" s="501"/>
      <c r="J2173" s="496">
        <f>J$13</f>
        <v>44871</v>
      </c>
      <c r="K2173" s="497"/>
      <c r="L2173" s="496">
        <f t="shared" ref="L2173" si="665">L$13</f>
        <v>44872</v>
      </c>
      <c r="M2173" s="497"/>
      <c r="N2173" s="496">
        <f t="shared" ref="N2173" si="666">N$13</f>
        <v>44873</v>
      </c>
      <c r="O2173" s="497"/>
      <c r="P2173" s="496">
        <f t="shared" ref="P2173" si="667">P$13</f>
        <v>44874</v>
      </c>
      <c r="Q2173" s="497"/>
      <c r="R2173" s="496">
        <f t="shared" ref="R2173" si="668">R$13</f>
        <v>44875</v>
      </c>
      <c r="S2173" s="497"/>
      <c r="T2173" s="496">
        <f t="shared" ref="T2173" si="669">T$13</f>
        <v>44876</v>
      </c>
      <c r="U2173" s="497"/>
      <c r="V2173" s="496">
        <f t="shared" ref="V2173" si="670">V$13</f>
        <v>44877</v>
      </c>
      <c r="W2173" s="497"/>
      <c r="X2173" s="496">
        <f t="shared" ref="X2173" si="671">X$13</f>
        <v>44878</v>
      </c>
      <c r="Y2173" s="502"/>
      <c r="Z2173" s="69"/>
    </row>
    <row r="2174" spans="1:35" s="76" customFormat="1" ht="18.399999999999999" customHeight="1" thickTop="1" x14ac:dyDescent="0.15">
      <c r="A2174" s="69"/>
      <c r="B2174" s="170" t="s">
        <v>156</v>
      </c>
      <c r="C2174" s="171"/>
      <c r="D2174" s="171"/>
      <c r="E2174" s="171"/>
      <c r="F2174" s="171"/>
      <c r="G2174" s="171"/>
      <c r="H2174" s="171"/>
      <c r="I2174" s="172"/>
      <c r="J2174" s="488"/>
      <c r="K2174" s="489"/>
      <c r="L2174" s="490"/>
      <c r="M2174" s="489"/>
      <c r="N2174" s="490"/>
      <c r="O2174" s="489"/>
      <c r="P2174" s="490"/>
      <c r="Q2174" s="489"/>
      <c r="R2174" s="490"/>
      <c r="S2174" s="489"/>
      <c r="T2174" s="490"/>
      <c r="U2174" s="489"/>
      <c r="V2174" s="490"/>
      <c r="W2174" s="489"/>
      <c r="X2174" s="490"/>
      <c r="Y2174" s="491"/>
      <c r="Z2174" s="69"/>
    </row>
    <row r="2175" spans="1:35" s="76" customFormat="1" ht="18.399999999999999" customHeight="1" x14ac:dyDescent="0.15">
      <c r="A2175" s="69"/>
      <c r="B2175" s="173"/>
      <c r="C2175" s="174"/>
      <c r="D2175" s="174"/>
      <c r="E2175" s="174"/>
      <c r="F2175" s="174"/>
      <c r="G2175" s="175" t="s">
        <v>157</v>
      </c>
      <c r="H2175" s="176"/>
      <c r="I2175" s="177"/>
      <c r="J2175" s="492" t="s">
        <v>286</v>
      </c>
      <c r="K2175" s="493"/>
      <c r="L2175" s="494" t="s">
        <v>286</v>
      </c>
      <c r="M2175" s="493"/>
      <c r="N2175" s="494" t="s">
        <v>286</v>
      </c>
      <c r="O2175" s="493"/>
      <c r="P2175" s="494" t="s">
        <v>286</v>
      </c>
      <c r="Q2175" s="493"/>
      <c r="R2175" s="494" t="s">
        <v>286</v>
      </c>
      <c r="S2175" s="493"/>
      <c r="T2175" s="494" t="s">
        <v>286</v>
      </c>
      <c r="U2175" s="493"/>
      <c r="V2175" s="494" t="s">
        <v>286</v>
      </c>
      <c r="W2175" s="493"/>
      <c r="X2175" s="494" t="s">
        <v>286</v>
      </c>
      <c r="Y2175" s="495"/>
      <c r="Z2175" s="69"/>
    </row>
    <row r="2176" spans="1:35" s="76" customFormat="1" ht="18.399999999999999" customHeight="1" x14ac:dyDescent="0.15">
      <c r="A2176" s="69"/>
      <c r="B2176" s="178" t="s">
        <v>158</v>
      </c>
      <c r="C2176" s="179"/>
      <c r="D2176" s="179"/>
      <c r="E2176" s="179"/>
      <c r="F2176" s="179"/>
      <c r="G2176" s="179"/>
      <c r="H2176" s="179"/>
      <c r="I2176" s="180"/>
      <c r="J2176" s="484"/>
      <c r="K2176" s="485"/>
      <c r="L2176" s="486"/>
      <c r="M2176" s="485"/>
      <c r="N2176" s="486"/>
      <c r="O2176" s="485"/>
      <c r="P2176" s="486"/>
      <c r="Q2176" s="485"/>
      <c r="R2176" s="486"/>
      <c r="S2176" s="485"/>
      <c r="T2176" s="486"/>
      <c r="U2176" s="485"/>
      <c r="V2176" s="486"/>
      <c r="W2176" s="485"/>
      <c r="X2176" s="486"/>
      <c r="Y2176" s="487"/>
      <c r="Z2176" s="69"/>
    </row>
    <row r="2177" spans="1:28" s="76" customFormat="1" ht="18.399999999999999" customHeight="1" x14ac:dyDescent="0.15">
      <c r="A2177" s="70"/>
      <c r="B2177" s="178" t="s">
        <v>159</v>
      </c>
      <c r="C2177" s="179"/>
      <c r="D2177" s="179"/>
      <c r="E2177" s="179"/>
      <c r="F2177" s="179"/>
      <c r="G2177" s="179"/>
      <c r="H2177" s="179"/>
      <c r="I2177" s="180"/>
      <c r="J2177" s="484"/>
      <c r="K2177" s="485"/>
      <c r="L2177" s="486"/>
      <c r="M2177" s="485"/>
      <c r="N2177" s="486"/>
      <c r="O2177" s="485"/>
      <c r="P2177" s="486"/>
      <c r="Q2177" s="485"/>
      <c r="R2177" s="486"/>
      <c r="S2177" s="485"/>
      <c r="T2177" s="486"/>
      <c r="U2177" s="485"/>
      <c r="V2177" s="486"/>
      <c r="W2177" s="485"/>
      <c r="X2177" s="486"/>
      <c r="Y2177" s="487"/>
      <c r="Z2177" s="69"/>
    </row>
    <row r="2178" spans="1:28" s="76" customFormat="1" ht="18.399999999999999" customHeight="1" x14ac:dyDescent="0.15">
      <c r="A2178" s="69"/>
      <c r="B2178" s="178" t="s">
        <v>160</v>
      </c>
      <c r="C2178" s="179"/>
      <c r="D2178" s="179"/>
      <c r="E2178" s="179"/>
      <c r="F2178" s="179"/>
      <c r="G2178" s="179"/>
      <c r="H2178" s="179"/>
      <c r="I2178" s="180"/>
      <c r="J2178" s="484"/>
      <c r="K2178" s="485"/>
      <c r="L2178" s="486"/>
      <c r="M2178" s="485"/>
      <c r="N2178" s="486"/>
      <c r="O2178" s="485"/>
      <c r="P2178" s="486"/>
      <c r="Q2178" s="485"/>
      <c r="R2178" s="486"/>
      <c r="S2178" s="485"/>
      <c r="T2178" s="486"/>
      <c r="U2178" s="485"/>
      <c r="V2178" s="486"/>
      <c r="W2178" s="485"/>
      <c r="X2178" s="486"/>
      <c r="Y2178" s="487"/>
      <c r="Z2178" s="69"/>
    </row>
    <row r="2179" spans="1:28" s="76" customFormat="1" ht="18.399999999999999" customHeight="1" thickBot="1" x14ac:dyDescent="0.2">
      <c r="A2179" s="70"/>
      <c r="B2179" s="181" t="s">
        <v>161</v>
      </c>
      <c r="C2179" s="182"/>
      <c r="D2179" s="182"/>
      <c r="E2179" s="182"/>
      <c r="F2179" s="182"/>
      <c r="G2179" s="182"/>
      <c r="H2179" s="182"/>
      <c r="I2179" s="183"/>
      <c r="J2179" s="480"/>
      <c r="K2179" s="481"/>
      <c r="L2179" s="482"/>
      <c r="M2179" s="481"/>
      <c r="N2179" s="482"/>
      <c r="O2179" s="481"/>
      <c r="P2179" s="482"/>
      <c r="Q2179" s="481"/>
      <c r="R2179" s="482"/>
      <c r="S2179" s="481"/>
      <c r="T2179" s="482"/>
      <c r="U2179" s="481"/>
      <c r="V2179" s="482"/>
      <c r="W2179" s="481"/>
      <c r="X2179" s="482"/>
      <c r="Y2179" s="483"/>
      <c r="Z2179" s="69"/>
    </row>
    <row r="2180" spans="1:28" s="76" customFormat="1" ht="18.399999999999999" customHeight="1" thickTop="1" x14ac:dyDescent="0.15">
      <c r="A2180" s="69"/>
      <c r="B2180" s="73"/>
      <c r="C2180" s="73"/>
      <c r="D2180" s="507" t="str">
        <f>IF(AB2181=0,"",VLOOKUP(AB2181,E$2256:F$2355,2))</f>
        <v/>
      </c>
      <c r="E2180" s="507"/>
      <c r="F2180" s="507"/>
      <c r="G2180" s="507"/>
      <c r="H2180" s="73"/>
      <c r="I2180" s="73"/>
      <c r="J2180" s="73"/>
      <c r="K2180" s="73"/>
      <c r="L2180" s="73"/>
      <c r="M2180" s="503"/>
      <c r="N2180" s="503"/>
      <c r="O2180" s="503"/>
      <c r="P2180" s="503"/>
      <c r="Q2180" s="503"/>
      <c r="R2180" s="73"/>
      <c r="S2180" s="73"/>
      <c r="T2180" s="73"/>
      <c r="U2180" s="505" t="str">
        <f>U$20</f>
        <v/>
      </c>
      <c r="V2180" s="505"/>
      <c r="W2180" s="505"/>
      <c r="X2180" s="505"/>
      <c r="Y2180" s="505"/>
      <c r="Z2180" s="69"/>
    </row>
    <row r="2181" spans="1:28" s="76" customFormat="1" ht="18.399999999999999" customHeight="1" x14ac:dyDescent="0.15">
      <c r="A2181" s="69"/>
      <c r="B2181" s="74" t="s">
        <v>162</v>
      </c>
      <c r="C2181" s="74"/>
      <c r="D2181" s="508"/>
      <c r="E2181" s="508"/>
      <c r="F2181" s="508"/>
      <c r="G2181" s="508"/>
      <c r="H2181" s="69"/>
      <c r="I2181" s="74" t="s">
        <v>163</v>
      </c>
      <c r="J2181" s="74"/>
      <c r="K2181" s="74"/>
      <c r="L2181" s="74"/>
      <c r="M2181" s="504"/>
      <c r="N2181" s="504"/>
      <c r="O2181" s="504"/>
      <c r="P2181" s="504"/>
      <c r="Q2181" s="504"/>
      <c r="R2181" s="69"/>
      <c r="S2181" s="74" t="s">
        <v>174</v>
      </c>
      <c r="T2181" s="74"/>
      <c r="U2181" s="506"/>
      <c r="V2181" s="506"/>
      <c r="W2181" s="506"/>
      <c r="X2181" s="506"/>
      <c r="Y2181" s="506"/>
      <c r="Z2181" s="69"/>
      <c r="AB2181" s="85">
        <f>IF(OR(SUM(AE$9:AE$10)=0,SUM(AE$9:AE$10)&lt;MAX(AB$1:AB2180)+1),0,MAX(AB$1:AB2180)+1)</f>
        <v>0</v>
      </c>
    </row>
    <row r="2182" spans="1:28" s="76" customFormat="1" ht="18.399999999999999" customHeight="1" x14ac:dyDescent="0.15">
      <c r="A2182" s="69"/>
      <c r="B2182" s="240" t="s">
        <v>389</v>
      </c>
      <c r="C2182" s="69"/>
      <c r="D2182" s="69"/>
      <c r="E2182" s="69"/>
      <c r="F2182" s="69"/>
      <c r="G2182" s="69"/>
      <c r="H2182" s="69"/>
      <c r="I2182" s="69"/>
      <c r="J2182" s="69"/>
      <c r="K2182" s="69"/>
      <c r="L2182" s="69"/>
      <c r="M2182" s="69"/>
      <c r="N2182" s="69"/>
      <c r="O2182" s="69"/>
      <c r="P2182" s="69"/>
      <c r="Q2182" s="69"/>
      <c r="R2182" s="69"/>
      <c r="S2182" s="69"/>
      <c r="T2182" s="69"/>
      <c r="U2182" s="69"/>
      <c r="V2182" s="69"/>
      <c r="W2182" s="69"/>
      <c r="X2182" s="69"/>
      <c r="Y2182" s="69"/>
      <c r="Z2182" s="69"/>
    </row>
    <row r="2183" spans="1:28" s="76" customFormat="1" ht="18.399999999999999" customHeight="1" x14ac:dyDescent="0.15">
      <c r="A2183" s="69" t="s">
        <v>149</v>
      </c>
      <c r="B2183" s="70"/>
      <c r="C2183" s="70"/>
      <c r="D2183" s="70"/>
      <c r="E2183" s="70"/>
      <c r="F2183" s="70"/>
      <c r="G2183" s="70"/>
      <c r="H2183" s="70"/>
      <c r="I2183" s="70"/>
      <c r="J2183" s="70"/>
      <c r="K2183" s="70"/>
      <c r="L2183" s="70"/>
      <c r="M2183" s="70"/>
      <c r="N2183" s="70"/>
      <c r="O2183" s="70"/>
      <c r="P2183" s="70"/>
      <c r="Q2183" s="70"/>
      <c r="R2183" s="70"/>
      <c r="S2183" s="70"/>
      <c r="T2183" s="70"/>
      <c r="U2183" s="70"/>
      <c r="V2183" s="70"/>
      <c r="W2183" s="70"/>
      <c r="X2183" s="70"/>
      <c r="Y2183" s="70"/>
      <c r="Z2183" s="70"/>
      <c r="AA2183" s="75"/>
    </row>
    <row r="2184" spans="1:28" s="76" customFormat="1" ht="18.399999999999999" customHeight="1" x14ac:dyDescent="0.15">
      <c r="A2184" s="70"/>
      <c r="B2184" s="70"/>
      <c r="C2184" s="70"/>
      <c r="D2184" s="498" t="str">
        <f>団体!C$4&amp;"   体調チェックシート"</f>
        <v>令和 ４年度 第２４回 「谷口睦生」記念陸上記録会   体調チェックシート</v>
      </c>
      <c r="E2184" s="498"/>
      <c r="F2184" s="498"/>
      <c r="G2184" s="498"/>
      <c r="H2184" s="498"/>
      <c r="I2184" s="498"/>
      <c r="J2184" s="498"/>
      <c r="K2184" s="498"/>
      <c r="L2184" s="498"/>
      <c r="M2184" s="498"/>
      <c r="N2184" s="498"/>
      <c r="O2184" s="498"/>
      <c r="P2184" s="498"/>
      <c r="Q2184" s="498"/>
      <c r="R2184" s="498"/>
      <c r="S2184" s="498"/>
      <c r="T2184" s="498"/>
      <c r="U2184" s="498"/>
      <c r="V2184" s="498"/>
      <c r="W2184" s="498"/>
      <c r="X2184" s="498"/>
      <c r="Y2184" s="70"/>
      <c r="Z2184" s="70"/>
      <c r="AA2184" s="75"/>
    </row>
    <row r="2185" spans="1:28" s="76" customFormat="1" ht="18.399999999999999" customHeight="1" x14ac:dyDescent="0.15">
      <c r="A2185" s="69"/>
      <c r="B2185" s="69"/>
      <c r="C2185" s="69"/>
      <c r="D2185" s="498"/>
      <c r="E2185" s="498"/>
      <c r="F2185" s="498"/>
      <c r="G2185" s="498"/>
      <c r="H2185" s="498"/>
      <c r="I2185" s="498"/>
      <c r="J2185" s="498"/>
      <c r="K2185" s="498"/>
      <c r="L2185" s="498"/>
      <c r="M2185" s="498"/>
      <c r="N2185" s="498"/>
      <c r="O2185" s="498"/>
      <c r="P2185" s="498"/>
      <c r="Q2185" s="498"/>
      <c r="R2185" s="498"/>
      <c r="S2185" s="498"/>
      <c r="T2185" s="498"/>
      <c r="U2185" s="498"/>
      <c r="V2185" s="498"/>
      <c r="W2185" s="498"/>
      <c r="X2185" s="498"/>
      <c r="Y2185" s="69"/>
      <c r="Z2185" s="69"/>
    </row>
    <row r="2186" spans="1:28" s="76" customFormat="1" ht="18.399999999999999" customHeight="1" x14ac:dyDescent="0.15">
      <c r="A2186" s="69"/>
      <c r="B2186" s="69"/>
      <c r="C2186" s="69"/>
      <c r="D2186" s="69"/>
      <c r="E2186" s="69"/>
      <c r="F2186" s="69"/>
      <c r="G2186" s="69"/>
      <c r="H2186" s="69"/>
      <c r="I2186" s="69"/>
      <c r="J2186" s="69"/>
      <c r="K2186" s="69"/>
      <c r="L2186" s="69"/>
      <c r="M2186" s="69"/>
      <c r="N2186" s="69"/>
      <c r="O2186" s="69"/>
      <c r="P2186" s="69"/>
      <c r="Q2186" s="69"/>
      <c r="R2186" s="69"/>
      <c r="S2186" s="69"/>
      <c r="T2186" s="69"/>
      <c r="U2186" s="69"/>
      <c r="V2186" s="69"/>
      <c r="W2186" s="69"/>
      <c r="X2186" s="69"/>
      <c r="Y2186" s="69"/>
      <c r="Z2186" s="69"/>
    </row>
    <row r="2187" spans="1:28" s="76" customFormat="1" ht="18.399999999999999" customHeight="1" x14ac:dyDescent="0.15">
      <c r="A2187" s="69"/>
      <c r="B2187" s="71" t="s">
        <v>150</v>
      </c>
      <c r="C2187" s="69"/>
      <c r="D2187" s="69"/>
      <c r="E2187" s="69"/>
      <c r="F2187" s="69"/>
      <c r="G2187" s="69"/>
      <c r="H2187" s="69"/>
      <c r="I2187" s="69"/>
      <c r="J2187" s="69"/>
      <c r="K2187" s="69"/>
      <c r="L2187" s="69"/>
      <c r="M2187" s="69"/>
      <c r="N2187" s="69"/>
      <c r="O2187" s="69"/>
      <c r="P2187" s="69"/>
      <c r="Q2187" s="69"/>
      <c r="R2187" s="69"/>
      <c r="S2187" s="69"/>
      <c r="T2187" s="69"/>
      <c r="U2187" s="69"/>
      <c r="V2187" s="69"/>
      <c r="W2187" s="69"/>
      <c r="X2187" s="69"/>
      <c r="Y2187" s="69"/>
      <c r="Z2187" s="69"/>
    </row>
    <row r="2188" spans="1:28" s="76" customFormat="1" ht="18.399999999999999" customHeight="1" x14ac:dyDescent="0.15">
      <c r="A2188" s="69"/>
      <c r="B2188" s="71" t="s">
        <v>151</v>
      </c>
      <c r="C2188" s="69"/>
      <c r="D2188" s="69"/>
      <c r="E2188" s="69"/>
      <c r="F2188" s="69"/>
      <c r="G2188" s="69"/>
      <c r="H2188" s="69"/>
      <c r="I2188" s="69"/>
      <c r="J2188" s="69"/>
      <c r="K2188" s="69"/>
      <c r="L2188" s="69"/>
      <c r="M2188" s="69"/>
      <c r="N2188" s="69"/>
      <c r="O2188" s="69"/>
      <c r="P2188" s="69"/>
      <c r="Q2188" s="69"/>
      <c r="R2188" s="69"/>
      <c r="S2188" s="69"/>
      <c r="T2188" s="69"/>
      <c r="U2188" s="69"/>
      <c r="V2188" s="69"/>
      <c r="W2188" s="69"/>
      <c r="X2188" s="69"/>
      <c r="Y2188" s="69"/>
      <c r="Z2188" s="69"/>
    </row>
    <row r="2189" spans="1:28" s="76" customFormat="1" ht="18.399999999999999" customHeight="1" x14ac:dyDescent="0.15">
      <c r="A2189" s="69"/>
      <c r="B2189" s="71" t="s">
        <v>152</v>
      </c>
      <c r="C2189" s="69"/>
      <c r="D2189" s="69"/>
      <c r="E2189" s="69"/>
      <c r="F2189" s="69"/>
      <c r="G2189" s="69"/>
      <c r="H2189" s="69"/>
      <c r="I2189" s="69"/>
      <c r="J2189" s="69"/>
      <c r="K2189" s="69"/>
      <c r="L2189" s="69"/>
      <c r="M2189" s="69"/>
      <c r="N2189" s="69"/>
      <c r="O2189" s="69"/>
      <c r="P2189" s="69"/>
      <c r="Q2189" s="69"/>
      <c r="R2189" s="69"/>
      <c r="S2189" s="69"/>
      <c r="T2189" s="69"/>
      <c r="U2189" s="69"/>
      <c r="V2189" s="69"/>
      <c r="W2189" s="69"/>
      <c r="X2189" s="69"/>
      <c r="Y2189" s="69"/>
      <c r="Z2189" s="69"/>
    </row>
    <row r="2190" spans="1:28" s="76" customFormat="1" ht="18.399999999999999" customHeight="1" x14ac:dyDescent="0.15">
      <c r="A2190" s="69"/>
      <c r="B2190" s="71" t="s">
        <v>153</v>
      </c>
      <c r="C2190" s="69"/>
      <c r="D2190" s="69"/>
      <c r="E2190" s="69"/>
      <c r="F2190" s="69"/>
      <c r="G2190" s="69"/>
      <c r="H2190" s="69"/>
      <c r="I2190" s="69"/>
      <c r="J2190" s="69"/>
      <c r="K2190" s="69"/>
      <c r="L2190" s="69"/>
      <c r="M2190" s="69"/>
      <c r="N2190" s="69"/>
      <c r="O2190" s="69"/>
      <c r="P2190" s="69"/>
      <c r="Q2190" s="69"/>
      <c r="R2190" s="69"/>
      <c r="S2190" s="69"/>
      <c r="T2190" s="69"/>
      <c r="U2190" s="69"/>
      <c r="V2190" s="69"/>
      <c r="W2190" s="69"/>
      <c r="X2190" s="69"/>
      <c r="Y2190" s="69"/>
      <c r="Z2190" s="69"/>
    </row>
    <row r="2191" spans="1:28" s="76" customFormat="1" ht="18.399999999999999" customHeight="1" x14ac:dyDescent="0.15">
      <c r="A2191" s="69"/>
      <c r="B2191" s="71" t="s">
        <v>164</v>
      </c>
      <c r="C2191" s="69"/>
      <c r="D2191" s="69"/>
      <c r="E2191" s="69"/>
      <c r="F2191" s="69"/>
      <c r="G2191" s="69"/>
      <c r="H2191" s="69"/>
      <c r="I2191" s="69"/>
      <c r="J2191" s="69"/>
      <c r="K2191" s="69"/>
      <c r="L2191" s="69"/>
      <c r="M2191" s="69"/>
      <c r="N2191" s="69"/>
      <c r="O2191" s="69"/>
      <c r="P2191" s="69"/>
      <c r="Q2191" s="69"/>
      <c r="R2191" s="69"/>
      <c r="S2191" s="69"/>
      <c r="T2191" s="69"/>
      <c r="U2191" s="69"/>
      <c r="V2191" s="69"/>
      <c r="W2191" s="69"/>
      <c r="X2191" s="69"/>
      <c r="Y2191" s="69"/>
      <c r="Z2191" s="69"/>
    </row>
    <row r="2192" spans="1:28" s="76" customFormat="1" ht="18.399999999999999" customHeight="1" x14ac:dyDescent="0.15">
      <c r="A2192" s="69"/>
      <c r="B2192" s="71" t="s">
        <v>165</v>
      </c>
      <c r="C2192" s="69"/>
      <c r="D2192" s="69"/>
      <c r="E2192" s="69"/>
      <c r="F2192" s="69"/>
      <c r="G2192" s="69"/>
      <c r="H2192" s="69"/>
      <c r="I2192" s="69"/>
      <c r="J2192" s="69"/>
      <c r="K2192" s="69"/>
      <c r="L2192" s="69"/>
      <c r="M2192" s="69"/>
      <c r="N2192" s="69"/>
      <c r="O2192" s="69"/>
      <c r="P2192" s="69"/>
      <c r="Q2192" s="69"/>
      <c r="R2192" s="69"/>
      <c r="S2192" s="69"/>
      <c r="T2192" s="69"/>
      <c r="U2192" s="69"/>
      <c r="V2192" s="69"/>
      <c r="W2192" s="69"/>
      <c r="X2192" s="69"/>
      <c r="Y2192" s="69"/>
      <c r="Z2192" s="69"/>
    </row>
    <row r="2193" spans="1:30" s="76" customFormat="1" ht="18.399999999999999" customHeight="1" x14ac:dyDescent="0.15">
      <c r="A2193" s="69"/>
      <c r="B2193" s="241" t="s">
        <v>154</v>
      </c>
      <c r="C2193" s="69"/>
      <c r="D2193" s="69"/>
      <c r="E2193" s="69"/>
      <c r="F2193" s="69"/>
      <c r="G2193" s="69"/>
      <c r="H2193" s="242"/>
      <c r="I2193" s="69"/>
      <c r="J2193" s="69"/>
      <c r="K2193" s="69"/>
      <c r="L2193" s="69"/>
      <c r="M2193" s="242"/>
      <c r="N2193" s="242"/>
      <c r="O2193" s="242"/>
      <c r="P2193" s="242"/>
      <c r="Q2193" s="242"/>
      <c r="R2193" s="242"/>
      <c r="S2193" s="242"/>
      <c r="T2193" s="242"/>
      <c r="U2193" s="242"/>
      <c r="V2193" s="242"/>
      <c r="W2193" s="242"/>
      <c r="X2193" s="242"/>
      <c r="Y2193" s="242"/>
      <c r="Z2193" s="69"/>
    </row>
    <row r="2194" spans="1:30" s="76" customFormat="1" ht="18.399999999999999" customHeight="1" thickBot="1" x14ac:dyDescent="0.2">
      <c r="A2194" s="69"/>
      <c r="B2194" s="72" t="s">
        <v>390</v>
      </c>
      <c r="C2194" s="69"/>
      <c r="D2194" s="69"/>
      <c r="E2194" s="69"/>
      <c r="F2194" s="69"/>
      <c r="G2194" s="69"/>
      <c r="H2194" s="69"/>
      <c r="I2194" s="69"/>
      <c r="J2194" s="69"/>
      <c r="K2194" s="69"/>
      <c r="L2194" s="69"/>
      <c r="M2194" s="69"/>
      <c r="N2194" s="69"/>
      <c r="O2194" s="69"/>
      <c r="P2194" s="69"/>
      <c r="Q2194" s="69"/>
      <c r="R2194" s="69"/>
      <c r="S2194" s="69"/>
      <c r="T2194" s="69"/>
      <c r="U2194" s="69"/>
      <c r="V2194" s="69"/>
      <c r="W2194" s="69"/>
      <c r="X2194" s="69"/>
      <c r="Y2194" s="69"/>
      <c r="Z2194" s="69"/>
    </row>
    <row r="2195" spans="1:30" s="76" customFormat="1" ht="18.399999999999999" customHeight="1" thickTop="1" thickBot="1" x14ac:dyDescent="0.2">
      <c r="A2195" s="69"/>
      <c r="B2195" s="499" t="s">
        <v>155</v>
      </c>
      <c r="C2195" s="500"/>
      <c r="D2195" s="500"/>
      <c r="E2195" s="500"/>
      <c r="F2195" s="500"/>
      <c r="G2195" s="500"/>
      <c r="H2195" s="500"/>
      <c r="I2195" s="501"/>
      <c r="J2195" s="496">
        <f>J$13</f>
        <v>44871</v>
      </c>
      <c r="K2195" s="497"/>
      <c r="L2195" s="496">
        <f t="shared" ref="L2195" si="672">L$13</f>
        <v>44872</v>
      </c>
      <c r="M2195" s="497"/>
      <c r="N2195" s="496">
        <f t="shared" ref="N2195" si="673">N$13</f>
        <v>44873</v>
      </c>
      <c r="O2195" s="497"/>
      <c r="P2195" s="496">
        <f t="shared" ref="P2195" si="674">P$13</f>
        <v>44874</v>
      </c>
      <c r="Q2195" s="497"/>
      <c r="R2195" s="496">
        <f t="shared" ref="R2195" si="675">R$13</f>
        <v>44875</v>
      </c>
      <c r="S2195" s="497"/>
      <c r="T2195" s="496">
        <f t="shared" ref="T2195" si="676">T$13</f>
        <v>44876</v>
      </c>
      <c r="U2195" s="497"/>
      <c r="V2195" s="496">
        <f t="shared" ref="V2195" si="677">V$13</f>
        <v>44877</v>
      </c>
      <c r="W2195" s="497"/>
      <c r="X2195" s="496">
        <f t="shared" ref="X2195" si="678">X$13</f>
        <v>44878</v>
      </c>
      <c r="Y2195" s="502"/>
      <c r="Z2195" s="69"/>
    </row>
    <row r="2196" spans="1:30" s="76" customFormat="1" ht="18.399999999999999" customHeight="1" thickTop="1" x14ac:dyDescent="0.15">
      <c r="A2196" s="69"/>
      <c r="B2196" s="170" t="s">
        <v>156</v>
      </c>
      <c r="C2196" s="171"/>
      <c r="D2196" s="171"/>
      <c r="E2196" s="171"/>
      <c r="F2196" s="171"/>
      <c r="G2196" s="171"/>
      <c r="H2196" s="171"/>
      <c r="I2196" s="172"/>
      <c r="J2196" s="488"/>
      <c r="K2196" s="489"/>
      <c r="L2196" s="490"/>
      <c r="M2196" s="489"/>
      <c r="N2196" s="490"/>
      <c r="O2196" s="489"/>
      <c r="P2196" s="490"/>
      <c r="Q2196" s="489"/>
      <c r="R2196" s="490"/>
      <c r="S2196" s="489"/>
      <c r="T2196" s="490"/>
      <c r="U2196" s="489"/>
      <c r="V2196" s="490"/>
      <c r="W2196" s="489"/>
      <c r="X2196" s="490"/>
      <c r="Y2196" s="491"/>
      <c r="Z2196" s="69"/>
    </row>
    <row r="2197" spans="1:30" s="76" customFormat="1" ht="18.399999999999999" customHeight="1" x14ac:dyDescent="0.15">
      <c r="A2197" s="69"/>
      <c r="B2197" s="173"/>
      <c r="C2197" s="174"/>
      <c r="D2197" s="174"/>
      <c r="E2197" s="174"/>
      <c r="F2197" s="174"/>
      <c r="G2197" s="175" t="s">
        <v>157</v>
      </c>
      <c r="H2197" s="176"/>
      <c r="I2197" s="177"/>
      <c r="J2197" s="492" t="s">
        <v>286</v>
      </c>
      <c r="K2197" s="493"/>
      <c r="L2197" s="494" t="s">
        <v>286</v>
      </c>
      <c r="M2197" s="493"/>
      <c r="N2197" s="494" t="s">
        <v>286</v>
      </c>
      <c r="O2197" s="493"/>
      <c r="P2197" s="494" t="s">
        <v>286</v>
      </c>
      <c r="Q2197" s="493"/>
      <c r="R2197" s="494" t="s">
        <v>286</v>
      </c>
      <c r="S2197" s="493"/>
      <c r="T2197" s="494" t="s">
        <v>286</v>
      </c>
      <c r="U2197" s="493"/>
      <c r="V2197" s="494" t="s">
        <v>286</v>
      </c>
      <c r="W2197" s="493"/>
      <c r="X2197" s="494" t="s">
        <v>286</v>
      </c>
      <c r="Y2197" s="495"/>
      <c r="Z2197" s="69"/>
    </row>
    <row r="2198" spans="1:30" s="76" customFormat="1" ht="18.399999999999999" customHeight="1" x14ac:dyDescent="0.15">
      <c r="A2198" s="69"/>
      <c r="B2198" s="178" t="s">
        <v>158</v>
      </c>
      <c r="C2198" s="179"/>
      <c r="D2198" s="179"/>
      <c r="E2198" s="179"/>
      <c r="F2198" s="179"/>
      <c r="G2198" s="179"/>
      <c r="H2198" s="179"/>
      <c r="I2198" s="180"/>
      <c r="J2198" s="484"/>
      <c r="K2198" s="485"/>
      <c r="L2198" s="486"/>
      <c r="M2198" s="485"/>
      <c r="N2198" s="486"/>
      <c r="O2198" s="485"/>
      <c r="P2198" s="486"/>
      <c r="Q2198" s="485"/>
      <c r="R2198" s="486"/>
      <c r="S2198" s="485"/>
      <c r="T2198" s="486"/>
      <c r="U2198" s="485"/>
      <c r="V2198" s="486"/>
      <c r="W2198" s="485"/>
      <c r="X2198" s="486"/>
      <c r="Y2198" s="487"/>
      <c r="Z2198" s="69"/>
    </row>
    <row r="2199" spans="1:30" s="76" customFormat="1" ht="18.399999999999999" customHeight="1" x14ac:dyDescent="0.15">
      <c r="A2199" s="70"/>
      <c r="B2199" s="178" t="s">
        <v>159</v>
      </c>
      <c r="C2199" s="179"/>
      <c r="D2199" s="179"/>
      <c r="E2199" s="179"/>
      <c r="F2199" s="179"/>
      <c r="G2199" s="179"/>
      <c r="H2199" s="179"/>
      <c r="I2199" s="180"/>
      <c r="J2199" s="484"/>
      <c r="K2199" s="485"/>
      <c r="L2199" s="486"/>
      <c r="M2199" s="485"/>
      <c r="N2199" s="486"/>
      <c r="O2199" s="485"/>
      <c r="P2199" s="486"/>
      <c r="Q2199" s="485"/>
      <c r="R2199" s="486"/>
      <c r="S2199" s="485"/>
      <c r="T2199" s="486"/>
      <c r="U2199" s="485"/>
      <c r="V2199" s="486"/>
      <c r="W2199" s="485"/>
      <c r="X2199" s="486"/>
      <c r="Y2199" s="487"/>
      <c r="Z2199" s="69"/>
    </row>
    <row r="2200" spans="1:30" s="76" customFormat="1" ht="18.399999999999999" customHeight="1" x14ac:dyDescent="0.15">
      <c r="A2200" s="69"/>
      <c r="B2200" s="178" t="s">
        <v>160</v>
      </c>
      <c r="C2200" s="179"/>
      <c r="D2200" s="179"/>
      <c r="E2200" s="179"/>
      <c r="F2200" s="179"/>
      <c r="G2200" s="179"/>
      <c r="H2200" s="179"/>
      <c r="I2200" s="180"/>
      <c r="J2200" s="484"/>
      <c r="K2200" s="485"/>
      <c r="L2200" s="486"/>
      <c r="M2200" s="485"/>
      <c r="N2200" s="486"/>
      <c r="O2200" s="485"/>
      <c r="P2200" s="486"/>
      <c r="Q2200" s="485"/>
      <c r="R2200" s="486"/>
      <c r="S2200" s="485"/>
      <c r="T2200" s="486"/>
      <c r="U2200" s="485"/>
      <c r="V2200" s="486"/>
      <c r="W2200" s="485"/>
      <c r="X2200" s="486"/>
      <c r="Y2200" s="487"/>
      <c r="Z2200" s="69"/>
    </row>
    <row r="2201" spans="1:30" s="76" customFormat="1" ht="18.399999999999999" customHeight="1" thickBot="1" x14ac:dyDescent="0.2">
      <c r="A2201" s="70"/>
      <c r="B2201" s="181" t="s">
        <v>161</v>
      </c>
      <c r="C2201" s="182"/>
      <c r="D2201" s="182"/>
      <c r="E2201" s="182"/>
      <c r="F2201" s="182"/>
      <c r="G2201" s="182"/>
      <c r="H2201" s="182"/>
      <c r="I2201" s="183"/>
      <c r="J2201" s="480"/>
      <c r="K2201" s="481"/>
      <c r="L2201" s="482"/>
      <c r="M2201" s="481"/>
      <c r="N2201" s="482"/>
      <c r="O2201" s="481"/>
      <c r="P2201" s="482"/>
      <c r="Q2201" s="481"/>
      <c r="R2201" s="482"/>
      <c r="S2201" s="481"/>
      <c r="T2201" s="482"/>
      <c r="U2201" s="481"/>
      <c r="V2201" s="482"/>
      <c r="W2201" s="481"/>
      <c r="X2201" s="482"/>
      <c r="Y2201" s="483"/>
      <c r="Z2201" s="69"/>
    </row>
    <row r="2202" spans="1:30" s="76" customFormat="1" ht="18.399999999999999" customHeight="1" thickTop="1" x14ac:dyDescent="0.15">
      <c r="A2202" s="69"/>
      <c r="B2202" s="73"/>
      <c r="C2202" s="73"/>
      <c r="D2202" s="507" t="str">
        <f>IF(AB2203=0,"",VLOOKUP(AB2203,E$2256:F$2355,2))</f>
        <v/>
      </c>
      <c r="E2202" s="507"/>
      <c r="F2202" s="507"/>
      <c r="G2202" s="507"/>
      <c r="H2202" s="73"/>
      <c r="I2202" s="73"/>
      <c r="J2202" s="73"/>
      <c r="K2202" s="73"/>
      <c r="L2202" s="73"/>
      <c r="M2202" s="503"/>
      <c r="N2202" s="503"/>
      <c r="O2202" s="503"/>
      <c r="P2202" s="503"/>
      <c r="Q2202" s="503"/>
      <c r="R2202" s="73"/>
      <c r="S2202" s="73"/>
      <c r="T2202" s="73"/>
      <c r="U2202" s="505" t="str">
        <f>U$20</f>
        <v/>
      </c>
      <c r="V2202" s="505"/>
      <c r="W2202" s="505"/>
      <c r="X2202" s="505"/>
      <c r="Y2202" s="505"/>
      <c r="Z2202" s="69"/>
    </row>
    <row r="2203" spans="1:30" s="76" customFormat="1" ht="18.399999999999999" customHeight="1" x14ac:dyDescent="0.15">
      <c r="A2203" s="69"/>
      <c r="B2203" s="74" t="s">
        <v>162</v>
      </c>
      <c r="C2203" s="74"/>
      <c r="D2203" s="508"/>
      <c r="E2203" s="508"/>
      <c r="F2203" s="508"/>
      <c r="G2203" s="508"/>
      <c r="H2203" s="69"/>
      <c r="I2203" s="74" t="s">
        <v>163</v>
      </c>
      <c r="J2203" s="74"/>
      <c r="K2203" s="74"/>
      <c r="L2203" s="74"/>
      <c r="M2203" s="504"/>
      <c r="N2203" s="504"/>
      <c r="O2203" s="504"/>
      <c r="P2203" s="504"/>
      <c r="Q2203" s="504"/>
      <c r="R2203" s="69"/>
      <c r="S2203" s="74" t="s">
        <v>174</v>
      </c>
      <c r="T2203" s="74"/>
      <c r="U2203" s="506"/>
      <c r="V2203" s="506"/>
      <c r="W2203" s="506"/>
      <c r="X2203" s="506"/>
      <c r="Y2203" s="506"/>
      <c r="Z2203" s="69"/>
      <c r="AB2203" s="85">
        <f>IF(OR(SUM(AE$9:AE$10)=0,SUM(AE$9:AE$10)&lt;MAX(AB$1:AB2202)+1),0,MAX(AB$1:AB2202)+1)</f>
        <v>0</v>
      </c>
    </row>
    <row r="2204" spans="1:30" s="76" customFormat="1" ht="18.399999999999999" customHeight="1" x14ac:dyDescent="0.15">
      <c r="A2204" s="69"/>
      <c r="B2204" s="240" t="s">
        <v>389</v>
      </c>
      <c r="C2204" s="69"/>
      <c r="D2204" s="69"/>
      <c r="E2204" s="69"/>
      <c r="F2204" s="69"/>
      <c r="G2204" s="69"/>
      <c r="H2204" s="69"/>
      <c r="I2204" s="69"/>
      <c r="J2204" s="69"/>
      <c r="K2204" s="69"/>
      <c r="L2204" s="69"/>
      <c r="M2204" s="69"/>
      <c r="N2204" s="69"/>
      <c r="O2204" s="69"/>
      <c r="P2204" s="69"/>
      <c r="Q2204" s="69"/>
      <c r="R2204" s="69"/>
      <c r="S2204" s="69"/>
      <c r="T2204" s="69"/>
      <c r="U2204" s="69"/>
      <c r="V2204" s="69"/>
      <c r="W2204" s="69"/>
      <c r="X2204" s="69"/>
      <c r="Y2204" s="69"/>
      <c r="Z2204" s="69"/>
    </row>
    <row r="2205" spans="1:30" s="76" customFormat="1" ht="18.399999999999999" customHeight="1" x14ac:dyDescent="0.15">
      <c r="A2205" s="69" t="s">
        <v>149</v>
      </c>
      <c r="B2205" s="69"/>
      <c r="C2205" s="69"/>
      <c r="D2205" s="69"/>
      <c r="E2205" s="69"/>
      <c r="F2205" s="69"/>
      <c r="G2205" s="69"/>
      <c r="H2205" s="69"/>
      <c r="I2205" s="69"/>
      <c r="J2205" s="69"/>
      <c r="K2205" s="69"/>
      <c r="L2205" s="69"/>
      <c r="M2205" s="69"/>
      <c r="N2205" s="69"/>
      <c r="O2205" s="69"/>
      <c r="P2205" s="69"/>
      <c r="Q2205" s="69"/>
      <c r="R2205" s="69"/>
      <c r="S2205" s="69"/>
      <c r="T2205" s="69"/>
      <c r="U2205" s="69"/>
      <c r="V2205" s="69"/>
      <c r="W2205" s="69"/>
      <c r="X2205" s="69"/>
      <c r="Y2205" s="69"/>
      <c r="Z2205" s="69"/>
    </row>
    <row r="2206" spans="1:30" s="75" customFormat="1" ht="18.399999999999999" customHeight="1" x14ac:dyDescent="0.15">
      <c r="A2206" s="69" t="s">
        <v>149</v>
      </c>
      <c r="B2206" s="70"/>
      <c r="C2206" s="70"/>
      <c r="D2206" s="70"/>
      <c r="E2206" s="70"/>
      <c r="F2206" s="70"/>
      <c r="G2206" s="70"/>
      <c r="H2206" s="70"/>
      <c r="I2206" s="70"/>
      <c r="J2206" s="70"/>
      <c r="K2206" s="70"/>
      <c r="L2206" s="70"/>
      <c r="M2206" s="70"/>
      <c r="N2206" s="70"/>
      <c r="O2206" s="70"/>
      <c r="P2206" s="70"/>
      <c r="Q2206" s="70"/>
      <c r="R2206" s="70"/>
      <c r="S2206" s="70"/>
      <c r="T2206" s="70"/>
      <c r="U2206" s="70"/>
      <c r="V2206" s="70"/>
      <c r="W2206" s="70"/>
      <c r="X2206" s="70"/>
      <c r="Y2206" s="70"/>
      <c r="Z2206" s="70"/>
    </row>
    <row r="2207" spans="1:30" s="76" customFormat="1" ht="18.399999999999999" customHeight="1" x14ac:dyDescent="0.15">
      <c r="A2207" s="70"/>
      <c r="B2207" s="70"/>
      <c r="C2207" s="70"/>
      <c r="D2207" s="498" t="str">
        <f>団体!C$4&amp;"   体調チェックシート"</f>
        <v>令和 ４年度 第２４回 「谷口睦生」記念陸上記録会   体調チェックシート</v>
      </c>
      <c r="E2207" s="498"/>
      <c r="F2207" s="498"/>
      <c r="G2207" s="498"/>
      <c r="H2207" s="498"/>
      <c r="I2207" s="498"/>
      <c r="J2207" s="498"/>
      <c r="K2207" s="498"/>
      <c r="L2207" s="498"/>
      <c r="M2207" s="498"/>
      <c r="N2207" s="498"/>
      <c r="O2207" s="498"/>
      <c r="P2207" s="498"/>
      <c r="Q2207" s="498"/>
      <c r="R2207" s="498"/>
      <c r="S2207" s="498"/>
      <c r="T2207" s="498"/>
      <c r="U2207" s="498"/>
      <c r="V2207" s="498"/>
      <c r="W2207" s="498"/>
      <c r="X2207" s="498"/>
      <c r="Y2207" s="70"/>
      <c r="Z2207" s="70"/>
      <c r="AA2207" s="75"/>
      <c r="AB2207" s="75"/>
      <c r="AC2207" s="75"/>
      <c r="AD2207" s="75"/>
    </row>
    <row r="2208" spans="1:30" s="76" customFormat="1" ht="18.399999999999999" customHeight="1" x14ac:dyDescent="0.15">
      <c r="A2208" s="69"/>
      <c r="B2208" s="69"/>
      <c r="C2208" s="69"/>
      <c r="D2208" s="498"/>
      <c r="E2208" s="498"/>
      <c r="F2208" s="498"/>
      <c r="G2208" s="498"/>
      <c r="H2208" s="498"/>
      <c r="I2208" s="498"/>
      <c r="J2208" s="498"/>
      <c r="K2208" s="498"/>
      <c r="L2208" s="498"/>
      <c r="M2208" s="498"/>
      <c r="N2208" s="498"/>
      <c r="O2208" s="498"/>
      <c r="P2208" s="498"/>
      <c r="Q2208" s="498"/>
      <c r="R2208" s="498"/>
      <c r="S2208" s="498"/>
      <c r="T2208" s="498"/>
      <c r="U2208" s="498"/>
      <c r="V2208" s="498"/>
      <c r="W2208" s="498"/>
      <c r="X2208" s="498"/>
      <c r="Y2208" s="69"/>
      <c r="Z2208" s="69"/>
    </row>
    <row r="2209" spans="1:35" s="75" customFormat="1" ht="18.399999999999999" customHeight="1" x14ac:dyDescent="0.15">
      <c r="A2209" s="70"/>
      <c r="B2209" s="70"/>
      <c r="C2209" s="70"/>
      <c r="D2209" s="70"/>
      <c r="E2209" s="70"/>
      <c r="F2209" s="70"/>
      <c r="G2209" s="70"/>
      <c r="H2209" s="70"/>
      <c r="I2209" s="70"/>
      <c r="J2209" s="70"/>
      <c r="K2209" s="70"/>
      <c r="L2209" s="70"/>
      <c r="M2209" s="70"/>
      <c r="N2209" s="70"/>
      <c r="O2209" s="70"/>
      <c r="P2209" s="70"/>
      <c r="Q2209" s="70"/>
      <c r="R2209" s="70"/>
      <c r="S2209" s="70"/>
      <c r="T2209" s="70"/>
      <c r="U2209" s="70"/>
      <c r="V2209" s="70"/>
      <c r="W2209" s="70"/>
      <c r="X2209" s="70"/>
      <c r="Y2209" s="70"/>
      <c r="Z2209" s="70"/>
      <c r="AE2209" s="76"/>
      <c r="AF2209" s="76"/>
      <c r="AG2209" s="76"/>
      <c r="AH2209" s="76"/>
      <c r="AI2209" s="76"/>
    </row>
    <row r="2210" spans="1:35" s="76" customFormat="1" ht="18.399999999999999" customHeight="1" x14ac:dyDescent="0.15">
      <c r="A2210" s="69"/>
      <c r="B2210" s="71" t="s">
        <v>150</v>
      </c>
      <c r="C2210" s="69"/>
      <c r="D2210" s="69"/>
      <c r="E2210" s="69"/>
      <c r="F2210" s="69"/>
      <c r="G2210" s="69"/>
      <c r="H2210" s="69"/>
      <c r="I2210" s="69"/>
      <c r="J2210" s="69"/>
      <c r="K2210" s="69"/>
      <c r="L2210" s="69"/>
      <c r="M2210" s="69"/>
      <c r="N2210" s="69"/>
      <c r="O2210" s="69"/>
      <c r="P2210" s="69"/>
      <c r="Q2210" s="69"/>
      <c r="R2210" s="69"/>
      <c r="S2210" s="69"/>
      <c r="T2210" s="69"/>
      <c r="U2210" s="69"/>
      <c r="V2210" s="69"/>
      <c r="W2210" s="69"/>
      <c r="X2210" s="69"/>
      <c r="Y2210" s="69"/>
      <c r="Z2210" s="69"/>
    </row>
    <row r="2211" spans="1:35" s="76" customFormat="1" ht="18.399999999999999" customHeight="1" x14ac:dyDescent="0.15">
      <c r="A2211" s="69"/>
      <c r="B2211" s="71" t="s">
        <v>151</v>
      </c>
      <c r="C2211" s="69"/>
      <c r="D2211" s="69"/>
      <c r="E2211" s="69"/>
      <c r="F2211" s="69"/>
      <c r="G2211" s="69"/>
      <c r="H2211" s="69"/>
      <c r="I2211" s="69"/>
      <c r="J2211" s="69"/>
      <c r="K2211" s="69"/>
      <c r="L2211" s="69"/>
      <c r="M2211" s="69"/>
      <c r="N2211" s="69"/>
      <c r="O2211" s="69"/>
      <c r="P2211" s="69"/>
      <c r="Q2211" s="69"/>
      <c r="R2211" s="69"/>
      <c r="S2211" s="69"/>
      <c r="T2211" s="69"/>
      <c r="U2211" s="69"/>
      <c r="V2211" s="69"/>
      <c r="W2211" s="69"/>
      <c r="X2211" s="69"/>
      <c r="Y2211" s="69"/>
      <c r="Z2211" s="69"/>
    </row>
    <row r="2212" spans="1:35" s="76" customFormat="1" ht="18.399999999999999" customHeight="1" x14ac:dyDescent="0.15">
      <c r="A2212" s="69"/>
      <c r="B2212" s="71" t="s">
        <v>152</v>
      </c>
      <c r="C2212" s="69"/>
      <c r="D2212" s="69"/>
      <c r="E2212" s="69"/>
      <c r="F2212" s="69"/>
      <c r="G2212" s="69"/>
      <c r="H2212" s="69"/>
      <c r="I2212" s="69"/>
      <c r="J2212" s="69"/>
      <c r="K2212" s="69"/>
      <c r="L2212" s="69"/>
      <c r="M2212" s="69"/>
      <c r="N2212" s="69"/>
      <c r="O2212" s="69"/>
      <c r="P2212" s="69"/>
      <c r="Q2212" s="69"/>
      <c r="R2212" s="69"/>
      <c r="S2212" s="69"/>
      <c r="T2212" s="69"/>
      <c r="U2212" s="69"/>
      <c r="V2212" s="69"/>
      <c r="W2212" s="69"/>
      <c r="X2212" s="69"/>
      <c r="Y2212" s="69"/>
      <c r="Z2212" s="69"/>
    </row>
    <row r="2213" spans="1:35" s="76" customFormat="1" ht="18.399999999999999" customHeight="1" x14ac:dyDescent="0.15">
      <c r="A2213" s="69"/>
      <c r="B2213" s="71" t="s">
        <v>153</v>
      </c>
      <c r="C2213" s="69"/>
      <c r="D2213" s="69"/>
      <c r="E2213" s="69"/>
      <c r="F2213" s="69"/>
      <c r="G2213" s="69"/>
      <c r="H2213" s="69"/>
      <c r="I2213" s="69"/>
      <c r="J2213" s="69"/>
      <c r="K2213" s="69"/>
      <c r="L2213" s="69"/>
      <c r="M2213" s="69"/>
      <c r="N2213" s="69"/>
      <c r="O2213" s="69"/>
      <c r="P2213" s="69"/>
      <c r="Q2213" s="69"/>
      <c r="R2213" s="69"/>
      <c r="S2213" s="69"/>
      <c r="T2213" s="69"/>
      <c r="U2213" s="69"/>
      <c r="V2213" s="69"/>
      <c r="W2213" s="69"/>
      <c r="X2213" s="69"/>
      <c r="Y2213" s="69"/>
      <c r="Z2213" s="69"/>
    </row>
    <row r="2214" spans="1:35" s="76" customFormat="1" ht="18.399999999999999" customHeight="1" x14ac:dyDescent="0.15">
      <c r="A2214" s="69"/>
      <c r="B2214" s="71" t="s">
        <v>164</v>
      </c>
      <c r="C2214" s="69"/>
      <c r="D2214" s="69"/>
      <c r="E2214" s="69"/>
      <c r="F2214" s="69"/>
      <c r="G2214" s="69"/>
      <c r="H2214" s="69"/>
      <c r="I2214" s="69"/>
      <c r="J2214" s="69"/>
      <c r="K2214" s="69"/>
      <c r="L2214" s="69"/>
      <c r="M2214" s="69"/>
      <c r="N2214" s="69"/>
      <c r="O2214" s="69"/>
      <c r="P2214" s="69"/>
      <c r="Q2214" s="69"/>
      <c r="R2214" s="69"/>
      <c r="S2214" s="69"/>
      <c r="T2214" s="69"/>
      <c r="U2214" s="69"/>
      <c r="V2214" s="69"/>
      <c r="W2214" s="69"/>
      <c r="X2214" s="69"/>
      <c r="Y2214" s="69"/>
      <c r="Z2214" s="69"/>
    </row>
    <row r="2215" spans="1:35" s="76" customFormat="1" ht="18.399999999999999" customHeight="1" x14ac:dyDescent="0.15">
      <c r="A2215" s="69"/>
      <c r="B2215" s="71" t="s">
        <v>165</v>
      </c>
      <c r="C2215" s="69"/>
      <c r="D2215" s="69"/>
      <c r="E2215" s="69"/>
      <c r="F2215" s="69"/>
      <c r="G2215" s="69"/>
      <c r="H2215" s="69"/>
      <c r="I2215" s="69"/>
      <c r="J2215" s="69"/>
      <c r="K2215" s="69"/>
      <c r="L2215" s="69"/>
      <c r="M2215" s="69"/>
      <c r="N2215" s="69"/>
      <c r="O2215" s="69"/>
      <c r="P2215" s="69"/>
      <c r="Q2215" s="69"/>
      <c r="R2215" s="69"/>
      <c r="S2215" s="69"/>
      <c r="T2215" s="69"/>
      <c r="U2215" s="69"/>
      <c r="V2215" s="69"/>
      <c r="W2215" s="69"/>
      <c r="X2215" s="69"/>
      <c r="Y2215" s="69"/>
      <c r="Z2215" s="69"/>
    </row>
    <row r="2216" spans="1:35" s="76" customFormat="1" ht="18.399999999999999" customHeight="1" x14ac:dyDescent="0.15">
      <c r="A2216" s="69"/>
      <c r="B2216" s="241" t="s">
        <v>154</v>
      </c>
      <c r="C2216" s="69"/>
      <c r="D2216" s="69"/>
      <c r="E2216" s="69"/>
      <c r="F2216" s="69"/>
      <c r="G2216" s="69"/>
      <c r="H2216" s="242"/>
      <c r="I2216" s="69"/>
      <c r="J2216" s="69"/>
      <c r="K2216" s="69"/>
      <c r="L2216" s="69"/>
      <c r="M2216" s="242"/>
      <c r="N2216" s="242"/>
      <c r="O2216" s="242"/>
      <c r="P2216" s="242"/>
      <c r="Q2216" s="242"/>
      <c r="R2216" s="242"/>
      <c r="S2216" s="242"/>
      <c r="T2216" s="242"/>
      <c r="U2216" s="242"/>
      <c r="V2216" s="242"/>
      <c r="W2216" s="242"/>
      <c r="X2216" s="242"/>
      <c r="Y2216" s="242"/>
      <c r="Z2216" s="69"/>
    </row>
    <row r="2217" spans="1:35" s="76" customFormat="1" ht="18.399999999999999" customHeight="1" thickBot="1" x14ac:dyDescent="0.2">
      <c r="A2217" s="69"/>
      <c r="B2217" s="72" t="s">
        <v>390</v>
      </c>
      <c r="C2217" s="69"/>
      <c r="D2217" s="69"/>
      <c r="E2217" s="69"/>
      <c r="F2217" s="69"/>
      <c r="G2217" s="69"/>
      <c r="H2217" s="69"/>
      <c r="I2217" s="69"/>
      <c r="J2217" s="69"/>
      <c r="K2217" s="69"/>
      <c r="L2217" s="69"/>
      <c r="M2217" s="69"/>
      <c r="N2217" s="69"/>
      <c r="O2217" s="69"/>
      <c r="P2217" s="69"/>
      <c r="Q2217" s="69"/>
      <c r="R2217" s="69"/>
      <c r="S2217" s="69"/>
      <c r="T2217" s="69"/>
      <c r="U2217" s="69"/>
      <c r="V2217" s="69"/>
      <c r="W2217" s="69"/>
      <c r="X2217" s="69"/>
      <c r="Y2217" s="69"/>
      <c r="Z2217" s="69"/>
    </row>
    <row r="2218" spans="1:35" s="76" customFormat="1" ht="18.399999999999999" customHeight="1" thickTop="1" thickBot="1" x14ac:dyDescent="0.2">
      <c r="A2218" s="69"/>
      <c r="B2218" s="499" t="s">
        <v>155</v>
      </c>
      <c r="C2218" s="500"/>
      <c r="D2218" s="500"/>
      <c r="E2218" s="500"/>
      <c r="F2218" s="500"/>
      <c r="G2218" s="500"/>
      <c r="H2218" s="500"/>
      <c r="I2218" s="501"/>
      <c r="J2218" s="496">
        <f>J$13</f>
        <v>44871</v>
      </c>
      <c r="K2218" s="497"/>
      <c r="L2218" s="496">
        <f t="shared" ref="L2218" si="679">L$13</f>
        <v>44872</v>
      </c>
      <c r="M2218" s="497"/>
      <c r="N2218" s="496">
        <f t="shared" ref="N2218" si="680">N$13</f>
        <v>44873</v>
      </c>
      <c r="O2218" s="497"/>
      <c r="P2218" s="496">
        <f t="shared" ref="P2218" si="681">P$13</f>
        <v>44874</v>
      </c>
      <c r="Q2218" s="497"/>
      <c r="R2218" s="496">
        <f t="shared" ref="R2218" si="682">R$13</f>
        <v>44875</v>
      </c>
      <c r="S2218" s="497"/>
      <c r="T2218" s="496">
        <f t="shared" ref="T2218" si="683">T$13</f>
        <v>44876</v>
      </c>
      <c r="U2218" s="497"/>
      <c r="V2218" s="496">
        <f t="shared" ref="V2218" si="684">V$13</f>
        <v>44877</v>
      </c>
      <c r="W2218" s="497"/>
      <c r="X2218" s="496">
        <f t="shared" ref="X2218" si="685">X$13</f>
        <v>44878</v>
      </c>
      <c r="Y2218" s="502"/>
      <c r="Z2218" s="69"/>
    </row>
    <row r="2219" spans="1:35" s="76" customFormat="1" ht="18.399999999999999" customHeight="1" thickTop="1" x14ac:dyDescent="0.15">
      <c r="A2219" s="69"/>
      <c r="B2219" s="170" t="s">
        <v>156</v>
      </c>
      <c r="C2219" s="171"/>
      <c r="D2219" s="171"/>
      <c r="E2219" s="171"/>
      <c r="F2219" s="171"/>
      <c r="G2219" s="171"/>
      <c r="H2219" s="171"/>
      <c r="I2219" s="172"/>
      <c r="J2219" s="488"/>
      <c r="K2219" s="489"/>
      <c r="L2219" s="490"/>
      <c r="M2219" s="489"/>
      <c r="N2219" s="490"/>
      <c r="O2219" s="489"/>
      <c r="P2219" s="490"/>
      <c r="Q2219" s="489"/>
      <c r="R2219" s="490"/>
      <c r="S2219" s="489"/>
      <c r="T2219" s="490"/>
      <c r="U2219" s="489"/>
      <c r="V2219" s="490"/>
      <c r="W2219" s="489"/>
      <c r="X2219" s="490"/>
      <c r="Y2219" s="491"/>
      <c r="Z2219" s="69"/>
    </row>
    <row r="2220" spans="1:35" s="76" customFormat="1" ht="18.399999999999999" customHeight="1" x14ac:dyDescent="0.15">
      <c r="A2220" s="69"/>
      <c r="B2220" s="173"/>
      <c r="C2220" s="174"/>
      <c r="D2220" s="174"/>
      <c r="E2220" s="174"/>
      <c r="F2220" s="174"/>
      <c r="G2220" s="175" t="s">
        <v>157</v>
      </c>
      <c r="H2220" s="176"/>
      <c r="I2220" s="177"/>
      <c r="J2220" s="492" t="s">
        <v>286</v>
      </c>
      <c r="K2220" s="493"/>
      <c r="L2220" s="494" t="s">
        <v>286</v>
      </c>
      <c r="M2220" s="493"/>
      <c r="N2220" s="494" t="s">
        <v>286</v>
      </c>
      <c r="O2220" s="493"/>
      <c r="P2220" s="494" t="s">
        <v>286</v>
      </c>
      <c r="Q2220" s="493"/>
      <c r="R2220" s="494" t="s">
        <v>286</v>
      </c>
      <c r="S2220" s="493"/>
      <c r="T2220" s="494" t="s">
        <v>286</v>
      </c>
      <c r="U2220" s="493"/>
      <c r="V2220" s="494" t="s">
        <v>286</v>
      </c>
      <c r="W2220" s="493"/>
      <c r="X2220" s="494" t="s">
        <v>286</v>
      </c>
      <c r="Y2220" s="495"/>
      <c r="Z2220" s="69"/>
    </row>
    <row r="2221" spans="1:35" s="76" customFormat="1" ht="18.399999999999999" customHeight="1" x14ac:dyDescent="0.15">
      <c r="A2221" s="69"/>
      <c r="B2221" s="178" t="s">
        <v>158</v>
      </c>
      <c r="C2221" s="179"/>
      <c r="D2221" s="179"/>
      <c r="E2221" s="179"/>
      <c r="F2221" s="179"/>
      <c r="G2221" s="179"/>
      <c r="H2221" s="179"/>
      <c r="I2221" s="180"/>
      <c r="J2221" s="484"/>
      <c r="K2221" s="485"/>
      <c r="L2221" s="486"/>
      <c r="M2221" s="485"/>
      <c r="N2221" s="486"/>
      <c r="O2221" s="485"/>
      <c r="P2221" s="486"/>
      <c r="Q2221" s="485"/>
      <c r="R2221" s="486"/>
      <c r="S2221" s="485"/>
      <c r="T2221" s="486"/>
      <c r="U2221" s="485"/>
      <c r="V2221" s="486"/>
      <c r="W2221" s="485"/>
      <c r="X2221" s="486"/>
      <c r="Y2221" s="487"/>
      <c r="Z2221" s="69"/>
    </row>
    <row r="2222" spans="1:35" s="76" customFormat="1" ht="18.399999999999999" customHeight="1" x14ac:dyDescent="0.15">
      <c r="A2222" s="70"/>
      <c r="B2222" s="178" t="s">
        <v>159</v>
      </c>
      <c r="C2222" s="179"/>
      <c r="D2222" s="179"/>
      <c r="E2222" s="179"/>
      <c r="F2222" s="179"/>
      <c r="G2222" s="179"/>
      <c r="H2222" s="179"/>
      <c r="I2222" s="180"/>
      <c r="J2222" s="484"/>
      <c r="K2222" s="485"/>
      <c r="L2222" s="486"/>
      <c r="M2222" s="485"/>
      <c r="N2222" s="486"/>
      <c r="O2222" s="485"/>
      <c r="P2222" s="486"/>
      <c r="Q2222" s="485"/>
      <c r="R2222" s="486"/>
      <c r="S2222" s="485"/>
      <c r="T2222" s="486"/>
      <c r="U2222" s="485"/>
      <c r="V2222" s="486"/>
      <c r="W2222" s="485"/>
      <c r="X2222" s="486"/>
      <c r="Y2222" s="487"/>
      <c r="Z2222" s="69"/>
    </row>
    <row r="2223" spans="1:35" s="76" customFormat="1" ht="18.399999999999999" customHeight="1" x14ac:dyDescent="0.15">
      <c r="A2223" s="69"/>
      <c r="B2223" s="178" t="s">
        <v>160</v>
      </c>
      <c r="C2223" s="179"/>
      <c r="D2223" s="179"/>
      <c r="E2223" s="179"/>
      <c r="F2223" s="179"/>
      <c r="G2223" s="179"/>
      <c r="H2223" s="179"/>
      <c r="I2223" s="180"/>
      <c r="J2223" s="484"/>
      <c r="K2223" s="485"/>
      <c r="L2223" s="486"/>
      <c r="M2223" s="485"/>
      <c r="N2223" s="486"/>
      <c r="O2223" s="485"/>
      <c r="P2223" s="486"/>
      <c r="Q2223" s="485"/>
      <c r="R2223" s="486"/>
      <c r="S2223" s="485"/>
      <c r="T2223" s="486"/>
      <c r="U2223" s="485"/>
      <c r="V2223" s="486"/>
      <c r="W2223" s="485"/>
      <c r="X2223" s="486"/>
      <c r="Y2223" s="487"/>
      <c r="Z2223" s="69"/>
    </row>
    <row r="2224" spans="1:35" s="76" customFormat="1" ht="18.399999999999999" customHeight="1" thickBot="1" x14ac:dyDescent="0.2">
      <c r="A2224" s="70"/>
      <c r="B2224" s="181" t="s">
        <v>161</v>
      </c>
      <c r="C2224" s="182"/>
      <c r="D2224" s="182"/>
      <c r="E2224" s="182"/>
      <c r="F2224" s="182"/>
      <c r="G2224" s="182"/>
      <c r="H2224" s="182"/>
      <c r="I2224" s="183"/>
      <c r="J2224" s="480"/>
      <c r="K2224" s="481"/>
      <c r="L2224" s="482"/>
      <c r="M2224" s="481"/>
      <c r="N2224" s="482"/>
      <c r="O2224" s="481"/>
      <c r="P2224" s="482"/>
      <c r="Q2224" s="481"/>
      <c r="R2224" s="482"/>
      <c r="S2224" s="481"/>
      <c r="T2224" s="482"/>
      <c r="U2224" s="481"/>
      <c r="V2224" s="482"/>
      <c r="W2224" s="481"/>
      <c r="X2224" s="482"/>
      <c r="Y2224" s="483"/>
      <c r="Z2224" s="69"/>
    </row>
    <row r="2225" spans="1:28" s="76" customFormat="1" ht="18.399999999999999" customHeight="1" thickTop="1" x14ac:dyDescent="0.15">
      <c r="A2225" s="69"/>
      <c r="B2225" s="73"/>
      <c r="C2225" s="73"/>
      <c r="D2225" s="507" t="str">
        <f>IF(AB2226=0,"",VLOOKUP(AB2226,E$2256:F$2355,2))</f>
        <v/>
      </c>
      <c r="E2225" s="507"/>
      <c r="F2225" s="507"/>
      <c r="G2225" s="507"/>
      <c r="H2225" s="73"/>
      <c r="I2225" s="73"/>
      <c r="J2225" s="73"/>
      <c r="K2225" s="73"/>
      <c r="L2225" s="73"/>
      <c r="M2225" s="503"/>
      <c r="N2225" s="503"/>
      <c r="O2225" s="503"/>
      <c r="P2225" s="503"/>
      <c r="Q2225" s="503"/>
      <c r="R2225" s="73"/>
      <c r="S2225" s="73"/>
      <c r="T2225" s="73"/>
      <c r="U2225" s="505" t="str">
        <f>U$20</f>
        <v/>
      </c>
      <c r="V2225" s="505"/>
      <c r="W2225" s="505"/>
      <c r="X2225" s="505"/>
      <c r="Y2225" s="505"/>
      <c r="Z2225" s="69"/>
    </row>
    <row r="2226" spans="1:28" s="76" customFormat="1" ht="18.399999999999999" customHeight="1" x14ac:dyDescent="0.15">
      <c r="A2226" s="69"/>
      <c r="B2226" s="74" t="s">
        <v>162</v>
      </c>
      <c r="C2226" s="74"/>
      <c r="D2226" s="508"/>
      <c r="E2226" s="508"/>
      <c r="F2226" s="508"/>
      <c r="G2226" s="508"/>
      <c r="H2226" s="69"/>
      <c r="I2226" s="74" t="s">
        <v>163</v>
      </c>
      <c r="J2226" s="74"/>
      <c r="K2226" s="74"/>
      <c r="L2226" s="74"/>
      <c r="M2226" s="504"/>
      <c r="N2226" s="504"/>
      <c r="O2226" s="504"/>
      <c r="P2226" s="504"/>
      <c r="Q2226" s="504"/>
      <c r="R2226" s="69"/>
      <c r="S2226" s="74" t="s">
        <v>174</v>
      </c>
      <c r="T2226" s="74"/>
      <c r="U2226" s="506"/>
      <c r="V2226" s="506"/>
      <c r="W2226" s="506"/>
      <c r="X2226" s="506"/>
      <c r="Y2226" s="506"/>
      <c r="Z2226" s="69"/>
      <c r="AB2226" s="85">
        <f>IF(OR(SUM(AE$9:AE$10)=0,SUM(AE$9:AE$10)&lt;MAX(AB$1:AB2225)+1),0,MAX(AB$1:AB2225)+1)</f>
        <v>0</v>
      </c>
    </row>
    <row r="2227" spans="1:28" s="76" customFormat="1" ht="18.399999999999999" customHeight="1" x14ac:dyDescent="0.15">
      <c r="A2227" s="69"/>
      <c r="B2227" s="240" t="s">
        <v>389</v>
      </c>
      <c r="C2227" s="69"/>
      <c r="D2227" s="69"/>
      <c r="E2227" s="69"/>
      <c r="F2227" s="69"/>
      <c r="G2227" s="69"/>
      <c r="H2227" s="69"/>
      <c r="I2227" s="69"/>
      <c r="J2227" s="69"/>
      <c r="K2227" s="69"/>
      <c r="L2227" s="69"/>
      <c r="M2227" s="69"/>
      <c r="N2227" s="69"/>
      <c r="O2227" s="69"/>
      <c r="P2227" s="69"/>
      <c r="Q2227" s="69"/>
      <c r="R2227" s="69"/>
      <c r="S2227" s="69"/>
      <c r="T2227" s="69"/>
      <c r="U2227" s="69"/>
      <c r="V2227" s="69"/>
      <c r="W2227" s="69"/>
      <c r="X2227" s="69"/>
      <c r="Y2227" s="69"/>
      <c r="Z2227" s="69"/>
    </row>
    <row r="2228" spans="1:28" s="76" customFormat="1" ht="18.399999999999999" customHeight="1" x14ac:dyDescent="0.15">
      <c r="A2228" s="69" t="s">
        <v>149</v>
      </c>
      <c r="B2228" s="70"/>
      <c r="C2228" s="70"/>
      <c r="D2228" s="70"/>
      <c r="E2228" s="70"/>
      <c r="F2228" s="70"/>
      <c r="G2228" s="70"/>
      <c r="H2228" s="70"/>
      <c r="I2228" s="70"/>
      <c r="J2228" s="70"/>
      <c r="K2228" s="70"/>
      <c r="L2228" s="70"/>
      <c r="M2228" s="70"/>
      <c r="N2228" s="70"/>
      <c r="O2228" s="70"/>
      <c r="P2228" s="70"/>
      <c r="Q2228" s="70"/>
      <c r="R2228" s="70"/>
      <c r="S2228" s="70"/>
      <c r="T2228" s="70"/>
      <c r="U2228" s="70"/>
      <c r="V2228" s="70"/>
      <c r="W2228" s="70"/>
      <c r="X2228" s="70"/>
      <c r="Y2228" s="70"/>
      <c r="Z2228" s="70"/>
      <c r="AA2228" s="75"/>
    </row>
    <row r="2229" spans="1:28" s="76" customFormat="1" ht="18.399999999999999" customHeight="1" x14ac:dyDescent="0.15">
      <c r="A2229" s="70"/>
      <c r="B2229" s="70"/>
      <c r="C2229" s="70"/>
      <c r="D2229" s="498" t="str">
        <f>団体!C$4&amp;"   体調チェックシート"</f>
        <v>令和 ４年度 第２４回 「谷口睦生」記念陸上記録会   体調チェックシート</v>
      </c>
      <c r="E2229" s="498"/>
      <c r="F2229" s="498"/>
      <c r="G2229" s="498"/>
      <c r="H2229" s="498"/>
      <c r="I2229" s="498"/>
      <c r="J2229" s="498"/>
      <c r="K2229" s="498"/>
      <c r="L2229" s="498"/>
      <c r="M2229" s="498"/>
      <c r="N2229" s="498"/>
      <c r="O2229" s="498"/>
      <c r="P2229" s="498"/>
      <c r="Q2229" s="498"/>
      <c r="R2229" s="498"/>
      <c r="S2229" s="498"/>
      <c r="T2229" s="498"/>
      <c r="U2229" s="498"/>
      <c r="V2229" s="498"/>
      <c r="W2229" s="498"/>
      <c r="X2229" s="498"/>
      <c r="Y2229" s="70"/>
      <c r="Z2229" s="70"/>
      <c r="AA2229" s="75"/>
    </row>
    <row r="2230" spans="1:28" s="76" customFormat="1" ht="18.399999999999999" customHeight="1" x14ac:dyDescent="0.15">
      <c r="A2230" s="69"/>
      <c r="B2230" s="69"/>
      <c r="C2230" s="69"/>
      <c r="D2230" s="498"/>
      <c r="E2230" s="498"/>
      <c r="F2230" s="498"/>
      <c r="G2230" s="498"/>
      <c r="H2230" s="498"/>
      <c r="I2230" s="498"/>
      <c r="J2230" s="498"/>
      <c r="K2230" s="498"/>
      <c r="L2230" s="498"/>
      <c r="M2230" s="498"/>
      <c r="N2230" s="498"/>
      <c r="O2230" s="498"/>
      <c r="P2230" s="498"/>
      <c r="Q2230" s="498"/>
      <c r="R2230" s="498"/>
      <c r="S2230" s="498"/>
      <c r="T2230" s="498"/>
      <c r="U2230" s="498"/>
      <c r="V2230" s="498"/>
      <c r="W2230" s="498"/>
      <c r="X2230" s="498"/>
      <c r="Y2230" s="69"/>
      <c r="Z2230" s="69"/>
    </row>
    <row r="2231" spans="1:28" s="76" customFormat="1" ht="18.399999999999999" customHeight="1" x14ac:dyDescent="0.15">
      <c r="A2231" s="69"/>
      <c r="B2231" s="69"/>
      <c r="C2231" s="69"/>
      <c r="D2231" s="69"/>
      <c r="E2231" s="69"/>
      <c r="F2231" s="69"/>
      <c r="G2231" s="69"/>
      <c r="H2231" s="69"/>
      <c r="I2231" s="69"/>
      <c r="J2231" s="69"/>
      <c r="K2231" s="69"/>
      <c r="L2231" s="69"/>
      <c r="M2231" s="69"/>
      <c r="N2231" s="69"/>
      <c r="O2231" s="69"/>
      <c r="P2231" s="69"/>
      <c r="Q2231" s="69"/>
      <c r="R2231" s="69"/>
      <c r="S2231" s="69"/>
      <c r="T2231" s="69"/>
      <c r="U2231" s="69"/>
      <c r="V2231" s="69"/>
      <c r="W2231" s="69"/>
      <c r="X2231" s="69"/>
      <c r="Y2231" s="69"/>
      <c r="Z2231" s="69"/>
    </row>
    <row r="2232" spans="1:28" s="76" customFormat="1" ht="18.399999999999999" customHeight="1" x14ac:dyDescent="0.15">
      <c r="A2232" s="69"/>
      <c r="B2232" s="71" t="s">
        <v>150</v>
      </c>
      <c r="C2232" s="69"/>
      <c r="D2232" s="69"/>
      <c r="E2232" s="69"/>
      <c r="F2232" s="69"/>
      <c r="G2232" s="69"/>
      <c r="H2232" s="69"/>
      <c r="I2232" s="69"/>
      <c r="J2232" s="69"/>
      <c r="K2232" s="69"/>
      <c r="L2232" s="69"/>
      <c r="M2232" s="69"/>
      <c r="N2232" s="69"/>
      <c r="O2232" s="69"/>
      <c r="P2232" s="69"/>
      <c r="Q2232" s="69"/>
      <c r="R2232" s="69"/>
      <c r="S2232" s="69"/>
      <c r="T2232" s="69"/>
      <c r="U2232" s="69"/>
      <c r="V2232" s="69"/>
      <c r="W2232" s="69"/>
      <c r="X2232" s="69"/>
      <c r="Y2232" s="69"/>
      <c r="Z2232" s="69"/>
    </row>
    <row r="2233" spans="1:28" s="76" customFormat="1" ht="18.399999999999999" customHeight="1" x14ac:dyDescent="0.15">
      <c r="A2233" s="69"/>
      <c r="B2233" s="71" t="s">
        <v>151</v>
      </c>
      <c r="C2233" s="69"/>
      <c r="D2233" s="69"/>
      <c r="E2233" s="69"/>
      <c r="F2233" s="69"/>
      <c r="G2233" s="69"/>
      <c r="H2233" s="69"/>
      <c r="I2233" s="69"/>
      <c r="J2233" s="69"/>
      <c r="K2233" s="69"/>
      <c r="L2233" s="69"/>
      <c r="M2233" s="69"/>
      <c r="N2233" s="69"/>
      <c r="O2233" s="69"/>
      <c r="P2233" s="69"/>
      <c r="Q2233" s="69"/>
      <c r="R2233" s="69"/>
      <c r="S2233" s="69"/>
      <c r="T2233" s="69"/>
      <c r="U2233" s="69"/>
      <c r="V2233" s="69"/>
      <c r="W2233" s="69"/>
      <c r="X2233" s="69"/>
      <c r="Y2233" s="69"/>
      <c r="Z2233" s="69"/>
    </row>
    <row r="2234" spans="1:28" s="76" customFormat="1" ht="18.399999999999999" customHeight="1" x14ac:dyDescent="0.15">
      <c r="A2234" s="69"/>
      <c r="B2234" s="71" t="s">
        <v>152</v>
      </c>
      <c r="C2234" s="69"/>
      <c r="D2234" s="69"/>
      <c r="E2234" s="69"/>
      <c r="F2234" s="69"/>
      <c r="G2234" s="69"/>
      <c r="H2234" s="69"/>
      <c r="I2234" s="69"/>
      <c r="J2234" s="69"/>
      <c r="K2234" s="69"/>
      <c r="L2234" s="69"/>
      <c r="M2234" s="69"/>
      <c r="N2234" s="69"/>
      <c r="O2234" s="69"/>
      <c r="P2234" s="69"/>
      <c r="Q2234" s="69"/>
      <c r="R2234" s="69"/>
      <c r="S2234" s="69"/>
      <c r="T2234" s="69"/>
      <c r="U2234" s="69"/>
      <c r="V2234" s="69"/>
      <c r="W2234" s="69"/>
      <c r="X2234" s="69"/>
      <c r="Y2234" s="69"/>
      <c r="Z2234" s="69"/>
    </row>
    <row r="2235" spans="1:28" s="76" customFormat="1" ht="18.399999999999999" customHeight="1" x14ac:dyDescent="0.15">
      <c r="A2235" s="69"/>
      <c r="B2235" s="71" t="s">
        <v>153</v>
      </c>
      <c r="C2235" s="69"/>
      <c r="D2235" s="69"/>
      <c r="E2235" s="69"/>
      <c r="F2235" s="69"/>
      <c r="G2235" s="69"/>
      <c r="H2235" s="69"/>
      <c r="I2235" s="69"/>
      <c r="J2235" s="69"/>
      <c r="K2235" s="69"/>
      <c r="L2235" s="69"/>
      <c r="M2235" s="69"/>
      <c r="N2235" s="69"/>
      <c r="O2235" s="69"/>
      <c r="P2235" s="69"/>
      <c r="Q2235" s="69"/>
      <c r="R2235" s="69"/>
      <c r="S2235" s="69"/>
      <c r="T2235" s="69"/>
      <c r="U2235" s="69"/>
      <c r="V2235" s="69"/>
      <c r="W2235" s="69"/>
      <c r="X2235" s="69"/>
      <c r="Y2235" s="69"/>
      <c r="Z2235" s="69"/>
    </row>
    <row r="2236" spans="1:28" s="76" customFormat="1" ht="18.399999999999999" customHeight="1" x14ac:dyDescent="0.15">
      <c r="A2236" s="69"/>
      <c r="B2236" s="71" t="s">
        <v>164</v>
      </c>
      <c r="C2236" s="69"/>
      <c r="D2236" s="69"/>
      <c r="E2236" s="69"/>
      <c r="F2236" s="69"/>
      <c r="G2236" s="69"/>
      <c r="H2236" s="69"/>
      <c r="I2236" s="69"/>
      <c r="J2236" s="69"/>
      <c r="K2236" s="69"/>
      <c r="L2236" s="69"/>
      <c r="M2236" s="69"/>
      <c r="N2236" s="69"/>
      <c r="O2236" s="69"/>
      <c r="P2236" s="69"/>
      <c r="Q2236" s="69"/>
      <c r="R2236" s="69"/>
      <c r="S2236" s="69"/>
      <c r="T2236" s="69"/>
      <c r="U2236" s="69"/>
      <c r="V2236" s="69"/>
      <c r="W2236" s="69"/>
      <c r="X2236" s="69"/>
      <c r="Y2236" s="69"/>
      <c r="Z2236" s="69"/>
    </row>
    <row r="2237" spans="1:28" s="76" customFormat="1" ht="18.399999999999999" customHeight="1" x14ac:dyDescent="0.15">
      <c r="A2237" s="69"/>
      <c r="B2237" s="71" t="s">
        <v>165</v>
      </c>
      <c r="C2237" s="69"/>
      <c r="D2237" s="69"/>
      <c r="E2237" s="69"/>
      <c r="F2237" s="69"/>
      <c r="G2237" s="69"/>
      <c r="H2237" s="69"/>
      <c r="I2237" s="69"/>
      <c r="J2237" s="69"/>
      <c r="K2237" s="69"/>
      <c r="L2237" s="69"/>
      <c r="M2237" s="69"/>
      <c r="N2237" s="69"/>
      <c r="O2237" s="69"/>
      <c r="P2237" s="69"/>
      <c r="Q2237" s="69"/>
      <c r="R2237" s="69"/>
      <c r="S2237" s="69"/>
      <c r="T2237" s="69"/>
      <c r="U2237" s="69"/>
      <c r="V2237" s="69"/>
      <c r="W2237" s="69"/>
      <c r="X2237" s="69"/>
      <c r="Y2237" s="69"/>
      <c r="Z2237" s="69"/>
    </row>
    <row r="2238" spans="1:28" s="76" customFormat="1" ht="18.399999999999999" customHeight="1" x14ac:dyDescent="0.15">
      <c r="A2238" s="69"/>
      <c r="B2238" s="241" t="s">
        <v>154</v>
      </c>
      <c r="C2238" s="69"/>
      <c r="D2238" s="69"/>
      <c r="E2238" s="69"/>
      <c r="F2238" s="69"/>
      <c r="G2238" s="69"/>
      <c r="H2238" s="242"/>
      <c r="I2238" s="69"/>
      <c r="J2238" s="69"/>
      <c r="K2238" s="69"/>
      <c r="L2238" s="69"/>
      <c r="M2238" s="242"/>
      <c r="N2238" s="242"/>
      <c r="O2238" s="242"/>
      <c r="P2238" s="242"/>
      <c r="Q2238" s="242"/>
      <c r="R2238" s="242"/>
      <c r="S2238" s="242"/>
      <c r="T2238" s="242"/>
      <c r="U2238" s="242"/>
      <c r="V2238" s="242"/>
      <c r="W2238" s="242"/>
      <c r="X2238" s="242"/>
      <c r="Y2238" s="242"/>
      <c r="Z2238" s="69"/>
    </row>
    <row r="2239" spans="1:28" s="76" customFormat="1" ht="18.399999999999999" customHeight="1" thickBot="1" x14ac:dyDescent="0.2">
      <c r="A2239" s="69"/>
      <c r="B2239" s="72" t="s">
        <v>390</v>
      </c>
      <c r="C2239" s="69"/>
      <c r="D2239" s="69"/>
      <c r="E2239" s="69"/>
      <c r="F2239" s="69"/>
      <c r="G2239" s="69"/>
      <c r="H2239" s="69"/>
      <c r="I2239" s="69"/>
      <c r="J2239" s="69"/>
      <c r="K2239" s="69"/>
      <c r="L2239" s="69"/>
      <c r="M2239" s="69"/>
      <c r="N2239" s="69"/>
      <c r="O2239" s="69"/>
      <c r="P2239" s="69"/>
      <c r="Q2239" s="69"/>
      <c r="R2239" s="69"/>
      <c r="S2239" s="69"/>
      <c r="T2239" s="69"/>
      <c r="U2239" s="69"/>
      <c r="V2239" s="69"/>
      <c r="W2239" s="69"/>
      <c r="X2239" s="69"/>
      <c r="Y2239" s="69"/>
      <c r="Z2239" s="69"/>
    </row>
    <row r="2240" spans="1:28" s="76" customFormat="1" ht="18.399999999999999" customHeight="1" thickTop="1" thickBot="1" x14ac:dyDescent="0.2">
      <c r="A2240" s="69"/>
      <c r="B2240" s="499" t="s">
        <v>155</v>
      </c>
      <c r="C2240" s="500"/>
      <c r="D2240" s="500"/>
      <c r="E2240" s="500"/>
      <c r="F2240" s="500"/>
      <c r="G2240" s="500"/>
      <c r="H2240" s="500"/>
      <c r="I2240" s="501"/>
      <c r="J2240" s="496">
        <f>J$13</f>
        <v>44871</v>
      </c>
      <c r="K2240" s="497"/>
      <c r="L2240" s="496">
        <f t="shared" ref="L2240" si="686">L$13</f>
        <v>44872</v>
      </c>
      <c r="M2240" s="497"/>
      <c r="N2240" s="496">
        <f t="shared" ref="N2240" si="687">N$13</f>
        <v>44873</v>
      </c>
      <c r="O2240" s="497"/>
      <c r="P2240" s="496">
        <f t="shared" ref="P2240" si="688">P$13</f>
        <v>44874</v>
      </c>
      <c r="Q2240" s="497"/>
      <c r="R2240" s="496">
        <f t="shared" ref="R2240" si="689">R$13</f>
        <v>44875</v>
      </c>
      <c r="S2240" s="497"/>
      <c r="T2240" s="496">
        <f t="shared" ref="T2240" si="690">T$13</f>
        <v>44876</v>
      </c>
      <c r="U2240" s="497"/>
      <c r="V2240" s="496">
        <f t="shared" ref="V2240" si="691">V$13</f>
        <v>44877</v>
      </c>
      <c r="W2240" s="497"/>
      <c r="X2240" s="496">
        <f t="shared" ref="X2240" si="692">X$13</f>
        <v>44878</v>
      </c>
      <c r="Y2240" s="502"/>
      <c r="Z2240" s="69"/>
    </row>
    <row r="2241" spans="1:37" s="76" customFormat="1" ht="18.399999999999999" customHeight="1" thickTop="1" x14ac:dyDescent="0.15">
      <c r="A2241" s="69"/>
      <c r="B2241" s="170" t="s">
        <v>156</v>
      </c>
      <c r="C2241" s="171"/>
      <c r="D2241" s="171"/>
      <c r="E2241" s="171"/>
      <c r="F2241" s="171"/>
      <c r="G2241" s="171"/>
      <c r="H2241" s="171"/>
      <c r="I2241" s="172"/>
      <c r="J2241" s="488"/>
      <c r="K2241" s="489"/>
      <c r="L2241" s="490"/>
      <c r="M2241" s="489"/>
      <c r="N2241" s="490"/>
      <c r="O2241" s="489"/>
      <c r="P2241" s="490"/>
      <c r="Q2241" s="489"/>
      <c r="R2241" s="490"/>
      <c r="S2241" s="489"/>
      <c r="T2241" s="490"/>
      <c r="U2241" s="489"/>
      <c r="V2241" s="490"/>
      <c r="W2241" s="489"/>
      <c r="X2241" s="490"/>
      <c r="Y2241" s="491"/>
      <c r="Z2241" s="69"/>
    </row>
    <row r="2242" spans="1:37" s="76" customFormat="1" ht="18.399999999999999" customHeight="1" x14ac:dyDescent="0.15">
      <c r="A2242" s="69"/>
      <c r="B2242" s="173"/>
      <c r="C2242" s="174"/>
      <c r="D2242" s="174"/>
      <c r="E2242" s="174"/>
      <c r="F2242" s="174"/>
      <c r="G2242" s="175" t="s">
        <v>157</v>
      </c>
      <c r="H2242" s="176"/>
      <c r="I2242" s="177"/>
      <c r="J2242" s="492" t="s">
        <v>286</v>
      </c>
      <c r="K2242" s="493"/>
      <c r="L2242" s="494" t="s">
        <v>286</v>
      </c>
      <c r="M2242" s="493"/>
      <c r="N2242" s="494" t="s">
        <v>286</v>
      </c>
      <c r="O2242" s="493"/>
      <c r="P2242" s="494" t="s">
        <v>286</v>
      </c>
      <c r="Q2242" s="493"/>
      <c r="R2242" s="494" t="s">
        <v>286</v>
      </c>
      <c r="S2242" s="493"/>
      <c r="T2242" s="494" t="s">
        <v>286</v>
      </c>
      <c r="U2242" s="493"/>
      <c r="V2242" s="494" t="s">
        <v>286</v>
      </c>
      <c r="W2242" s="493"/>
      <c r="X2242" s="494" t="s">
        <v>286</v>
      </c>
      <c r="Y2242" s="495"/>
      <c r="Z2242" s="69"/>
    </row>
    <row r="2243" spans="1:37" s="76" customFormat="1" ht="18.399999999999999" customHeight="1" x14ac:dyDescent="0.15">
      <c r="A2243" s="69"/>
      <c r="B2243" s="178" t="s">
        <v>158</v>
      </c>
      <c r="C2243" s="179"/>
      <c r="D2243" s="179"/>
      <c r="E2243" s="179"/>
      <c r="F2243" s="179"/>
      <c r="G2243" s="179"/>
      <c r="H2243" s="179"/>
      <c r="I2243" s="180"/>
      <c r="J2243" s="484"/>
      <c r="K2243" s="485"/>
      <c r="L2243" s="486"/>
      <c r="M2243" s="485"/>
      <c r="N2243" s="486"/>
      <c r="O2243" s="485"/>
      <c r="P2243" s="486"/>
      <c r="Q2243" s="485"/>
      <c r="R2243" s="486"/>
      <c r="S2243" s="485"/>
      <c r="T2243" s="486"/>
      <c r="U2243" s="485"/>
      <c r="V2243" s="486"/>
      <c r="W2243" s="485"/>
      <c r="X2243" s="486"/>
      <c r="Y2243" s="487"/>
      <c r="Z2243" s="69"/>
    </row>
    <row r="2244" spans="1:37" s="76" customFormat="1" ht="18.399999999999999" customHeight="1" x14ac:dyDescent="0.15">
      <c r="A2244" s="70"/>
      <c r="B2244" s="178" t="s">
        <v>159</v>
      </c>
      <c r="C2244" s="179"/>
      <c r="D2244" s="179"/>
      <c r="E2244" s="179"/>
      <c r="F2244" s="179"/>
      <c r="G2244" s="179"/>
      <c r="H2244" s="179"/>
      <c r="I2244" s="180"/>
      <c r="J2244" s="484"/>
      <c r="K2244" s="485"/>
      <c r="L2244" s="486"/>
      <c r="M2244" s="485"/>
      <c r="N2244" s="486"/>
      <c r="O2244" s="485"/>
      <c r="P2244" s="486"/>
      <c r="Q2244" s="485"/>
      <c r="R2244" s="486"/>
      <c r="S2244" s="485"/>
      <c r="T2244" s="486"/>
      <c r="U2244" s="485"/>
      <c r="V2244" s="486"/>
      <c r="W2244" s="485"/>
      <c r="X2244" s="486"/>
      <c r="Y2244" s="487"/>
      <c r="Z2244" s="69"/>
    </row>
    <row r="2245" spans="1:37" s="76" customFormat="1" ht="18.399999999999999" customHeight="1" x14ac:dyDescent="0.15">
      <c r="A2245" s="69"/>
      <c r="B2245" s="178" t="s">
        <v>160</v>
      </c>
      <c r="C2245" s="179"/>
      <c r="D2245" s="179"/>
      <c r="E2245" s="179"/>
      <c r="F2245" s="179"/>
      <c r="G2245" s="179"/>
      <c r="H2245" s="179"/>
      <c r="I2245" s="180"/>
      <c r="J2245" s="484"/>
      <c r="K2245" s="485"/>
      <c r="L2245" s="486"/>
      <c r="M2245" s="485"/>
      <c r="N2245" s="486"/>
      <c r="O2245" s="485"/>
      <c r="P2245" s="486"/>
      <c r="Q2245" s="485"/>
      <c r="R2245" s="486"/>
      <c r="S2245" s="485"/>
      <c r="T2245" s="486"/>
      <c r="U2245" s="485"/>
      <c r="V2245" s="486"/>
      <c r="W2245" s="485"/>
      <c r="X2245" s="486"/>
      <c r="Y2245" s="487"/>
      <c r="Z2245" s="69"/>
    </row>
    <row r="2246" spans="1:37" s="76" customFormat="1" ht="18.399999999999999" customHeight="1" thickBot="1" x14ac:dyDescent="0.2">
      <c r="A2246" s="70"/>
      <c r="B2246" s="181" t="s">
        <v>161</v>
      </c>
      <c r="C2246" s="182"/>
      <c r="D2246" s="182"/>
      <c r="E2246" s="182"/>
      <c r="F2246" s="182"/>
      <c r="G2246" s="182"/>
      <c r="H2246" s="182"/>
      <c r="I2246" s="183"/>
      <c r="J2246" s="480"/>
      <c r="K2246" s="481"/>
      <c r="L2246" s="482"/>
      <c r="M2246" s="481"/>
      <c r="N2246" s="482"/>
      <c r="O2246" s="481"/>
      <c r="P2246" s="482"/>
      <c r="Q2246" s="481"/>
      <c r="R2246" s="482"/>
      <c r="S2246" s="481"/>
      <c r="T2246" s="482"/>
      <c r="U2246" s="481"/>
      <c r="V2246" s="482"/>
      <c r="W2246" s="481"/>
      <c r="X2246" s="482"/>
      <c r="Y2246" s="483"/>
      <c r="Z2246" s="69"/>
    </row>
    <row r="2247" spans="1:37" s="76" customFormat="1" ht="18.399999999999999" customHeight="1" thickTop="1" x14ac:dyDescent="0.15">
      <c r="A2247" s="69"/>
      <c r="B2247" s="73"/>
      <c r="C2247" s="73"/>
      <c r="D2247" s="507" t="str">
        <f>IF(AB2248=0,"",VLOOKUP(AB2248,E$2256:F$2355,2))</f>
        <v/>
      </c>
      <c r="E2247" s="507"/>
      <c r="F2247" s="507"/>
      <c r="G2247" s="507"/>
      <c r="H2247" s="73"/>
      <c r="I2247" s="73"/>
      <c r="J2247" s="73"/>
      <c r="K2247" s="73"/>
      <c r="L2247" s="73"/>
      <c r="M2247" s="503"/>
      <c r="N2247" s="503"/>
      <c r="O2247" s="503"/>
      <c r="P2247" s="503"/>
      <c r="Q2247" s="503"/>
      <c r="R2247" s="73"/>
      <c r="S2247" s="73"/>
      <c r="T2247" s="73"/>
      <c r="U2247" s="505" t="str">
        <f>U$20</f>
        <v/>
      </c>
      <c r="V2247" s="505"/>
      <c r="W2247" s="505"/>
      <c r="X2247" s="505"/>
      <c r="Y2247" s="505"/>
      <c r="Z2247" s="69"/>
    </row>
    <row r="2248" spans="1:37" s="76" customFormat="1" ht="18.399999999999999" customHeight="1" x14ac:dyDescent="0.15">
      <c r="A2248" s="69"/>
      <c r="B2248" s="74" t="s">
        <v>162</v>
      </c>
      <c r="C2248" s="74"/>
      <c r="D2248" s="508"/>
      <c r="E2248" s="508"/>
      <c r="F2248" s="508"/>
      <c r="G2248" s="508"/>
      <c r="H2248" s="69"/>
      <c r="I2248" s="74" t="s">
        <v>163</v>
      </c>
      <c r="J2248" s="74"/>
      <c r="K2248" s="74"/>
      <c r="L2248" s="74"/>
      <c r="M2248" s="504"/>
      <c r="N2248" s="504"/>
      <c r="O2248" s="504"/>
      <c r="P2248" s="504"/>
      <c r="Q2248" s="504"/>
      <c r="R2248" s="69"/>
      <c r="S2248" s="74" t="s">
        <v>174</v>
      </c>
      <c r="T2248" s="74"/>
      <c r="U2248" s="506"/>
      <c r="V2248" s="506"/>
      <c r="W2248" s="506"/>
      <c r="X2248" s="506"/>
      <c r="Y2248" s="506"/>
      <c r="Z2248" s="69"/>
      <c r="AB2248" s="85">
        <f>IF(OR(SUM(AE$9:AE$10)=0,SUM(AE$9:AE$10)&lt;MAX(AB$1:AB2247)+1),0,MAX(AB$1:AB2247)+1)</f>
        <v>0</v>
      </c>
    </row>
    <row r="2249" spans="1:37" s="76" customFormat="1" ht="18.399999999999999" customHeight="1" x14ac:dyDescent="0.15">
      <c r="A2249" s="69"/>
      <c r="B2249" s="240" t="s">
        <v>389</v>
      </c>
      <c r="C2249" s="69"/>
      <c r="D2249" s="69"/>
      <c r="E2249" s="69"/>
      <c r="F2249" s="69"/>
      <c r="G2249" s="69"/>
      <c r="H2249" s="69"/>
      <c r="I2249" s="69"/>
      <c r="J2249" s="69"/>
      <c r="K2249" s="69"/>
      <c r="L2249" s="69"/>
      <c r="M2249" s="69"/>
      <c r="N2249" s="69"/>
      <c r="O2249" s="69"/>
      <c r="P2249" s="69"/>
      <c r="Q2249" s="69"/>
      <c r="R2249" s="69"/>
      <c r="S2249" s="69"/>
      <c r="T2249" s="69"/>
      <c r="U2249" s="69"/>
      <c r="V2249" s="69"/>
      <c r="W2249" s="69"/>
      <c r="X2249" s="69"/>
      <c r="Y2249" s="69"/>
      <c r="Z2249" s="69"/>
    </row>
    <row r="2250" spans="1:37" s="76" customFormat="1" ht="18.399999999999999" customHeight="1" x14ac:dyDescent="0.15">
      <c r="A2250" s="69" t="s">
        <v>149</v>
      </c>
      <c r="B2250" s="69"/>
      <c r="C2250" s="69"/>
      <c r="D2250" s="69"/>
      <c r="E2250" s="69"/>
      <c r="F2250" s="69"/>
      <c r="G2250" s="69"/>
      <c r="H2250" s="69"/>
      <c r="I2250" s="69"/>
      <c r="J2250" s="69"/>
      <c r="K2250" s="69"/>
      <c r="L2250" s="69"/>
      <c r="M2250" s="69"/>
      <c r="N2250" s="69"/>
      <c r="O2250" s="69"/>
      <c r="P2250" s="69"/>
      <c r="Q2250" s="69"/>
      <c r="R2250" s="69"/>
      <c r="S2250" s="69"/>
      <c r="T2250" s="69"/>
      <c r="U2250" s="69"/>
      <c r="V2250" s="69"/>
      <c r="W2250" s="69"/>
      <c r="X2250" s="69"/>
      <c r="Y2250" s="69"/>
      <c r="Z2250" s="69"/>
    </row>
    <row r="2251" spans="1:37" s="75" customFormat="1" ht="18.399999999999999" customHeight="1" x14ac:dyDescent="0.15">
      <c r="A2251"/>
      <c r="B2251"/>
      <c r="C2251"/>
      <c r="D2251"/>
      <c r="E2251"/>
      <c r="F2251"/>
      <c r="G2251"/>
      <c r="H2251"/>
      <c r="I2251"/>
      <c r="J2251"/>
      <c r="K2251"/>
      <c r="L2251"/>
      <c r="M2251"/>
      <c r="N2251"/>
      <c r="O2251"/>
      <c r="P2251"/>
      <c r="Q2251"/>
      <c r="R2251"/>
      <c r="S2251"/>
      <c r="T2251"/>
      <c r="U2251"/>
      <c r="V2251"/>
      <c r="W2251"/>
      <c r="X2251"/>
      <c r="Y2251"/>
      <c r="Z2251"/>
      <c r="AK2251" s="76"/>
    </row>
    <row r="2252" spans="1:37" s="75" customFormat="1" ht="18.399999999999999" customHeight="1" x14ac:dyDescent="0.15">
      <c r="A2252"/>
      <c r="B2252"/>
      <c r="C2252"/>
      <c r="D2252"/>
      <c r="E2252"/>
      <c r="F2252"/>
      <c r="G2252"/>
      <c r="H2252"/>
      <c r="I2252"/>
      <c r="J2252"/>
      <c r="K2252"/>
      <c r="L2252"/>
      <c r="M2252"/>
      <c r="N2252"/>
      <c r="O2252"/>
      <c r="P2252"/>
      <c r="Q2252"/>
      <c r="R2252"/>
      <c r="S2252"/>
      <c r="T2252"/>
      <c r="U2252"/>
      <c r="V2252"/>
      <c r="W2252"/>
      <c r="X2252"/>
      <c r="Y2252"/>
      <c r="Z2252"/>
      <c r="AK2252" s="76"/>
    </row>
    <row r="2253" spans="1:37" s="75" customFormat="1" ht="18.399999999999999" customHeight="1" x14ac:dyDescent="0.15">
      <c r="A2253" s="61" t="s">
        <v>166</v>
      </c>
      <c r="B2253" s="61" t="s">
        <v>166</v>
      </c>
      <c r="C2253" s="61" t="s">
        <v>166</v>
      </c>
      <c r="D2253" s="61" t="s">
        <v>166</v>
      </c>
      <c r="E2253" s="61" t="s">
        <v>166</v>
      </c>
      <c r="F2253" s="61" t="s">
        <v>166</v>
      </c>
      <c r="G2253" s="61" t="s">
        <v>166</v>
      </c>
      <c r="H2253" s="61" t="s">
        <v>166</v>
      </c>
      <c r="I2253" s="61" t="s">
        <v>166</v>
      </c>
      <c r="J2253" s="61" t="s">
        <v>166</v>
      </c>
      <c r="K2253" s="61" t="s">
        <v>166</v>
      </c>
      <c r="L2253" s="61" t="s">
        <v>166</v>
      </c>
      <c r="M2253" s="61" t="s">
        <v>166</v>
      </c>
      <c r="N2253" s="61" t="s">
        <v>166</v>
      </c>
      <c r="O2253" s="61" t="s">
        <v>166</v>
      </c>
      <c r="P2253" s="61" t="s">
        <v>166</v>
      </c>
      <c r="Q2253" s="61" t="s">
        <v>166</v>
      </c>
      <c r="R2253" s="61" t="s">
        <v>166</v>
      </c>
      <c r="S2253" s="61" t="s">
        <v>166</v>
      </c>
      <c r="T2253" s="61" t="s">
        <v>166</v>
      </c>
      <c r="U2253" s="61" t="s">
        <v>166</v>
      </c>
      <c r="V2253" s="61" t="s">
        <v>166</v>
      </c>
      <c r="W2253" s="61" t="s">
        <v>166</v>
      </c>
      <c r="X2253" s="61" t="s">
        <v>166</v>
      </c>
      <c r="Y2253" s="61" t="s">
        <v>166</v>
      </c>
      <c r="Z2253" s="61" t="s">
        <v>166</v>
      </c>
      <c r="AA2253" s="61" t="s">
        <v>166</v>
      </c>
      <c r="AB2253" s="61" t="s">
        <v>166</v>
      </c>
      <c r="AC2253" s="61" t="s">
        <v>166</v>
      </c>
      <c r="AD2253" s="61" t="s">
        <v>166</v>
      </c>
      <c r="AE2253" s="61" t="s">
        <v>166</v>
      </c>
      <c r="AF2253" s="61" t="s">
        <v>166</v>
      </c>
      <c r="AG2253" s="61" t="s">
        <v>166</v>
      </c>
      <c r="AH2253" s="61" t="s">
        <v>166</v>
      </c>
      <c r="AI2253" s="61" t="s">
        <v>166</v>
      </c>
      <c r="AJ2253" s="61" t="s">
        <v>166</v>
      </c>
      <c r="AK2253" s="76"/>
    </row>
    <row r="2254" spans="1:37" ht="18.399999999999999" customHeight="1" x14ac:dyDescent="0.15">
      <c r="AK2254" s="81"/>
    </row>
    <row r="2256" spans="1:37" ht="18.399999999999999" customHeight="1" x14ac:dyDescent="0.15">
      <c r="C2256" s="86" t="s">
        <v>175</v>
      </c>
      <c r="E2256" s="55" t="str">
        <f>IF(F2256&lt;&gt;0,男子!C13,"")</f>
        <v/>
      </c>
      <c r="F2256" s="79">
        <f>IF(男子!D13="",,男子!D13)</f>
        <v>0</v>
      </c>
    </row>
    <row r="2257" spans="5:6" ht="18.399999999999999" customHeight="1" x14ac:dyDescent="0.15">
      <c r="E2257" s="55" t="str">
        <f>IF(F2257&lt;&gt;0,男子!C14,"")</f>
        <v/>
      </c>
      <c r="F2257" s="79">
        <f>IF(男子!D14="",,男子!D14)</f>
        <v>0</v>
      </c>
    </row>
    <row r="2258" spans="5:6" ht="18.399999999999999" customHeight="1" x14ac:dyDescent="0.15">
      <c r="E2258" s="55" t="str">
        <f>IF(F2258&lt;&gt;0,男子!C15,"")</f>
        <v/>
      </c>
      <c r="F2258" s="79">
        <f>IF(男子!D15="",,男子!D15)</f>
        <v>0</v>
      </c>
    </row>
    <row r="2259" spans="5:6" ht="18.399999999999999" customHeight="1" x14ac:dyDescent="0.15">
      <c r="E2259" s="55" t="str">
        <f>IF(F2259&lt;&gt;0,男子!C16,"")</f>
        <v/>
      </c>
      <c r="F2259" s="79">
        <f>IF(男子!D16="",,男子!D16)</f>
        <v>0</v>
      </c>
    </row>
    <row r="2260" spans="5:6" ht="18.399999999999999" customHeight="1" x14ac:dyDescent="0.15">
      <c r="E2260" s="55" t="str">
        <f>IF(F2260&lt;&gt;0,男子!C17,"")</f>
        <v/>
      </c>
      <c r="F2260" s="79">
        <f>IF(男子!D17="",,男子!D17)</f>
        <v>0</v>
      </c>
    </row>
    <row r="2261" spans="5:6" ht="18.399999999999999" customHeight="1" x14ac:dyDescent="0.15">
      <c r="E2261" s="55" t="str">
        <f>IF(F2261&lt;&gt;0,男子!C18,"")</f>
        <v/>
      </c>
      <c r="F2261" s="79">
        <f>IF(男子!D18="",,男子!D18)</f>
        <v>0</v>
      </c>
    </row>
    <row r="2262" spans="5:6" ht="18.399999999999999" customHeight="1" x14ac:dyDescent="0.15">
      <c r="E2262" s="55" t="str">
        <f>IF(F2262&lt;&gt;0,男子!C19,"")</f>
        <v/>
      </c>
      <c r="F2262" s="79">
        <f>IF(男子!D19="",,男子!D19)</f>
        <v>0</v>
      </c>
    </row>
    <row r="2263" spans="5:6" ht="18.399999999999999" customHeight="1" x14ac:dyDescent="0.15">
      <c r="E2263" s="55" t="str">
        <f>IF(F2263&lt;&gt;0,男子!C20,"")</f>
        <v/>
      </c>
      <c r="F2263" s="79">
        <f>IF(男子!D20="",,男子!D20)</f>
        <v>0</v>
      </c>
    </row>
    <row r="2264" spans="5:6" ht="18.399999999999999" customHeight="1" x14ac:dyDescent="0.15">
      <c r="E2264" s="55" t="str">
        <f>IF(F2264&lt;&gt;0,男子!C21,"")</f>
        <v/>
      </c>
      <c r="F2264" s="79">
        <f>IF(男子!D21="",,男子!D21)</f>
        <v>0</v>
      </c>
    </row>
    <row r="2265" spans="5:6" ht="18.399999999999999" customHeight="1" x14ac:dyDescent="0.15">
      <c r="E2265" s="55" t="str">
        <f>IF(F2265&lt;&gt;0,男子!C22,"")</f>
        <v/>
      </c>
      <c r="F2265" s="79">
        <f>IF(男子!D22="",,男子!D22)</f>
        <v>0</v>
      </c>
    </row>
    <row r="2266" spans="5:6" ht="18.399999999999999" customHeight="1" x14ac:dyDescent="0.15">
      <c r="E2266" s="55" t="str">
        <f>IF(F2266&lt;&gt;0,男子!C23,"")</f>
        <v/>
      </c>
      <c r="F2266" s="79">
        <f>IF(男子!D23="",,男子!D23)</f>
        <v>0</v>
      </c>
    </row>
    <row r="2267" spans="5:6" ht="18.399999999999999" customHeight="1" x14ac:dyDescent="0.15">
      <c r="E2267" s="55" t="str">
        <f>IF(F2267&lt;&gt;0,男子!C24,"")</f>
        <v/>
      </c>
      <c r="F2267" s="79">
        <f>IF(男子!D24="",,男子!D24)</f>
        <v>0</v>
      </c>
    </row>
    <row r="2268" spans="5:6" ht="18.399999999999999" customHeight="1" x14ac:dyDescent="0.15">
      <c r="E2268" s="55" t="str">
        <f>IF(F2268&lt;&gt;0,男子!C25,"")</f>
        <v/>
      </c>
      <c r="F2268" s="79">
        <f>IF(男子!D25="",,男子!D25)</f>
        <v>0</v>
      </c>
    </row>
    <row r="2269" spans="5:6" ht="18.399999999999999" customHeight="1" x14ac:dyDescent="0.15">
      <c r="E2269" s="55" t="str">
        <f>IF(F2269&lt;&gt;0,男子!C26,"")</f>
        <v/>
      </c>
      <c r="F2269" s="79">
        <f>IF(男子!D26="",,男子!D26)</f>
        <v>0</v>
      </c>
    </row>
    <row r="2270" spans="5:6" ht="18.399999999999999" customHeight="1" x14ac:dyDescent="0.15">
      <c r="E2270" s="55" t="str">
        <f>IF(F2270&lt;&gt;0,男子!C27,"")</f>
        <v/>
      </c>
      <c r="F2270" s="79">
        <f>IF(男子!D27="",,男子!D27)</f>
        <v>0</v>
      </c>
    </row>
    <row r="2271" spans="5:6" ht="18.399999999999999" customHeight="1" x14ac:dyDescent="0.15">
      <c r="E2271" s="55" t="str">
        <f>IF(F2271&lt;&gt;0,男子!C28,"")</f>
        <v/>
      </c>
      <c r="F2271" s="79">
        <f>IF(男子!D28="",,男子!D28)</f>
        <v>0</v>
      </c>
    </row>
    <row r="2272" spans="5:6" ht="18.399999999999999" customHeight="1" x14ac:dyDescent="0.15">
      <c r="E2272" s="55" t="str">
        <f>IF(F2272&lt;&gt;0,男子!C29,"")</f>
        <v/>
      </c>
      <c r="F2272" s="79">
        <f>IF(男子!D29="",,男子!D29)</f>
        <v>0</v>
      </c>
    </row>
    <row r="2273" spans="5:6" ht="18.399999999999999" customHeight="1" x14ac:dyDescent="0.15">
      <c r="E2273" s="55" t="str">
        <f>IF(F2273&lt;&gt;0,男子!C30,"")</f>
        <v/>
      </c>
      <c r="F2273" s="79">
        <f>IF(男子!D30="",,男子!D30)</f>
        <v>0</v>
      </c>
    </row>
    <row r="2274" spans="5:6" ht="18.399999999999999" customHeight="1" x14ac:dyDescent="0.15">
      <c r="E2274" s="55" t="str">
        <f>IF(F2274&lt;&gt;0,男子!C31,"")</f>
        <v/>
      </c>
      <c r="F2274" s="79">
        <f>IF(男子!D31="",,男子!D31)</f>
        <v>0</v>
      </c>
    </row>
    <row r="2275" spans="5:6" ht="18.399999999999999" customHeight="1" x14ac:dyDescent="0.15">
      <c r="E2275" s="55" t="str">
        <f>IF(F2275&lt;&gt;0,男子!C32,"")</f>
        <v/>
      </c>
      <c r="F2275" s="79">
        <f>IF(男子!D32="",,男子!D32)</f>
        <v>0</v>
      </c>
    </row>
    <row r="2276" spans="5:6" ht="18.399999999999999" customHeight="1" x14ac:dyDescent="0.15">
      <c r="E2276" s="55" t="str">
        <f>IF(F2276&lt;&gt;0,男子!C33,"")</f>
        <v/>
      </c>
      <c r="F2276" s="79">
        <f>IF(男子!D33="",,男子!D33)</f>
        <v>0</v>
      </c>
    </row>
    <row r="2277" spans="5:6" ht="18.399999999999999" customHeight="1" x14ac:dyDescent="0.15">
      <c r="E2277" s="55" t="str">
        <f>IF(F2277&lt;&gt;0,男子!C34,"")</f>
        <v/>
      </c>
      <c r="F2277" s="79">
        <f>IF(男子!D34="",,男子!D34)</f>
        <v>0</v>
      </c>
    </row>
    <row r="2278" spans="5:6" ht="18.399999999999999" customHeight="1" x14ac:dyDescent="0.15">
      <c r="E2278" s="55" t="str">
        <f>IF(F2278&lt;&gt;0,男子!C35,"")</f>
        <v/>
      </c>
      <c r="F2278" s="79">
        <f>IF(男子!D35="",,男子!D35)</f>
        <v>0</v>
      </c>
    </row>
    <row r="2279" spans="5:6" ht="18.399999999999999" customHeight="1" x14ac:dyDescent="0.15">
      <c r="E2279" s="55" t="str">
        <f>IF(F2279&lt;&gt;0,男子!C36,"")</f>
        <v/>
      </c>
      <c r="F2279" s="79">
        <f>IF(男子!D36="",,男子!D36)</f>
        <v>0</v>
      </c>
    </row>
    <row r="2280" spans="5:6" ht="18.399999999999999" customHeight="1" x14ac:dyDescent="0.15">
      <c r="E2280" s="55" t="str">
        <f>IF(F2280&lt;&gt;0,男子!C37,"")</f>
        <v/>
      </c>
      <c r="F2280" s="79">
        <f>IF(男子!D37="",,男子!D37)</f>
        <v>0</v>
      </c>
    </row>
    <row r="2281" spans="5:6" ht="18.399999999999999" customHeight="1" x14ac:dyDescent="0.15">
      <c r="E2281" s="55" t="str">
        <f>IF(F2281&lt;&gt;0,男子!C38,"")</f>
        <v/>
      </c>
      <c r="F2281" s="79">
        <f>IF(男子!D38="",,男子!D38)</f>
        <v>0</v>
      </c>
    </row>
    <row r="2282" spans="5:6" ht="18.399999999999999" customHeight="1" x14ac:dyDescent="0.15">
      <c r="E2282" s="55" t="str">
        <f>IF(F2282&lt;&gt;0,男子!C39,"")</f>
        <v/>
      </c>
      <c r="F2282" s="79">
        <f>IF(男子!D39="",,男子!D39)</f>
        <v>0</v>
      </c>
    </row>
    <row r="2283" spans="5:6" ht="18.399999999999999" customHeight="1" x14ac:dyDescent="0.15">
      <c r="E2283" s="55" t="str">
        <f>IF(F2283&lt;&gt;0,男子!C40,"")</f>
        <v/>
      </c>
      <c r="F2283" s="79">
        <f>IF(男子!D40="",,男子!D40)</f>
        <v>0</v>
      </c>
    </row>
    <row r="2284" spans="5:6" ht="18.399999999999999" customHeight="1" x14ac:dyDescent="0.15">
      <c r="E2284" s="55" t="str">
        <f>IF(F2284&lt;&gt;0,男子!C41,"")</f>
        <v/>
      </c>
      <c r="F2284" s="79">
        <f>IF(男子!D41="",,男子!D41)</f>
        <v>0</v>
      </c>
    </row>
    <row r="2285" spans="5:6" ht="18.399999999999999" customHeight="1" x14ac:dyDescent="0.15">
      <c r="E2285" s="55" t="str">
        <f>IF(F2285&lt;&gt;0,男子!C42,"")</f>
        <v/>
      </c>
      <c r="F2285" s="79">
        <f>IF(男子!D42="",,男子!D42)</f>
        <v>0</v>
      </c>
    </row>
    <row r="2286" spans="5:6" ht="18.399999999999999" customHeight="1" x14ac:dyDescent="0.15">
      <c r="E2286" s="55" t="str">
        <f>IF(F2286&lt;&gt;0,男子!C43,"")</f>
        <v/>
      </c>
      <c r="F2286" s="79">
        <f>IF(男子!D43="",,男子!D43)</f>
        <v>0</v>
      </c>
    </row>
    <row r="2287" spans="5:6" ht="18.399999999999999" customHeight="1" x14ac:dyDescent="0.15">
      <c r="E2287" s="55" t="str">
        <f>IF(F2287&lt;&gt;0,男子!C44,"")</f>
        <v/>
      </c>
      <c r="F2287" s="79">
        <f>IF(男子!D44="",,男子!D44)</f>
        <v>0</v>
      </c>
    </row>
    <row r="2288" spans="5:6" ht="18.399999999999999" customHeight="1" x14ac:dyDescent="0.15">
      <c r="E2288" s="55" t="str">
        <f>IF(F2288&lt;&gt;0,男子!C45,"")</f>
        <v/>
      </c>
      <c r="F2288" s="79">
        <f>IF(男子!D45="",,男子!D45)</f>
        <v>0</v>
      </c>
    </row>
    <row r="2289" spans="5:6" ht="18.399999999999999" customHeight="1" x14ac:dyDescent="0.15">
      <c r="E2289" s="55" t="str">
        <f>IF(F2289&lt;&gt;0,男子!C46,"")</f>
        <v/>
      </c>
      <c r="F2289" s="79">
        <f>IF(男子!D46="",,男子!D46)</f>
        <v>0</v>
      </c>
    </row>
    <row r="2290" spans="5:6" ht="18.399999999999999" customHeight="1" x14ac:dyDescent="0.15">
      <c r="E2290" s="55" t="str">
        <f>IF(F2290&lt;&gt;0,男子!C47,"")</f>
        <v/>
      </c>
      <c r="F2290" s="79">
        <f>IF(男子!D47="",,男子!D47)</f>
        <v>0</v>
      </c>
    </row>
    <row r="2291" spans="5:6" ht="18.399999999999999" customHeight="1" x14ac:dyDescent="0.15">
      <c r="E2291" s="55" t="str">
        <f>IF(F2291&lt;&gt;0,男子!C48,"")</f>
        <v/>
      </c>
      <c r="F2291" s="79">
        <f>IF(男子!D48="",,男子!D48)</f>
        <v>0</v>
      </c>
    </row>
    <row r="2292" spans="5:6" ht="18.399999999999999" customHeight="1" x14ac:dyDescent="0.15">
      <c r="E2292" s="55" t="str">
        <f>IF(F2292&lt;&gt;0,男子!C49,"")</f>
        <v/>
      </c>
      <c r="F2292" s="79">
        <f>IF(男子!D49="",,男子!D49)</f>
        <v>0</v>
      </c>
    </row>
    <row r="2293" spans="5:6" ht="18.399999999999999" customHeight="1" x14ac:dyDescent="0.15">
      <c r="E2293" s="55" t="str">
        <f>IF(F2293&lt;&gt;0,男子!C50,"")</f>
        <v/>
      </c>
      <c r="F2293" s="79">
        <f>IF(男子!D50="",,男子!D50)</f>
        <v>0</v>
      </c>
    </row>
    <row r="2294" spans="5:6" ht="18.399999999999999" customHeight="1" x14ac:dyDescent="0.15">
      <c r="E2294" s="55" t="str">
        <f>IF(F2294&lt;&gt;0,男子!C51,"")</f>
        <v/>
      </c>
      <c r="F2294" s="79">
        <f>IF(男子!D51="",,男子!D51)</f>
        <v>0</v>
      </c>
    </row>
    <row r="2295" spans="5:6" ht="18.399999999999999" customHeight="1" x14ac:dyDescent="0.15">
      <c r="E2295" s="55" t="str">
        <f>IF(F2295&lt;&gt;0,男子!C52,"")</f>
        <v/>
      </c>
      <c r="F2295" s="79">
        <f>IF(男子!D52="",,男子!D52)</f>
        <v>0</v>
      </c>
    </row>
    <row r="2296" spans="5:6" ht="18.399999999999999" customHeight="1" x14ac:dyDescent="0.15">
      <c r="E2296" s="55" t="str">
        <f>IF(F2296&lt;&gt;0,男子!C53,"")</f>
        <v/>
      </c>
      <c r="F2296" s="79">
        <f>IF(男子!D53="",,男子!D53)</f>
        <v>0</v>
      </c>
    </row>
    <row r="2297" spans="5:6" ht="18.399999999999999" customHeight="1" x14ac:dyDescent="0.15">
      <c r="E2297" s="55" t="str">
        <f>IF(F2297&lt;&gt;0,男子!C54,"")</f>
        <v/>
      </c>
      <c r="F2297" s="79">
        <f>IF(男子!D54="",,男子!D54)</f>
        <v>0</v>
      </c>
    </row>
    <row r="2298" spans="5:6" ht="18.399999999999999" customHeight="1" x14ac:dyDescent="0.15">
      <c r="E2298" s="55" t="str">
        <f>IF(F2298&lt;&gt;0,男子!C55,"")</f>
        <v/>
      </c>
      <c r="F2298" s="79">
        <f>IF(男子!D55="",,男子!D55)</f>
        <v>0</v>
      </c>
    </row>
    <row r="2299" spans="5:6" ht="18.399999999999999" customHeight="1" x14ac:dyDescent="0.15">
      <c r="E2299" s="55" t="str">
        <f>IF(F2299&lt;&gt;0,男子!C56,"")</f>
        <v/>
      </c>
      <c r="F2299" s="79">
        <f>IF(男子!D56="",,男子!D56)</f>
        <v>0</v>
      </c>
    </row>
    <row r="2300" spans="5:6" ht="18.399999999999999" customHeight="1" x14ac:dyDescent="0.15">
      <c r="E2300" s="55" t="str">
        <f>IF(F2300&lt;&gt;0,男子!C57,"")</f>
        <v/>
      </c>
      <c r="F2300" s="79">
        <f>IF(男子!D57="",,男子!D57)</f>
        <v>0</v>
      </c>
    </row>
    <row r="2301" spans="5:6" ht="18.399999999999999" customHeight="1" x14ac:dyDescent="0.15">
      <c r="E2301" s="55" t="str">
        <f>IF(F2301&lt;&gt;0,男子!C58,"")</f>
        <v/>
      </c>
      <c r="F2301" s="79">
        <f>IF(男子!D58="",,男子!D58)</f>
        <v>0</v>
      </c>
    </row>
    <row r="2302" spans="5:6" ht="18.399999999999999" customHeight="1" x14ac:dyDescent="0.15">
      <c r="E2302" s="55" t="str">
        <f>IF(F2302&lt;&gt;0,男子!C59,"")</f>
        <v/>
      </c>
      <c r="F2302" s="79">
        <f>IF(男子!D59="",,男子!D59)</f>
        <v>0</v>
      </c>
    </row>
    <row r="2303" spans="5:6" ht="18.399999999999999" customHeight="1" x14ac:dyDescent="0.15">
      <c r="E2303" s="55" t="str">
        <f>IF(F2303&lt;&gt;0,男子!C60,"")</f>
        <v/>
      </c>
      <c r="F2303" s="79">
        <f>IF(男子!D60="",,男子!D60)</f>
        <v>0</v>
      </c>
    </row>
    <row r="2304" spans="5:6" ht="18.399999999999999" customHeight="1" x14ac:dyDescent="0.15">
      <c r="E2304" s="55" t="str">
        <f>IF(F2304&lt;&gt;0,男子!C61,"")</f>
        <v/>
      </c>
      <c r="F2304" s="79">
        <f>IF(男子!D61="",,男子!D61)</f>
        <v>0</v>
      </c>
    </row>
    <row r="2305" spans="3:6" ht="18.399999999999999" customHeight="1" x14ac:dyDescent="0.15">
      <c r="E2305" s="55" t="str">
        <f>IF(F2305&lt;&gt;0,男子!C62,"")</f>
        <v/>
      </c>
      <c r="F2305" s="79">
        <f>IF(男子!D62="",,男子!D62)</f>
        <v>0</v>
      </c>
    </row>
    <row r="2306" spans="3:6" ht="18.399999999999999" customHeight="1" x14ac:dyDescent="0.15">
      <c r="C2306" s="86" t="s">
        <v>175</v>
      </c>
      <c r="E2306" s="55" t="str">
        <f>IF(F2306&lt;&gt;0,MAX(E$2256:E2305)+1,"")</f>
        <v/>
      </c>
      <c r="F2306" s="79">
        <f>IF(女子!D13="",,女子!D13)</f>
        <v>0</v>
      </c>
    </row>
    <row r="2307" spans="3:6" ht="18.399999999999999" customHeight="1" x14ac:dyDescent="0.15">
      <c r="E2307" s="55" t="str">
        <f>IF(F2307&lt;&gt;0,MAX(E$2256:E2306)+1,"")</f>
        <v/>
      </c>
      <c r="F2307" s="79">
        <f>IF(女子!D14="",,女子!D14)</f>
        <v>0</v>
      </c>
    </row>
    <row r="2308" spans="3:6" ht="18.399999999999999" customHeight="1" x14ac:dyDescent="0.15">
      <c r="E2308" s="55" t="str">
        <f>IF(F2308&lt;&gt;0,MAX(E$2256:E2307)+1,"")</f>
        <v/>
      </c>
      <c r="F2308" s="79">
        <f>IF(女子!D15="",,女子!D15)</f>
        <v>0</v>
      </c>
    </row>
    <row r="2309" spans="3:6" ht="18.399999999999999" customHeight="1" x14ac:dyDescent="0.15">
      <c r="E2309" s="55" t="str">
        <f>IF(F2309&lt;&gt;0,MAX(E$2256:E2308)+1,"")</f>
        <v/>
      </c>
      <c r="F2309" s="79">
        <f>IF(女子!D16="",,女子!D16)</f>
        <v>0</v>
      </c>
    </row>
    <row r="2310" spans="3:6" ht="18.399999999999999" customHeight="1" x14ac:dyDescent="0.15">
      <c r="E2310" s="55" t="str">
        <f>IF(F2310&lt;&gt;0,MAX(E$2256:E2309)+1,"")</f>
        <v/>
      </c>
      <c r="F2310" s="79">
        <f>IF(女子!D17="",,女子!D17)</f>
        <v>0</v>
      </c>
    </row>
    <row r="2311" spans="3:6" ht="18.399999999999999" customHeight="1" x14ac:dyDescent="0.15">
      <c r="E2311" s="55" t="str">
        <f>IF(F2311&lt;&gt;0,MAX(E$2256:E2310)+1,"")</f>
        <v/>
      </c>
      <c r="F2311" s="79">
        <f>IF(女子!D18="",,女子!D18)</f>
        <v>0</v>
      </c>
    </row>
    <row r="2312" spans="3:6" ht="18.399999999999999" customHeight="1" x14ac:dyDescent="0.15">
      <c r="E2312" s="55" t="str">
        <f>IF(F2312&lt;&gt;0,MAX(E$2256:E2311)+1,"")</f>
        <v/>
      </c>
      <c r="F2312" s="79">
        <f>IF(女子!D19="",,女子!D19)</f>
        <v>0</v>
      </c>
    </row>
    <row r="2313" spans="3:6" ht="18.399999999999999" customHeight="1" x14ac:dyDescent="0.15">
      <c r="E2313" s="55" t="str">
        <f>IF(F2313&lt;&gt;0,MAX(E$2256:E2312)+1,"")</f>
        <v/>
      </c>
      <c r="F2313" s="79">
        <f>IF(女子!D20="",,女子!D20)</f>
        <v>0</v>
      </c>
    </row>
    <row r="2314" spans="3:6" ht="18.399999999999999" customHeight="1" x14ac:dyDescent="0.15">
      <c r="E2314" s="55" t="str">
        <f>IF(F2314&lt;&gt;0,MAX(E$2256:E2313)+1,"")</f>
        <v/>
      </c>
      <c r="F2314" s="79">
        <f>IF(女子!D21="",,女子!D21)</f>
        <v>0</v>
      </c>
    </row>
    <row r="2315" spans="3:6" ht="18.399999999999999" customHeight="1" x14ac:dyDescent="0.15">
      <c r="E2315" s="55" t="str">
        <f>IF(F2315&lt;&gt;0,MAX(E$2256:E2314)+1,"")</f>
        <v/>
      </c>
      <c r="F2315" s="79">
        <f>IF(女子!D22="",,女子!D22)</f>
        <v>0</v>
      </c>
    </row>
    <row r="2316" spans="3:6" ht="18.399999999999999" customHeight="1" x14ac:dyDescent="0.15">
      <c r="E2316" s="55" t="str">
        <f>IF(F2316&lt;&gt;0,MAX(E$2256:E2315)+1,"")</f>
        <v/>
      </c>
      <c r="F2316" s="79">
        <f>IF(女子!D23="",,女子!D23)</f>
        <v>0</v>
      </c>
    </row>
    <row r="2317" spans="3:6" ht="18.399999999999999" customHeight="1" x14ac:dyDescent="0.15">
      <c r="E2317" s="55" t="str">
        <f>IF(F2317&lt;&gt;0,MAX(E$2256:E2316)+1,"")</f>
        <v/>
      </c>
      <c r="F2317" s="79">
        <f>IF(女子!D24="",,女子!D24)</f>
        <v>0</v>
      </c>
    </row>
    <row r="2318" spans="3:6" ht="18.399999999999999" customHeight="1" x14ac:dyDescent="0.15">
      <c r="E2318" s="55" t="str">
        <f>IF(F2318&lt;&gt;0,MAX(E$2256:E2317)+1,"")</f>
        <v/>
      </c>
      <c r="F2318" s="79">
        <f>IF(女子!D25="",,女子!D25)</f>
        <v>0</v>
      </c>
    </row>
    <row r="2319" spans="3:6" ht="18.399999999999999" customHeight="1" x14ac:dyDescent="0.15">
      <c r="E2319" s="55" t="str">
        <f>IF(F2319&lt;&gt;0,MAX(E$2256:E2318)+1,"")</f>
        <v/>
      </c>
      <c r="F2319" s="79">
        <f>IF(女子!D26="",,女子!D26)</f>
        <v>0</v>
      </c>
    </row>
    <row r="2320" spans="3:6" ht="18.399999999999999" customHeight="1" x14ac:dyDescent="0.15">
      <c r="E2320" s="55" t="str">
        <f>IF(F2320&lt;&gt;0,MAX(E$2256:E2319)+1,"")</f>
        <v/>
      </c>
      <c r="F2320" s="79">
        <f>IF(女子!D27="",,女子!D27)</f>
        <v>0</v>
      </c>
    </row>
    <row r="2321" spans="5:6" ht="18.399999999999999" customHeight="1" x14ac:dyDescent="0.15">
      <c r="E2321" s="55" t="str">
        <f>IF(F2321&lt;&gt;0,MAX(E$2256:E2320)+1,"")</f>
        <v/>
      </c>
      <c r="F2321" s="79">
        <f>IF(女子!D28="",,女子!D28)</f>
        <v>0</v>
      </c>
    </row>
    <row r="2322" spans="5:6" ht="18.399999999999999" customHeight="1" x14ac:dyDescent="0.15">
      <c r="E2322" s="55" t="str">
        <f>IF(F2322&lt;&gt;0,MAX(E$2256:E2321)+1,"")</f>
        <v/>
      </c>
      <c r="F2322" s="79">
        <f>IF(女子!D29="",,女子!D29)</f>
        <v>0</v>
      </c>
    </row>
    <row r="2323" spans="5:6" ht="18.399999999999999" customHeight="1" x14ac:dyDescent="0.15">
      <c r="E2323" s="55" t="str">
        <f>IF(F2323&lt;&gt;0,MAX(E$2256:E2322)+1,"")</f>
        <v/>
      </c>
      <c r="F2323" s="79">
        <f>IF(女子!D30="",,女子!D30)</f>
        <v>0</v>
      </c>
    </row>
    <row r="2324" spans="5:6" ht="18.399999999999999" customHeight="1" x14ac:dyDescent="0.15">
      <c r="E2324" s="55" t="str">
        <f>IF(F2324&lt;&gt;0,MAX(E$2256:E2323)+1,"")</f>
        <v/>
      </c>
      <c r="F2324" s="79">
        <f>IF(女子!D31="",,女子!D31)</f>
        <v>0</v>
      </c>
    </row>
    <row r="2325" spans="5:6" ht="18.399999999999999" customHeight="1" x14ac:dyDescent="0.15">
      <c r="E2325" s="55" t="str">
        <f>IF(F2325&lt;&gt;0,MAX(E$2256:E2324)+1,"")</f>
        <v/>
      </c>
      <c r="F2325" s="79">
        <f>IF(女子!D32="",,女子!D32)</f>
        <v>0</v>
      </c>
    </row>
    <row r="2326" spans="5:6" ht="18.399999999999999" customHeight="1" x14ac:dyDescent="0.15">
      <c r="E2326" s="55" t="str">
        <f>IF(F2326&lt;&gt;0,MAX(E$2256:E2325)+1,"")</f>
        <v/>
      </c>
      <c r="F2326" s="79">
        <f>IF(女子!D33="",,女子!D33)</f>
        <v>0</v>
      </c>
    </row>
    <row r="2327" spans="5:6" ht="18.399999999999999" customHeight="1" x14ac:dyDescent="0.15">
      <c r="E2327" s="55" t="str">
        <f>IF(F2327&lt;&gt;0,MAX(E$2256:E2326)+1,"")</f>
        <v/>
      </c>
      <c r="F2327" s="79">
        <f>IF(女子!D34="",,女子!D34)</f>
        <v>0</v>
      </c>
    </row>
    <row r="2328" spans="5:6" ht="18.399999999999999" customHeight="1" x14ac:dyDescent="0.15">
      <c r="E2328" s="55" t="str">
        <f>IF(F2328&lt;&gt;0,MAX(E$2256:E2327)+1,"")</f>
        <v/>
      </c>
      <c r="F2328" s="79">
        <f>IF(女子!D35="",,女子!D35)</f>
        <v>0</v>
      </c>
    </row>
    <row r="2329" spans="5:6" ht="18.399999999999999" customHeight="1" x14ac:dyDescent="0.15">
      <c r="E2329" s="55" t="str">
        <f>IF(F2329&lt;&gt;0,MAX(E$2256:E2328)+1,"")</f>
        <v/>
      </c>
      <c r="F2329" s="79">
        <f>IF(女子!D36="",,女子!D36)</f>
        <v>0</v>
      </c>
    </row>
    <row r="2330" spans="5:6" ht="18.399999999999999" customHeight="1" x14ac:dyDescent="0.15">
      <c r="E2330" s="55" t="str">
        <f>IF(F2330&lt;&gt;0,MAX(E$2256:E2329)+1,"")</f>
        <v/>
      </c>
      <c r="F2330" s="79">
        <f>IF(女子!D37="",,女子!D37)</f>
        <v>0</v>
      </c>
    </row>
    <row r="2331" spans="5:6" ht="18.399999999999999" customHeight="1" x14ac:dyDescent="0.15">
      <c r="E2331" s="55" t="str">
        <f>IF(F2331&lt;&gt;0,MAX(E$2256:E2330)+1,"")</f>
        <v/>
      </c>
      <c r="F2331" s="79">
        <f>IF(女子!D38="",,女子!D38)</f>
        <v>0</v>
      </c>
    </row>
    <row r="2332" spans="5:6" ht="18.399999999999999" customHeight="1" x14ac:dyDescent="0.15">
      <c r="E2332" s="55" t="str">
        <f>IF(F2332&lt;&gt;0,MAX(E$2256:E2331)+1,"")</f>
        <v/>
      </c>
      <c r="F2332" s="79">
        <f>IF(女子!D39="",,女子!D39)</f>
        <v>0</v>
      </c>
    </row>
    <row r="2333" spans="5:6" ht="18.399999999999999" customHeight="1" x14ac:dyDescent="0.15">
      <c r="E2333" s="55" t="str">
        <f>IF(F2333&lt;&gt;0,MAX(E$2256:E2332)+1,"")</f>
        <v/>
      </c>
      <c r="F2333" s="79">
        <f>IF(女子!D40="",,女子!D40)</f>
        <v>0</v>
      </c>
    </row>
    <row r="2334" spans="5:6" ht="18.399999999999999" customHeight="1" x14ac:dyDescent="0.15">
      <c r="E2334" s="55" t="str">
        <f>IF(F2334&lt;&gt;0,MAX(E$2256:E2333)+1,"")</f>
        <v/>
      </c>
      <c r="F2334" s="79">
        <f>IF(女子!D41="",,女子!D41)</f>
        <v>0</v>
      </c>
    </row>
    <row r="2335" spans="5:6" ht="18.399999999999999" customHeight="1" x14ac:dyDescent="0.15">
      <c r="E2335" s="55" t="str">
        <f>IF(F2335&lt;&gt;0,MAX(E$2256:E2334)+1,"")</f>
        <v/>
      </c>
      <c r="F2335" s="79">
        <f>IF(女子!D42="",,女子!D42)</f>
        <v>0</v>
      </c>
    </row>
    <row r="2336" spans="5:6" ht="18.399999999999999" customHeight="1" x14ac:dyDescent="0.15">
      <c r="E2336" s="55" t="str">
        <f>IF(F2336&lt;&gt;0,MAX(E$2256:E2335)+1,"")</f>
        <v/>
      </c>
      <c r="F2336" s="79">
        <f>IF(女子!D43="",,女子!D43)</f>
        <v>0</v>
      </c>
    </row>
    <row r="2337" spans="5:6" ht="18.399999999999999" customHeight="1" x14ac:dyDescent="0.15">
      <c r="E2337" s="55" t="str">
        <f>IF(F2337&lt;&gt;0,MAX(E$2256:E2336)+1,"")</f>
        <v/>
      </c>
      <c r="F2337" s="79">
        <f>IF(女子!D44="",,女子!D44)</f>
        <v>0</v>
      </c>
    </row>
    <row r="2338" spans="5:6" ht="18.399999999999999" customHeight="1" x14ac:dyDescent="0.15">
      <c r="E2338" s="55" t="str">
        <f>IF(F2338&lt;&gt;0,MAX(E$2256:E2337)+1,"")</f>
        <v/>
      </c>
      <c r="F2338" s="79">
        <f>IF(女子!D45="",,女子!D45)</f>
        <v>0</v>
      </c>
    </row>
    <row r="2339" spans="5:6" ht="18.399999999999999" customHeight="1" x14ac:dyDescent="0.15">
      <c r="E2339" s="55" t="str">
        <f>IF(F2339&lt;&gt;0,MAX(E$2256:E2338)+1,"")</f>
        <v/>
      </c>
      <c r="F2339" s="79">
        <f>IF(女子!D46="",,女子!D46)</f>
        <v>0</v>
      </c>
    </row>
    <row r="2340" spans="5:6" ht="18.399999999999999" customHeight="1" x14ac:dyDescent="0.15">
      <c r="E2340" s="55" t="str">
        <f>IF(F2340&lt;&gt;0,MAX(E$2256:E2339)+1,"")</f>
        <v/>
      </c>
      <c r="F2340" s="79">
        <f>IF(女子!D47="",,女子!D47)</f>
        <v>0</v>
      </c>
    </row>
    <row r="2341" spans="5:6" ht="18.399999999999999" customHeight="1" x14ac:dyDescent="0.15">
      <c r="E2341" s="55" t="str">
        <f>IF(F2341&lt;&gt;0,MAX(E$2256:E2340)+1,"")</f>
        <v/>
      </c>
      <c r="F2341" s="79">
        <f>IF(女子!D48="",,女子!D48)</f>
        <v>0</v>
      </c>
    </row>
    <row r="2342" spans="5:6" ht="18.399999999999999" customHeight="1" x14ac:dyDescent="0.15">
      <c r="E2342" s="55" t="str">
        <f>IF(F2342&lt;&gt;0,MAX(E$2256:E2341)+1,"")</f>
        <v/>
      </c>
      <c r="F2342" s="79">
        <f>IF(女子!D49="",,女子!D49)</f>
        <v>0</v>
      </c>
    </row>
    <row r="2343" spans="5:6" ht="18.399999999999999" customHeight="1" x14ac:dyDescent="0.15">
      <c r="E2343" s="55" t="str">
        <f>IF(F2343&lt;&gt;0,MAX(E$2256:E2342)+1,"")</f>
        <v/>
      </c>
      <c r="F2343" s="79">
        <f>IF(女子!D50="",,女子!D50)</f>
        <v>0</v>
      </c>
    </row>
    <row r="2344" spans="5:6" ht="18.399999999999999" customHeight="1" x14ac:dyDescent="0.15">
      <c r="E2344" s="55" t="str">
        <f>IF(F2344&lt;&gt;0,MAX(E$2256:E2343)+1,"")</f>
        <v/>
      </c>
      <c r="F2344" s="79">
        <f>IF(女子!D51="",,女子!D51)</f>
        <v>0</v>
      </c>
    </row>
    <row r="2345" spans="5:6" ht="18.399999999999999" customHeight="1" x14ac:dyDescent="0.15">
      <c r="E2345" s="55" t="str">
        <f>IF(F2345&lt;&gt;0,MAX(E$2256:E2344)+1,"")</f>
        <v/>
      </c>
      <c r="F2345" s="79">
        <f>IF(女子!D52="",,女子!D52)</f>
        <v>0</v>
      </c>
    </row>
    <row r="2346" spans="5:6" ht="18.399999999999999" customHeight="1" x14ac:dyDescent="0.15">
      <c r="E2346" s="55" t="str">
        <f>IF(F2346&lt;&gt;0,MAX(E$2256:E2345)+1,"")</f>
        <v/>
      </c>
      <c r="F2346" s="79">
        <f>IF(女子!D53="",,女子!D53)</f>
        <v>0</v>
      </c>
    </row>
    <row r="2347" spans="5:6" ht="18.399999999999999" customHeight="1" x14ac:dyDescent="0.15">
      <c r="E2347" s="55" t="str">
        <f>IF(F2347&lt;&gt;0,MAX(E$2256:E2346)+1,"")</f>
        <v/>
      </c>
      <c r="F2347" s="79">
        <f>IF(女子!D54="",,女子!D54)</f>
        <v>0</v>
      </c>
    </row>
    <row r="2348" spans="5:6" ht="18.399999999999999" customHeight="1" x14ac:dyDescent="0.15">
      <c r="E2348" s="55" t="str">
        <f>IF(F2348&lt;&gt;0,MAX(E$2256:E2347)+1,"")</f>
        <v/>
      </c>
      <c r="F2348" s="79">
        <f>IF(女子!D55="",,女子!D55)</f>
        <v>0</v>
      </c>
    </row>
    <row r="2349" spans="5:6" ht="18.399999999999999" customHeight="1" x14ac:dyDescent="0.15">
      <c r="E2349" s="55" t="str">
        <f>IF(F2349&lt;&gt;0,MAX(E$2256:E2348)+1,"")</f>
        <v/>
      </c>
      <c r="F2349" s="79">
        <f>IF(女子!D56="",,女子!D56)</f>
        <v>0</v>
      </c>
    </row>
    <row r="2350" spans="5:6" ht="18.399999999999999" customHeight="1" x14ac:dyDescent="0.15">
      <c r="E2350" s="55" t="str">
        <f>IF(F2350&lt;&gt;0,MAX(E$2256:E2349)+1,"")</f>
        <v/>
      </c>
      <c r="F2350" s="79">
        <f>IF(女子!D57="",,女子!D57)</f>
        <v>0</v>
      </c>
    </row>
    <row r="2351" spans="5:6" ht="18.399999999999999" customHeight="1" x14ac:dyDescent="0.15">
      <c r="E2351" s="55" t="str">
        <f>IF(F2351&lt;&gt;0,MAX(E$2256:E2350)+1,"")</f>
        <v/>
      </c>
      <c r="F2351" s="79">
        <f>IF(女子!D58="",,女子!D58)</f>
        <v>0</v>
      </c>
    </row>
    <row r="2352" spans="5:6" ht="18.399999999999999" customHeight="1" x14ac:dyDescent="0.15">
      <c r="E2352" s="55" t="str">
        <f>IF(F2352&lt;&gt;0,MAX(E$2256:E2351)+1,"")</f>
        <v/>
      </c>
      <c r="F2352" s="79">
        <f>IF(女子!D59="",,女子!D59)</f>
        <v>0</v>
      </c>
    </row>
    <row r="2353" spans="4:6" ht="18.399999999999999" customHeight="1" x14ac:dyDescent="0.15">
      <c r="E2353" s="55" t="str">
        <f>IF(F2353&lt;&gt;0,MAX(E$2256:E2352)+1,"")</f>
        <v/>
      </c>
      <c r="F2353" s="79">
        <f>IF(女子!D60="",,女子!D60)</f>
        <v>0</v>
      </c>
    </row>
    <row r="2354" spans="4:6" ht="18.399999999999999" customHeight="1" x14ac:dyDescent="0.15">
      <c r="E2354" s="55" t="str">
        <f>IF(F2354&lt;&gt;0,MAX(E$2256:E2353)+1,"")</f>
        <v/>
      </c>
      <c r="F2354" s="79">
        <f>IF(女子!D61="",,女子!D61)</f>
        <v>0</v>
      </c>
    </row>
    <row r="2355" spans="4:6" ht="18.399999999999999" customHeight="1" x14ac:dyDescent="0.15">
      <c r="D2355" s="86" t="s">
        <v>175</v>
      </c>
      <c r="E2355" s="55" t="str">
        <f>IF(F2355&lt;&gt;0,MAX(E$2256:E2354)+1,"")</f>
        <v/>
      </c>
      <c r="F2355" s="79">
        <f>IF(女子!D62="",,女子!D62)</f>
        <v>0</v>
      </c>
    </row>
  </sheetData>
  <sheetProtection algorithmName="SHA-512" hashValue="a6Ntf6IP6HU6vtA9oIbl9cTwG+BK/2ISgDrWvbU+BhsTKXbW22hBUnfOrrLilzvAxqnoU1CyWUOekPB860Jw9Q==" saltValue="OZt8L1OiNiWl0gNnyZtu5A==" spinCount="100000" sheet="1" objects="1" scenarios="1" selectLockedCells="1" selectUnlockedCells="1"/>
  <mergeCells count="6101">
    <mergeCell ref="T1007:U1007"/>
    <mergeCell ref="V1007:W1007"/>
    <mergeCell ref="D1010:G1011"/>
    <mergeCell ref="U1010:Y1011"/>
    <mergeCell ref="D1032:G1033"/>
    <mergeCell ref="U1032:Y1033"/>
    <mergeCell ref="J1005:K1005"/>
    <mergeCell ref="L1005:M1005"/>
    <mergeCell ref="M717:Q718"/>
    <mergeCell ref="M695:Q696"/>
    <mergeCell ref="M672:Q673"/>
    <mergeCell ref="M650:Q651"/>
    <mergeCell ref="L648:M648"/>
    <mergeCell ref="N648:O648"/>
    <mergeCell ref="P648:Q648"/>
    <mergeCell ref="R648:S648"/>
    <mergeCell ref="T648:U648"/>
    <mergeCell ref="V648:W648"/>
    <mergeCell ref="X648:Y648"/>
    <mergeCell ref="V733:W733"/>
    <mergeCell ref="X688:Y688"/>
    <mergeCell ref="D699:X700"/>
    <mergeCell ref="B710:I710"/>
    <mergeCell ref="P958:Q958"/>
    <mergeCell ref="R958:S958"/>
    <mergeCell ref="R935:S935"/>
    <mergeCell ref="T935:U935"/>
    <mergeCell ref="V935:W935"/>
    <mergeCell ref="N690:O690"/>
    <mergeCell ref="B823:I823"/>
    <mergeCell ref="J823:K823"/>
    <mergeCell ref="L823:M823"/>
    <mergeCell ref="V1501:W1501"/>
    <mergeCell ref="X1501:Y1501"/>
    <mergeCell ref="D1527:G1528"/>
    <mergeCell ref="U1527:Y1528"/>
    <mergeCell ref="U1437:Y1438"/>
    <mergeCell ref="J1342:K1342"/>
    <mergeCell ref="L1342:M1342"/>
    <mergeCell ref="M1257:Q1258"/>
    <mergeCell ref="M1235:Q1236"/>
    <mergeCell ref="M1212:Q1213"/>
    <mergeCell ref="M1190:Q1191"/>
    <mergeCell ref="M1167:Q1168"/>
    <mergeCell ref="M1145:Q1146"/>
    <mergeCell ref="M1122:Q1123"/>
    <mergeCell ref="M1100:Q1101"/>
    <mergeCell ref="M1077:Q1078"/>
    <mergeCell ref="M1055:Q1056"/>
    <mergeCell ref="V1138:W1138"/>
    <mergeCell ref="X1093:Y1093"/>
    <mergeCell ref="D1104:X1105"/>
    <mergeCell ref="B1115:I1115"/>
    <mergeCell ref="J1115:K1115"/>
    <mergeCell ref="L1115:M1115"/>
    <mergeCell ref="N1115:O1115"/>
    <mergeCell ref="P1115:Q1115"/>
    <mergeCell ref="R1115:S1115"/>
    <mergeCell ref="T1115:U1115"/>
    <mergeCell ref="V1115:W1115"/>
    <mergeCell ref="J1095:K1095"/>
    <mergeCell ref="L1095:M1095"/>
    <mergeCell ref="N1095:O1095"/>
    <mergeCell ref="P1095:Q1095"/>
    <mergeCell ref="M1842:Q1843"/>
    <mergeCell ref="M1820:Q1821"/>
    <mergeCell ref="J1816:K1816"/>
    <mergeCell ref="L1816:M1816"/>
    <mergeCell ref="N1816:O1816"/>
    <mergeCell ref="P1816:Q1816"/>
    <mergeCell ref="R1816:S1816"/>
    <mergeCell ref="V1363:W1363"/>
    <mergeCell ref="D1329:X1330"/>
    <mergeCell ref="B1340:I1340"/>
    <mergeCell ref="J1340:K1340"/>
    <mergeCell ref="L1340:M1340"/>
    <mergeCell ref="N1340:O1340"/>
    <mergeCell ref="P1340:Q1340"/>
    <mergeCell ref="M1527:Q1528"/>
    <mergeCell ref="M1505:Q1506"/>
    <mergeCell ref="M1482:Q1483"/>
    <mergeCell ref="M1460:Q1461"/>
    <mergeCell ref="M1437:Q1438"/>
    <mergeCell ref="V1430:W1430"/>
    <mergeCell ref="B1408:I1408"/>
    <mergeCell ref="J1408:K1408"/>
    <mergeCell ref="L1408:M1408"/>
    <mergeCell ref="N1408:O1408"/>
    <mergeCell ref="P1408:Q1408"/>
    <mergeCell ref="R1408:S1408"/>
    <mergeCell ref="T1408:U1408"/>
    <mergeCell ref="V1408:W1408"/>
    <mergeCell ref="M1415:Q1416"/>
    <mergeCell ref="D1392:G1393"/>
    <mergeCell ref="N1453:O1453"/>
    <mergeCell ref="T1501:U1501"/>
    <mergeCell ref="M2247:Q2248"/>
    <mergeCell ref="M2225:Q2226"/>
    <mergeCell ref="M2202:Q2203"/>
    <mergeCell ref="M2180:Q2181"/>
    <mergeCell ref="M2157:Q2158"/>
    <mergeCell ref="M2135:Q2136"/>
    <mergeCell ref="M2112:Q2113"/>
    <mergeCell ref="M2090:Q2091"/>
    <mergeCell ref="M2067:Q2068"/>
    <mergeCell ref="M2045:Q2046"/>
    <mergeCell ref="M2022:Q2023"/>
    <mergeCell ref="M2000:Q2001"/>
    <mergeCell ref="M1977:Q1978"/>
    <mergeCell ref="M1955:Q1956"/>
    <mergeCell ref="M1932:Q1933"/>
    <mergeCell ref="M1910:Q1911"/>
    <mergeCell ref="M1887:Q1888"/>
    <mergeCell ref="B13:I13"/>
    <mergeCell ref="B35:I35"/>
    <mergeCell ref="J35:K35"/>
    <mergeCell ref="L35:M35"/>
    <mergeCell ref="N35:O35"/>
    <mergeCell ref="P35:Q35"/>
    <mergeCell ref="R35:S35"/>
    <mergeCell ref="T35:U35"/>
    <mergeCell ref="V35:W35"/>
    <mergeCell ref="X13:Y13"/>
    <mergeCell ref="D24:X25"/>
    <mergeCell ref="D2:X3"/>
    <mergeCell ref="J13:K13"/>
    <mergeCell ref="L13:M13"/>
    <mergeCell ref="N13:O13"/>
    <mergeCell ref="P13:Q13"/>
    <mergeCell ref="R13:S13"/>
    <mergeCell ref="T13:U13"/>
    <mergeCell ref="V13:W13"/>
    <mergeCell ref="M20:Q21"/>
    <mergeCell ref="L16:M16"/>
    <mergeCell ref="L17:M17"/>
    <mergeCell ref="L18:M18"/>
    <mergeCell ref="L19:M19"/>
    <mergeCell ref="J19:K19"/>
    <mergeCell ref="J18:K18"/>
    <mergeCell ref="J17:K17"/>
    <mergeCell ref="J16:K16"/>
    <mergeCell ref="L15:M15"/>
    <mergeCell ref="J15:K15"/>
    <mergeCell ref="L14:M14"/>
    <mergeCell ref="J14:K14"/>
    <mergeCell ref="X35:Y35"/>
    <mergeCell ref="D47:X48"/>
    <mergeCell ref="B58:I58"/>
    <mergeCell ref="J58:K58"/>
    <mergeCell ref="L58:M58"/>
    <mergeCell ref="N58:O58"/>
    <mergeCell ref="P58:Q58"/>
    <mergeCell ref="R58:S58"/>
    <mergeCell ref="T58:U58"/>
    <mergeCell ref="V58:W58"/>
    <mergeCell ref="M65:Q66"/>
    <mergeCell ref="M42:Q43"/>
    <mergeCell ref="J36:K36"/>
    <mergeCell ref="L36:M36"/>
    <mergeCell ref="N36:O36"/>
    <mergeCell ref="P36:Q36"/>
    <mergeCell ref="R36:S36"/>
    <mergeCell ref="T36:U36"/>
    <mergeCell ref="V36:W36"/>
    <mergeCell ref="X36:Y36"/>
    <mergeCell ref="J37:K37"/>
    <mergeCell ref="L37:M37"/>
    <mergeCell ref="N37:O37"/>
    <mergeCell ref="P37:Q37"/>
    <mergeCell ref="R37:S37"/>
    <mergeCell ref="T37:U37"/>
    <mergeCell ref="V37:W37"/>
    <mergeCell ref="X37:Y37"/>
    <mergeCell ref="J38:K38"/>
    <mergeCell ref="L38:M38"/>
    <mergeCell ref="N38:O38"/>
    <mergeCell ref="P38:Q38"/>
    <mergeCell ref="T125:U125"/>
    <mergeCell ref="V125:W125"/>
    <mergeCell ref="X80:Y80"/>
    <mergeCell ref="D92:X93"/>
    <mergeCell ref="B103:I103"/>
    <mergeCell ref="J103:K103"/>
    <mergeCell ref="L103:M103"/>
    <mergeCell ref="N103:O103"/>
    <mergeCell ref="P103:Q103"/>
    <mergeCell ref="R103:S103"/>
    <mergeCell ref="T103:U103"/>
    <mergeCell ref="V103:W103"/>
    <mergeCell ref="M110:Q111"/>
    <mergeCell ref="M87:Q88"/>
    <mergeCell ref="J82:K82"/>
    <mergeCell ref="L82:M82"/>
    <mergeCell ref="N82:O82"/>
    <mergeCell ref="P82:Q82"/>
    <mergeCell ref="R82:S82"/>
    <mergeCell ref="T82:U82"/>
    <mergeCell ref="V82:W82"/>
    <mergeCell ref="X82:Y82"/>
    <mergeCell ref="J83:K83"/>
    <mergeCell ref="L83:M83"/>
    <mergeCell ref="B80:I80"/>
    <mergeCell ref="J80:K80"/>
    <mergeCell ref="L80:M80"/>
    <mergeCell ref="N80:O80"/>
    <mergeCell ref="P80:Q80"/>
    <mergeCell ref="R80:S80"/>
    <mergeCell ref="T80:U80"/>
    <mergeCell ref="V80:W80"/>
    <mergeCell ref="D272:X273"/>
    <mergeCell ref="B283:I283"/>
    <mergeCell ref="J283:K283"/>
    <mergeCell ref="L283:M283"/>
    <mergeCell ref="N283:O283"/>
    <mergeCell ref="P283:Q283"/>
    <mergeCell ref="R283:S283"/>
    <mergeCell ref="T283:U283"/>
    <mergeCell ref="V283:W283"/>
    <mergeCell ref="M200:Q201"/>
    <mergeCell ref="M177:Q178"/>
    <mergeCell ref="M155:Q156"/>
    <mergeCell ref="M132:Q133"/>
    <mergeCell ref="V193:W193"/>
    <mergeCell ref="X148:Y148"/>
    <mergeCell ref="D159:X160"/>
    <mergeCell ref="B170:I170"/>
    <mergeCell ref="J170:K170"/>
    <mergeCell ref="L170:M170"/>
    <mergeCell ref="N170:O170"/>
    <mergeCell ref="P170:Q170"/>
    <mergeCell ref="M267:Q268"/>
    <mergeCell ref="M245:Q246"/>
    <mergeCell ref="M222:Q223"/>
    <mergeCell ref="V148:W148"/>
    <mergeCell ref="V260:W260"/>
    <mergeCell ref="X215:Y215"/>
    <mergeCell ref="D227:X228"/>
    <mergeCell ref="B238:I238"/>
    <mergeCell ref="J238:K238"/>
    <mergeCell ref="L238:M238"/>
    <mergeCell ref="N238:O238"/>
    <mergeCell ref="X283:Y283"/>
    <mergeCell ref="D294:X295"/>
    <mergeCell ref="B305:I305"/>
    <mergeCell ref="J305:K305"/>
    <mergeCell ref="L305:M305"/>
    <mergeCell ref="N305:O305"/>
    <mergeCell ref="P305:Q305"/>
    <mergeCell ref="R305:S305"/>
    <mergeCell ref="T305:U305"/>
    <mergeCell ref="V305:W305"/>
    <mergeCell ref="M290:Q291"/>
    <mergeCell ref="J284:K284"/>
    <mergeCell ref="L284:M284"/>
    <mergeCell ref="N284:O284"/>
    <mergeCell ref="P284:Q284"/>
    <mergeCell ref="R284:S284"/>
    <mergeCell ref="T284:U284"/>
    <mergeCell ref="V284:W284"/>
    <mergeCell ref="X284:Y284"/>
    <mergeCell ref="J285:K285"/>
    <mergeCell ref="L285:M285"/>
    <mergeCell ref="N285:O285"/>
    <mergeCell ref="P285:Q285"/>
    <mergeCell ref="R285:S285"/>
    <mergeCell ref="T285:U285"/>
    <mergeCell ref="V285:W285"/>
    <mergeCell ref="X285:Y285"/>
    <mergeCell ref="J286:K286"/>
    <mergeCell ref="L286:M286"/>
    <mergeCell ref="N286:O286"/>
    <mergeCell ref="P286:Q286"/>
    <mergeCell ref="R286:S286"/>
    <mergeCell ref="R395:S395"/>
    <mergeCell ref="T395:U395"/>
    <mergeCell ref="V395:W395"/>
    <mergeCell ref="X350:Y350"/>
    <mergeCell ref="X238:Y238"/>
    <mergeCell ref="D249:X250"/>
    <mergeCell ref="B260:I260"/>
    <mergeCell ref="J260:K260"/>
    <mergeCell ref="L260:M260"/>
    <mergeCell ref="N260:O260"/>
    <mergeCell ref="P260:Q260"/>
    <mergeCell ref="R260:S260"/>
    <mergeCell ref="J350:K350"/>
    <mergeCell ref="L350:M350"/>
    <mergeCell ref="N350:O350"/>
    <mergeCell ref="P350:Q350"/>
    <mergeCell ref="R350:S350"/>
    <mergeCell ref="T350:U350"/>
    <mergeCell ref="V350:W350"/>
    <mergeCell ref="X305:Y305"/>
    <mergeCell ref="D317:X318"/>
    <mergeCell ref="B328:I328"/>
    <mergeCell ref="J328:K328"/>
    <mergeCell ref="L328:M328"/>
    <mergeCell ref="T260:U260"/>
    <mergeCell ref="J306:K306"/>
    <mergeCell ref="L306:M306"/>
    <mergeCell ref="N306:O306"/>
    <mergeCell ref="P306:Q306"/>
    <mergeCell ref="R306:S306"/>
    <mergeCell ref="T306:U306"/>
    <mergeCell ref="V306:W306"/>
    <mergeCell ref="P238:Q238"/>
    <mergeCell ref="R238:S238"/>
    <mergeCell ref="T238:U238"/>
    <mergeCell ref="V238:W238"/>
    <mergeCell ref="B215:I215"/>
    <mergeCell ref="J215:K215"/>
    <mergeCell ref="L215:M215"/>
    <mergeCell ref="N215:O215"/>
    <mergeCell ref="P215:Q215"/>
    <mergeCell ref="R215:S215"/>
    <mergeCell ref="T215:U215"/>
    <mergeCell ref="V215:W215"/>
    <mergeCell ref="J218:K218"/>
    <mergeCell ref="L218:M218"/>
    <mergeCell ref="N218:O218"/>
    <mergeCell ref="P218:Q218"/>
    <mergeCell ref="R218:S218"/>
    <mergeCell ref="T218:U218"/>
    <mergeCell ref="V218:W218"/>
    <mergeCell ref="R219:S219"/>
    <mergeCell ref="T219:U219"/>
    <mergeCell ref="V219:W219"/>
    <mergeCell ref="X218:Y218"/>
    <mergeCell ref="J219:K219"/>
    <mergeCell ref="L219:M219"/>
    <mergeCell ref="N219:O219"/>
    <mergeCell ref="P219:Q219"/>
    <mergeCell ref="V463:W463"/>
    <mergeCell ref="X418:Y418"/>
    <mergeCell ref="D429:X430"/>
    <mergeCell ref="B440:I440"/>
    <mergeCell ref="J440:K440"/>
    <mergeCell ref="L440:M440"/>
    <mergeCell ref="N440:O440"/>
    <mergeCell ref="P440:Q440"/>
    <mergeCell ref="R440:S440"/>
    <mergeCell ref="T440:U440"/>
    <mergeCell ref="V440:W440"/>
    <mergeCell ref="B418:I418"/>
    <mergeCell ref="J418:K418"/>
    <mergeCell ref="L418:M418"/>
    <mergeCell ref="N418:O418"/>
    <mergeCell ref="P418:Q418"/>
    <mergeCell ref="R418:S418"/>
    <mergeCell ref="T418:U418"/>
    <mergeCell ref="V418:W418"/>
    <mergeCell ref="J420:K420"/>
    <mergeCell ref="L420:M420"/>
    <mergeCell ref="N420:O420"/>
    <mergeCell ref="P420:Q420"/>
    <mergeCell ref="M447:Q448"/>
    <mergeCell ref="M425:Q426"/>
    <mergeCell ref="D380:G381"/>
    <mergeCell ref="U380:Y381"/>
    <mergeCell ref="X463:Y463"/>
    <mergeCell ref="D474:X475"/>
    <mergeCell ref="B485:I485"/>
    <mergeCell ref="J485:K485"/>
    <mergeCell ref="L485:M485"/>
    <mergeCell ref="N485:O485"/>
    <mergeCell ref="P485:Q485"/>
    <mergeCell ref="R485:S485"/>
    <mergeCell ref="T485:U485"/>
    <mergeCell ref="V485:W485"/>
    <mergeCell ref="X508:Y508"/>
    <mergeCell ref="L465:M465"/>
    <mergeCell ref="N465:O465"/>
    <mergeCell ref="P465:Q465"/>
    <mergeCell ref="R465:S465"/>
    <mergeCell ref="T465:U465"/>
    <mergeCell ref="V465:W465"/>
    <mergeCell ref="X465:Y465"/>
    <mergeCell ref="J466:K466"/>
    <mergeCell ref="L466:M466"/>
    <mergeCell ref="N466:O466"/>
    <mergeCell ref="T467:U467"/>
    <mergeCell ref="V467:W467"/>
    <mergeCell ref="X467:Y467"/>
    <mergeCell ref="J468:K468"/>
    <mergeCell ref="L468:M468"/>
    <mergeCell ref="N468:O468"/>
    <mergeCell ref="P468:Q468"/>
    <mergeCell ref="R468:S468"/>
    <mergeCell ref="T468:U468"/>
    <mergeCell ref="V468:W468"/>
    <mergeCell ref="X468:Y468"/>
    <mergeCell ref="D519:X520"/>
    <mergeCell ref="B530:I530"/>
    <mergeCell ref="J530:K530"/>
    <mergeCell ref="L530:M530"/>
    <mergeCell ref="N530:O530"/>
    <mergeCell ref="P530:Q530"/>
    <mergeCell ref="D515:G516"/>
    <mergeCell ref="U515:Y516"/>
    <mergeCell ref="D537:G538"/>
    <mergeCell ref="U537:Y538"/>
    <mergeCell ref="D560:G561"/>
    <mergeCell ref="J487:K487"/>
    <mergeCell ref="L487:M487"/>
    <mergeCell ref="N487:O487"/>
    <mergeCell ref="P487:Q487"/>
    <mergeCell ref="R487:S487"/>
    <mergeCell ref="T487:U487"/>
    <mergeCell ref="V487:W487"/>
    <mergeCell ref="X487:Y487"/>
    <mergeCell ref="J488:K488"/>
    <mergeCell ref="L488:M488"/>
    <mergeCell ref="N488:O488"/>
    <mergeCell ref="P488:Q488"/>
    <mergeCell ref="R488:S488"/>
    <mergeCell ref="T488:U488"/>
    <mergeCell ref="V488:W488"/>
    <mergeCell ref="X488:Y488"/>
    <mergeCell ref="J489:K489"/>
    <mergeCell ref="L489:M489"/>
    <mergeCell ref="N489:O489"/>
    <mergeCell ref="P489:Q489"/>
    <mergeCell ref="R489:S489"/>
    <mergeCell ref="T602:U602"/>
    <mergeCell ref="V602:W602"/>
    <mergeCell ref="X602:Y602"/>
    <mergeCell ref="J603:K603"/>
    <mergeCell ref="L603:M603"/>
    <mergeCell ref="N603:O603"/>
    <mergeCell ref="P603:Q603"/>
    <mergeCell ref="J601:K601"/>
    <mergeCell ref="L601:M601"/>
    <mergeCell ref="N601:O601"/>
    <mergeCell ref="P601:Q601"/>
    <mergeCell ref="R601:S601"/>
    <mergeCell ref="T601:U601"/>
    <mergeCell ref="V601:W601"/>
    <mergeCell ref="X601:Y601"/>
    <mergeCell ref="R603:S603"/>
    <mergeCell ref="D582:G583"/>
    <mergeCell ref="T603:U603"/>
    <mergeCell ref="V603:W603"/>
    <mergeCell ref="X603:Y603"/>
    <mergeCell ref="X622:Y622"/>
    <mergeCell ref="J623:K623"/>
    <mergeCell ref="D627:G628"/>
    <mergeCell ref="U627:Y628"/>
    <mergeCell ref="L623:M623"/>
    <mergeCell ref="N623:O623"/>
    <mergeCell ref="P623:Q623"/>
    <mergeCell ref="R623:S623"/>
    <mergeCell ref="T623:U623"/>
    <mergeCell ref="V623:W623"/>
    <mergeCell ref="X623:Y623"/>
    <mergeCell ref="J624:K624"/>
    <mergeCell ref="L624:M624"/>
    <mergeCell ref="N624:O624"/>
    <mergeCell ref="P624:Q624"/>
    <mergeCell ref="R624:S624"/>
    <mergeCell ref="B598:I598"/>
    <mergeCell ref="J598:K598"/>
    <mergeCell ref="L598:M598"/>
    <mergeCell ref="N598:O598"/>
    <mergeCell ref="P598:Q598"/>
    <mergeCell ref="R598:S598"/>
    <mergeCell ref="T598:U598"/>
    <mergeCell ref="V598:W598"/>
    <mergeCell ref="M605:Q606"/>
    <mergeCell ref="D605:G606"/>
    <mergeCell ref="U605:Y606"/>
    <mergeCell ref="J602:K602"/>
    <mergeCell ref="L602:M602"/>
    <mergeCell ref="N602:O602"/>
    <mergeCell ref="P602:Q602"/>
    <mergeCell ref="R602:S602"/>
    <mergeCell ref="B620:I620"/>
    <mergeCell ref="J620:K620"/>
    <mergeCell ref="L620:M620"/>
    <mergeCell ref="N620:O620"/>
    <mergeCell ref="P620:Q620"/>
    <mergeCell ref="R620:S620"/>
    <mergeCell ref="T620:U620"/>
    <mergeCell ref="V620:W620"/>
    <mergeCell ref="M627:Q628"/>
    <mergeCell ref="J622:K622"/>
    <mergeCell ref="L622:M622"/>
    <mergeCell ref="N622:O622"/>
    <mergeCell ref="P622:Q622"/>
    <mergeCell ref="R622:S622"/>
    <mergeCell ref="T622:U622"/>
    <mergeCell ref="V622:W622"/>
    <mergeCell ref="T646:U646"/>
    <mergeCell ref="V646:W646"/>
    <mergeCell ref="L625:M625"/>
    <mergeCell ref="N625:O625"/>
    <mergeCell ref="P625:Q625"/>
    <mergeCell ref="R625:S625"/>
    <mergeCell ref="T625:U625"/>
    <mergeCell ref="V625:W625"/>
    <mergeCell ref="B665:I665"/>
    <mergeCell ref="J646:K646"/>
    <mergeCell ref="L646:M646"/>
    <mergeCell ref="B778:I778"/>
    <mergeCell ref="J778:K778"/>
    <mergeCell ref="L778:M778"/>
    <mergeCell ref="N778:O778"/>
    <mergeCell ref="P778:Q778"/>
    <mergeCell ref="R778:S778"/>
    <mergeCell ref="T778:U778"/>
    <mergeCell ref="V778:W778"/>
    <mergeCell ref="L649:M649"/>
    <mergeCell ref="N649:O649"/>
    <mergeCell ref="P649:Q649"/>
    <mergeCell ref="R649:S649"/>
    <mergeCell ref="T649:U649"/>
    <mergeCell ref="V649:W649"/>
    <mergeCell ref="J669:K669"/>
    <mergeCell ref="L669:M669"/>
    <mergeCell ref="N669:O669"/>
    <mergeCell ref="P669:Q669"/>
    <mergeCell ref="R669:S669"/>
    <mergeCell ref="T669:U669"/>
    <mergeCell ref="V669:W669"/>
    <mergeCell ref="J670:K670"/>
    <mergeCell ref="L670:M670"/>
    <mergeCell ref="N670:O670"/>
    <mergeCell ref="P670:Q670"/>
    <mergeCell ref="R670:S670"/>
    <mergeCell ref="T670:U670"/>
    <mergeCell ref="V670:W670"/>
    <mergeCell ref="J692:K692"/>
    <mergeCell ref="X733:Y733"/>
    <mergeCell ref="D744:X745"/>
    <mergeCell ref="B755:I755"/>
    <mergeCell ref="J755:K755"/>
    <mergeCell ref="L755:M755"/>
    <mergeCell ref="N755:O755"/>
    <mergeCell ref="P755:Q755"/>
    <mergeCell ref="R755:S755"/>
    <mergeCell ref="T755:U755"/>
    <mergeCell ref="V755:W755"/>
    <mergeCell ref="J735:K735"/>
    <mergeCell ref="L735:M735"/>
    <mergeCell ref="N735:O735"/>
    <mergeCell ref="P735:Q735"/>
    <mergeCell ref="R735:S735"/>
    <mergeCell ref="T735:U735"/>
    <mergeCell ref="V735:W735"/>
    <mergeCell ref="X735:Y735"/>
    <mergeCell ref="V736:W736"/>
    <mergeCell ref="X736:Y736"/>
    <mergeCell ref="J737:K737"/>
    <mergeCell ref="L737:M737"/>
    <mergeCell ref="N737:O737"/>
    <mergeCell ref="P737:Q737"/>
    <mergeCell ref="R737:S737"/>
    <mergeCell ref="T737:U737"/>
    <mergeCell ref="V737:W737"/>
    <mergeCell ref="X737:Y737"/>
    <mergeCell ref="J738:K738"/>
    <mergeCell ref="L738:M738"/>
    <mergeCell ref="N738:O738"/>
    <mergeCell ref="P738:Q738"/>
    <mergeCell ref="J826:K826"/>
    <mergeCell ref="L826:M826"/>
    <mergeCell ref="N826:O826"/>
    <mergeCell ref="P826:Q826"/>
    <mergeCell ref="R826:S826"/>
    <mergeCell ref="T826:U826"/>
    <mergeCell ref="V826:W826"/>
    <mergeCell ref="X826:Y826"/>
    <mergeCell ref="J827:K827"/>
    <mergeCell ref="L827:M827"/>
    <mergeCell ref="N827:O827"/>
    <mergeCell ref="P827:Q827"/>
    <mergeCell ref="R827:S827"/>
    <mergeCell ref="T827:U827"/>
    <mergeCell ref="V827:W827"/>
    <mergeCell ref="X827:Y827"/>
    <mergeCell ref="M852:Q853"/>
    <mergeCell ref="J847:K847"/>
    <mergeCell ref="L847:M847"/>
    <mergeCell ref="R845:S845"/>
    <mergeCell ref="T845:U845"/>
    <mergeCell ref="V845:W845"/>
    <mergeCell ref="J848:K848"/>
    <mergeCell ref="L848:M848"/>
    <mergeCell ref="N848:O848"/>
    <mergeCell ref="P848:Q848"/>
    <mergeCell ref="R848:S848"/>
    <mergeCell ref="T848:U848"/>
    <mergeCell ref="J828:K828"/>
    <mergeCell ref="L828:M828"/>
    <mergeCell ref="N828:O828"/>
    <mergeCell ref="P828:Q828"/>
    <mergeCell ref="L871:M871"/>
    <mergeCell ref="N871:O871"/>
    <mergeCell ref="P871:Q871"/>
    <mergeCell ref="R871:S871"/>
    <mergeCell ref="T871:U871"/>
    <mergeCell ref="V871:W871"/>
    <mergeCell ref="X871:Y871"/>
    <mergeCell ref="V848:W848"/>
    <mergeCell ref="X848:Y848"/>
    <mergeCell ref="J849:K849"/>
    <mergeCell ref="L849:M849"/>
    <mergeCell ref="N849:O849"/>
    <mergeCell ref="P849:Q849"/>
    <mergeCell ref="R849:S849"/>
    <mergeCell ref="T849:U849"/>
    <mergeCell ref="V849:W849"/>
    <mergeCell ref="X849:Y849"/>
    <mergeCell ref="J850:K850"/>
    <mergeCell ref="L850:M850"/>
    <mergeCell ref="N850:O850"/>
    <mergeCell ref="X868:Y868"/>
    <mergeCell ref="V868:W868"/>
    <mergeCell ref="J851:K851"/>
    <mergeCell ref="J869:K869"/>
    <mergeCell ref="R869:S869"/>
    <mergeCell ref="T869:U869"/>
    <mergeCell ref="J870:K870"/>
    <mergeCell ref="P870:Q870"/>
    <mergeCell ref="R870:S870"/>
    <mergeCell ref="T870:U870"/>
    <mergeCell ref="V870:W870"/>
    <mergeCell ref="X870:Y870"/>
    <mergeCell ref="R873:S873"/>
    <mergeCell ref="T873:U873"/>
    <mergeCell ref="V873:W873"/>
    <mergeCell ref="N847:O847"/>
    <mergeCell ref="P847:Q847"/>
    <mergeCell ref="R847:S847"/>
    <mergeCell ref="T847:U847"/>
    <mergeCell ref="V847:W847"/>
    <mergeCell ref="X847:Y847"/>
    <mergeCell ref="P850:Q850"/>
    <mergeCell ref="R850:S850"/>
    <mergeCell ref="T850:U850"/>
    <mergeCell ref="V850:W850"/>
    <mergeCell ref="X850:Y850"/>
    <mergeCell ref="L851:M851"/>
    <mergeCell ref="N851:O851"/>
    <mergeCell ref="P851:Q851"/>
    <mergeCell ref="R851:S851"/>
    <mergeCell ref="T851:U851"/>
    <mergeCell ref="V851:W851"/>
    <mergeCell ref="X851:Y851"/>
    <mergeCell ref="L869:M869"/>
    <mergeCell ref="N869:O869"/>
    <mergeCell ref="P869:Q869"/>
    <mergeCell ref="V869:W869"/>
    <mergeCell ref="X869:Y869"/>
    <mergeCell ref="X873:Y873"/>
    <mergeCell ref="L873:M873"/>
    <mergeCell ref="N873:O873"/>
    <mergeCell ref="P873:Q873"/>
    <mergeCell ref="L870:M870"/>
    <mergeCell ref="N870:O870"/>
    <mergeCell ref="N1005:O1005"/>
    <mergeCell ref="P1005:Q1005"/>
    <mergeCell ref="P1025:Q1025"/>
    <mergeCell ref="R1025:S1025"/>
    <mergeCell ref="T1025:U1025"/>
    <mergeCell ref="V1025:W1025"/>
    <mergeCell ref="B1003:I1003"/>
    <mergeCell ref="J1003:K1003"/>
    <mergeCell ref="L1003:M1003"/>
    <mergeCell ref="N1003:O1003"/>
    <mergeCell ref="P1003:Q1003"/>
    <mergeCell ref="R1003:S1003"/>
    <mergeCell ref="T1003:U1003"/>
    <mergeCell ref="V1003:W1003"/>
    <mergeCell ref="M1010:Q1011"/>
    <mergeCell ref="R1005:S1005"/>
    <mergeCell ref="T1005:U1005"/>
    <mergeCell ref="V1005:W1005"/>
    <mergeCell ref="L1008:M1008"/>
    <mergeCell ref="N1008:O1008"/>
    <mergeCell ref="P1008:Q1008"/>
    <mergeCell ref="R1008:S1008"/>
    <mergeCell ref="T1008:U1008"/>
    <mergeCell ref="V1008:W1008"/>
    <mergeCell ref="D1014:X1015"/>
    <mergeCell ref="B1025:I1025"/>
    <mergeCell ref="J1025:K1025"/>
    <mergeCell ref="L1025:M1025"/>
    <mergeCell ref="N1025:O1025"/>
    <mergeCell ref="X1006:Y1006"/>
    <mergeCell ref="J1007:K1007"/>
    <mergeCell ref="L1007:M1007"/>
    <mergeCell ref="N1006:O1006"/>
    <mergeCell ref="P1006:Q1006"/>
    <mergeCell ref="R1006:S1006"/>
    <mergeCell ref="T1006:U1006"/>
    <mergeCell ref="V1006:W1006"/>
    <mergeCell ref="X1007:Y1007"/>
    <mergeCell ref="J1008:K1008"/>
    <mergeCell ref="D1059:X1060"/>
    <mergeCell ref="B1070:I1070"/>
    <mergeCell ref="J1070:K1070"/>
    <mergeCell ref="L1070:M1070"/>
    <mergeCell ref="N1070:O1070"/>
    <mergeCell ref="P1070:Q1070"/>
    <mergeCell ref="R1070:S1070"/>
    <mergeCell ref="T1070:U1070"/>
    <mergeCell ref="V1070:W1070"/>
    <mergeCell ref="J1049:K1049"/>
    <mergeCell ref="L1049:M1049"/>
    <mergeCell ref="N1049:O1049"/>
    <mergeCell ref="P1049:Q1049"/>
    <mergeCell ref="R1049:S1049"/>
    <mergeCell ref="T1049:U1049"/>
    <mergeCell ref="V1049:W1049"/>
    <mergeCell ref="X1049:Y1049"/>
    <mergeCell ref="J1050:K1050"/>
    <mergeCell ref="L1050:M1050"/>
    <mergeCell ref="N1050:O1050"/>
    <mergeCell ref="P1050:Q1050"/>
    <mergeCell ref="J1051:K1051"/>
    <mergeCell ref="N1007:O1007"/>
    <mergeCell ref="P1007:Q1007"/>
    <mergeCell ref="R1007:S1007"/>
    <mergeCell ref="L1051:M1051"/>
    <mergeCell ref="N1051:O1051"/>
    <mergeCell ref="P1051:Q1051"/>
    <mergeCell ref="R1051:S1051"/>
    <mergeCell ref="T1051:U1051"/>
    <mergeCell ref="V1051:W1051"/>
    <mergeCell ref="X1051:Y1051"/>
    <mergeCell ref="J1052:K1052"/>
    <mergeCell ref="L1052:M1052"/>
    <mergeCell ref="R1095:S1095"/>
    <mergeCell ref="T1095:U1095"/>
    <mergeCell ref="V1095:W1095"/>
    <mergeCell ref="X1095:Y1095"/>
    <mergeCell ref="J1096:K1096"/>
    <mergeCell ref="L1096:M1096"/>
    <mergeCell ref="N1096:O1096"/>
    <mergeCell ref="P1096:Q1096"/>
    <mergeCell ref="N1052:O1052"/>
    <mergeCell ref="P1052:Q1052"/>
    <mergeCell ref="R1052:S1052"/>
    <mergeCell ref="T1052:U1052"/>
    <mergeCell ref="V1052:W1052"/>
    <mergeCell ref="X1052:Y1052"/>
    <mergeCell ref="J1053:K1053"/>
    <mergeCell ref="L1053:M1053"/>
    <mergeCell ref="N1053:O1053"/>
    <mergeCell ref="P1053:Q1053"/>
    <mergeCell ref="R1053:S1053"/>
    <mergeCell ref="T1053:U1053"/>
    <mergeCell ref="V1053:W1053"/>
    <mergeCell ref="X1053:Y1053"/>
    <mergeCell ref="J1054:K1054"/>
    <mergeCell ref="R1096:S1096"/>
    <mergeCell ref="T1096:U1096"/>
    <mergeCell ref="V1096:W1096"/>
    <mergeCell ref="X1096:Y1096"/>
    <mergeCell ref="B1183:I1183"/>
    <mergeCell ref="J1183:K1183"/>
    <mergeCell ref="L1183:M1183"/>
    <mergeCell ref="N1183:O1183"/>
    <mergeCell ref="P1183:Q1183"/>
    <mergeCell ref="R1183:S1183"/>
    <mergeCell ref="T1183:U1183"/>
    <mergeCell ref="V1183:W1183"/>
    <mergeCell ref="X1138:Y1138"/>
    <mergeCell ref="D1149:X1150"/>
    <mergeCell ref="B1160:I1160"/>
    <mergeCell ref="J1160:K1160"/>
    <mergeCell ref="L1160:M1160"/>
    <mergeCell ref="N1160:O1160"/>
    <mergeCell ref="P1160:Q1160"/>
    <mergeCell ref="R1160:S1160"/>
    <mergeCell ref="T1160:U1160"/>
    <mergeCell ref="V1160:W1160"/>
    <mergeCell ref="J1141:K1141"/>
    <mergeCell ref="L1141:M1141"/>
    <mergeCell ref="J1097:K1097"/>
    <mergeCell ref="L1097:M1097"/>
    <mergeCell ref="N1097:O1097"/>
    <mergeCell ref="P1097:Q1097"/>
    <mergeCell ref="R1097:S1097"/>
    <mergeCell ref="T1097:U1097"/>
    <mergeCell ref="V1097:W1097"/>
    <mergeCell ref="X1097:Y1097"/>
    <mergeCell ref="V1295:W1295"/>
    <mergeCell ref="R1229:S1229"/>
    <mergeCell ref="T1229:U1229"/>
    <mergeCell ref="V1229:W1229"/>
    <mergeCell ref="X1229:Y1229"/>
    <mergeCell ref="J1230:K1230"/>
    <mergeCell ref="L1230:M1230"/>
    <mergeCell ref="N1230:O1230"/>
    <mergeCell ref="P1230:Q1230"/>
    <mergeCell ref="R1230:S1230"/>
    <mergeCell ref="T1230:U1230"/>
    <mergeCell ref="N1141:O1141"/>
    <mergeCell ref="P1141:Q1141"/>
    <mergeCell ref="R1141:S1141"/>
    <mergeCell ref="T1141:U1141"/>
    <mergeCell ref="V1141:W1141"/>
    <mergeCell ref="X1141:Y1141"/>
    <mergeCell ref="J1142:K1142"/>
    <mergeCell ref="L1142:M1142"/>
    <mergeCell ref="N1142:O1142"/>
    <mergeCell ref="P1142:Q1142"/>
    <mergeCell ref="R1142:S1142"/>
    <mergeCell ref="T1142:U1142"/>
    <mergeCell ref="X1250:Y1250"/>
    <mergeCell ref="D1262:X1263"/>
    <mergeCell ref="B1273:I1273"/>
    <mergeCell ref="J1273:K1273"/>
    <mergeCell ref="L1273:M1273"/>
    <mergeCell ref="N1273:O1273"/>
    <mergeCell ref="P1273:Q1273"/>
    <mergeCell ref="R1273:S1273"/>
    <mergeCell ref="T1273:U1273"/>
    <mergeCell ref="J1277:K1277"/>
    <mergeCell ref="L1277:M1277"/>
    <mergeCell ref="N1277:O1277"/>
    <mergeCell ref="P1277:Q1277"/>
    <mergeCell ref="R1277:S1277"/>
    <mergeCell ref="T1277:U1277"/>
    <mergeCell ref="V1277:W1277"/>
    <mergeCell ref="X1277:Y1277"/>
    <mergeCell ref="J1278:K1278"/>
    <mergeCell ref="L1278:M1278"/>
    <mergeCell ref="B1228:I1228"/>
    <mergeCell ref="J1228:K1228"/>
    <mergeCell ref="L1228:M1228"/>
    <mergeCell ref="N1228:O1228"/>
    <mergeCell ref="P1228:Q1228"/>
    <mergeCell ref="R1228:S1228"/>
    <mergeCell ref="T1228:U1228"/>
    <mergeCell ref="V1228:W1228"/>
    <mergeCell ref="J1229:K1229"/>
    <mergeCell ref="L1229:M1229"/>
    <mergeCell ref="N1229:O1229"/>
    <mergeCell ref="P1229:Q1229"/>
    <mergeCell ref="X1273:Y1273"/>
    <mergeCell ref="V1273:W1273"/>
    <mergeCell ref="X1228:Y1228"/>
    <mergeCell ref="D1239:X1240"/>
    <mergeCell ref="B1250:I1250"/>
    <mergeCell ref="J1250:K1250"/>
    <mergeCell ref="L1250:M1250"/>
    <mergeCell ref="N1250:O1250"/>
    <mergeCell ref="P1250:Q1250"/>
    <mergeCell ref="R1250:S1250"/>
    <mergeCell ref="M1347:Q1348"/>
    <mergeCell ref="M1325:Q1326"/>
    <mergeCell ref="V1498:W1498"/>
    <mergeCell ref="X1453:Y1453"/>
    <mergeCell ref="D1464:X1465"/>
    <mergeCell ref="B1475:I1475"/>
    <mergeCell ref="J1475:K1475"/>
    <mergeCell ref="L1475:M1475"/>
    <mergeCell ref="N1475:O1475"/>
    <mergeCell ref="P1475:Q1475"/>
    <mergeCell ref="R1475:S1475"/>
    <mergeCell ref="T1475:U1475"/>
    <mergeCell ref="V1475:W1475"/>
    <mergeCell ref="J1455:K1455"/>
    <mergeCell ref="L1455:M1455"/>
    <mergeCell ref="N1455:O1455"/>
    <mergeCell ref="P1455:Q1455"/>
    <mergeCell ref="R1455:S1455"/>
    <mergeCell ref="T1455:U1455"/>
    <mergeCell ref="V1455:W1455"/>
    <mergeCell ref="X1455:Y1455"/>
    <mergeCell ref="J1456:K1456"/>
    <mergeCell ref="L1456:M1456"/>
    <mergeCell ref="N1456:O1456"/>
    <mergeCell ref="P1456:Q1456"/>
    <mergeCell ref="D1415:G1416"/>
    <mergeCell ref="U1415:Y1416"/>
    <mergeCell ref="D1437:G1438"/>
    <mergeCell ref="D1325:G1326"/>
    <mergeCell ref="U1325:Y1326"/>
    <mergeCell ref="D1347:G1348"/>
    <mergeCell ref="U1347:Y1348"/>
    <mergeCell ref="D1550:G1551"/>
    <mergeCell ref="P1453:Q1453"/>
    <mergeCell ref="R1453:S1453"/>
    <mergeCell ref="T1453:U1453"/>
    <mergeCell ref="V1453:W1453"/>
    <mergeCell ref="X1520:Y1520"/>
    <mergeCell ref="D1532:X1533"/>
    <mergeCell ref="B1543:I1543"/>
    <mergeCell ref="J1543:K1543"/>
    <mergeCell ref="L1543:M1543"/>
    <mergeCell ref="N1543:O1543"/>
    <mergeCell ref="P1543:Q1543"/>
    <mergeCell ref="R1543:S1543"/>
    <mergeCell ref="T1543:U1543"/>
    <mergeCell ref="V1543:W1543"/>
    <mergeCell ref="X1498:Y1498"/>
    <mergeCell ref="D1509:X1510"/>
    <mergeCell ref="B1520:I1520"/>
    <mergeCell ref="J1520:K1520"/>
    <mergeCell ref="L1520:M1520"/>
    <mergeCell ref="N1520:O1520"/>
    <mergeCell ref="P1520:Q1520"/>
    <mergeCell ref="R1520:S1520"/>
    <mergeCell ref="T1520:U1520"/>
    <mergeCell ref="V1520:W1520"/>
    <mergeCell ref="J1501:K1501"/>
    <mergeCell ref="L1501:M1501"/>
    <mergeCell ref="N1501:O1501"/>
    <mergeCell ref="P1501:Q1501"/>
    <mergeCell ref="R1501:S1501"/>
    <mergeCell ref="R1456:S1456"/>
    <mergeCell ref="T1456:U1456"/>
    <mergeCell ref="X1635:Y1635"/>
    <mergeCell ref="D1595:G1596"/>
    <mergeCell ref="U1595:Y1596"/>
    <mergeCell ref="D1617:G1618"/>
    <mergeCell ref="U1617:Y1618"/>
    <mergeCell ref="D1640:G1641"/>
    <mergeCell ref="U1640:Y1641"/>
    <mergeCell ref="J1590:K1590"/>
    <mergeCell ref="J1502:K1502"/>
    <mergeCell ref="L1502:M1502"/>
    <mergeCell ref="N1502:O1502"/>
    <mergeCell ref="P1502:Q1502"/>
    <mergeCell ref="X1543:Y1543"/>
    <mergeCell ref="D1554:X1555"/>
    <mergeCell ref="B1565:I1565"/>
    <mergeCell ref="J1565:K1565"/>
    <mergeCell ref="L1565:M1565"/>
    <mergeCell ref="N1565:O1565"/>
    <mergeCell ref="P1565:Q1565"/>
    <mergeCell ref="R1565:S1565"/>
    <mergeCell ref="T1565:U1565"/>
    <mergeCell ref="V1565:W1565"/>
    <mergeCell ref="J1544:K1544"/>
    <mergeCell ref="L1544:M1544"/>
    <mergeCell ref="N1544:O1544"/>
    <mergeCell ref="P1544:Q1544"/>
    <mergeCell ref="R1544:S1544"/>
    <mergeCell ref="T1544:U1544"/>
    <mergeCell ref="V1544:W1544"/>
    <mergeCell ref="X1544:Y1544"/>
    <mergeCell ref="J1545:K1545"/>
    <mergeCell ref="L1545:M1545"/>
    <mergeCell ref="R1678:S1678"/>
    <mergeCell ref="T1678:U1678"/>
    <mergeCell ref="V1678:W1678"/>
    <mergeCell ref="M1707:Q1708"/>
    <mergeCell ref="T1655:U1655"/>
    <mergeCell ref="V1655:W1655"/>
    <mergeCell ref="B1633:I1633"/>
    <mergeCell ref="J1633:K1633"/>
    <mergeCell ref="L1633:M1633"/>
    <mergeCell ref="N1633:O1633"/>
    <mergeCell ref="P1633:Q1633"/>
    <mergeCell ref="R1633:S1633"/>
    <mergeCell ref="T1633:U1633"/>
    <mergeCell ref="V1633:W1633"/>
    <mergeCell ref="J1635:K1635"/>
    <mergeCell ref="L1635:M1635"/>
    <mergeCell ref="N1635:O1635"/>
    <mergeCell ref="P1635:Q1635"/>
    <mergeCell ref="M1640:Q1641"/>
    <mergeCell ref="R1635:S1635"/>
    <mergeCell ref="T1635:U1635"/>
    <mergeCell ref="V1635:W1635"/>
    <mergeCell ref="J1680:K1680"/>
    <mergeCell ref="L1680:M1680"/>
    <mergeCell ref="N1680:O1680"/>
    <mergeCell ref="P1680:Q1680"/>
    <mergeCell ref="R1680:S1680"/>
    <mergeCell ref="T1680:U1680"/>
    <mergeCell ref="V1680:W1680"/>
    <mergeCell ref="J1636:K1636"/>
    <mergeCell ref="L1636:M1636"/>
    <mergeCell ref="N1636:O1636"/>
    <mergeCell ref="D1797:G1798"/>
    <mergeCell ref="U1797:Y1798"/>
    <mergeCell ref="X1681:Y1681"/>
    <mergeCell ref="J1682:K1682"/>
    <mergeCell ref="L1682:M1682"/>
    <mergeCell ref="N1682:O1682"/>
    <mergeCell ref="P1682:Q1682"/>
    <mergeCell ref="X1680:Y1680"/>
    <mergeCell ref="J1681:K1681"/>
    <mergeCell ref="L1681:M1681"/>
    <mergeCell ref="N1681:O1681"/>
    <mergeCell ref="T1768:U1768"/>
    <mergeCell ref="V1768:W1768"/>
    <mergeCell ref="D1734:X1735"/>
    <mergeCell ref="B1745:I1745"/>
    <mergeCell ref="J1745:K1745"/>
    <mergeCell ref="L1745:M1745"/>
    <mergeCell ref="N1745:O1745"/>
    <mergeCell ref="P1745:Q1745"/>
    <mergeCell ref="X1702:Y1702"/>
    <mergeCell ref="X1700:Y1700"/>
    <mergeCell ref="R1682:S1682"/>
    <mergeCell ref="T1682:U1682"/>
    <mergeCell ref="V1682:W1682"/>
    <mergeCell ref="X1682:Y1682"/>
    <mergeCell ref="J1683:K1683"/>
    <mergeCell ref="L1683:M1683"/>
    <mergeCell ref="N1683:O1683"/>
    <mergeCell ref="P1683:Q1683"/>
    <mergeCell ref="R1683:S1683"/>
    <mergeCell ref="T1683:U1683"/>
    <mergeCell ref="V1683:W1683"/>
    <mergeCell ref="B1813:I1813"/>
    <mergeCell ref="J1813:K1813"/>
    <mergeCell ref="L1813:M1813"/>
    <mergeCell ref="N1813:O1813"/>
    <mergeCell ref="P1813:Q1813"/>
    <mergeCell ref="R1813:S1813"/>
    <mergeCell ref="T1813:U1813"/>
    <mergeCell ref="V1813:W1813"/>
    <mergeCell ref="D1820:G1821"/>
    <mergeCell ref="U1820:Y1821"/>
    <mergeCell ref="P1817:Q1817"/>
    <mergeCell ref="R1817:S1817"/>
    <mergeCell ref="T1817:U1817"/>
    <mergeCell ref="V1817:W1817"/>
    <mergeCell ref="X1817:Y1817"/>
    <mergeCell ref="J1818:K1818"/>
    <mergeCell ref="L1818:M1818"/>
    <mergeCell ref="N1818:O1818"/>
    <mergeCell ref="P1818:Q1818"/>
    <mergeCell ref="R1818:S1818"/>
    <mergeCell ref="T1818:U1818"/>
    <mergeCell ref="V1818:W1818"/>
    <mergeCell ref="X1818:Y1818"/>
    <mergeCell ref="T1816:U1816"/>
    <mergeCell ref="V1816:W1816"/>
    <mergeCell ref="X1816:Y1816"/>
    <mergeCell ref="J1817:K1817"/>
    <mergeCell ref="L1817:M1817"/>
    <mergeCell ref="N1817:O1817"/>
    <mergeCell ref="J1819:K1819"/>
    <mergeCell ref="L1819:M1819"/>
    <mergeCell ref="N1819:O1819"/>
    <mergeCell ref="X1880:Y1880"/>
    <mergeCell ref="D1892:X1893"/>
    <mergeCell ref="B1903:I1903"/>
    <mergeCell ref="J1903:K1903"/>
    <mergeCell ref="L1903:M1903"/>
    <mergeCell ref="N1903:O1903"/>
    <mergeCell ref="P1903:Q1903"/>
    <mergeCell ref="R1903:S1903"/>
    <mergeCell ref="T1903:U1903"/>
    <mergeCell ref="V1903:W1903"/>
    <mergeCell ref="X1858:Y1858"/>
    <mergeCell ref="D1869:X1870"/>
    <mergeCell ref="B1880:I1880"/>
    <mergeCell ref="J1880:K1880"/>
    <mergeCell ref="L1880:M1880"/>
    <mergeCell ref="N1880:O1880"/>
    <mergeCell ref="P1880:Q1880"/>
    <mergeCell ref="R1880:S1880"/>
    <mergeCell ref="T1880:U1880"/>
    <mergeCell ref="V1880:W1880"/>
    <mergeCell ref="M1865:Q1866"/>
    <mergeCell ref="J1861:K1861"/>
    <mergeCell ref="L1861:M1861"/>
    <mergeCell ref="N1861:O1861"/>
    <mergeCell ref="P1861:Q1861"/>
    <mergeCell ref="R1861:S1861"/>
    <mergeCell ref="T1861:U1861"/>
    <mergeCell ref="V1861:W1861"/>
    <mergeCell ref="X1861:Y1861"/>
    <mergeCell ref="J1862:K1862"/>
    <mergeCell ref="L1862:M1862"/>
    <mergeCell ref="N1862:O1862"/>
    <mergeCell ref="V1948:W1948"/>
    <mergeCell ref="X1903:Y1903"/>
    <mergeCell ref="D1914:X1915"/>
    <mergeCell ref="B1925:I1925"/>
    <mergeCell ref="J1925:K1925"/>
    <mergeCell ref="L1925:M1925"/>
    <mergeCell ref="N1925:O1925"/>
    <mergeCell ref="P1925:Q1925"/>
    <mergeCell ref="R1925:S1925"/>
    <mergeCell ref="T1925:U1925"/>
    <mergeCell ref="V1925:W1925"/>
    <mergeCell ref="J1904:K1904"/>
    <mergeCell ref="L1904:M1904"/>
    <mergeCell ref="N1904:O1904"/>
    <mergeCell ref="P1904:Q1904"/>
    <mergeCell ref="R1904:S1904"/>
    <mergeCell ref="T1904:U1904"/>
    <mergeCell ref="V1904:W1904"/>
    <mergeCell ref="X1904:Y1904"/>
    <mergeCell ref="J1905:K1905"/>
    <mergeCell ref="L1905:M1905"/>
    <mergeCell ref="N1905:O1905"/>
    <mergeCell ref="P1905:Q1905"/>
    <mergeCell ref="R1905:S1905"/>
    <mergeCell ref="T1905:U1905"/>
    <mergeCell ref="V1905:W1905"/>
    <mergeCell ref="X1905:Y1905"/>
    <mergeCell ref="J1906:K1906"/>
    <mergeCell ref="L1906:M1906"/>
    <mergeCell ref="N1906:O1906"/>
    <mergeCell ref="P1906:Q1906"/>
    <mergeCell ref="R1906:S1906"/>
    <mergeCell ref="B1993:I1993"/>
    <mergeCell ref="J1993:K1993"/>
    <mergeCell ref="L1993:M1993"/>
    <mergeCell ref="N1993:O1993"/>
    <mergeCell ref="P1993:Q1993"/>
    <mergeCell ref="R1993:S1993"/>
    <mergeCell ref="T1993:U1993"/>
    <mergeCell ref="V1993:W1993"/>
    <mergeCell ref="X1948:Y1948"/>
    <mergeCell ref="D1959:X1960"/>
    <mergeCell ref="B1970:I1970"/>
    <mergeCell ref="J1970:K1970"/>
    <mergeCell ref="L1970:M1970"/>
    <mergeCell ref="N1970:O1970"/>
    <mergeCell ref="P1970:Q1970"/>
    <mergeCell ref="R1970:S1970"/>
    <mergeCell ref="T1970:U1970"/>
    <mergeCell ref="V1970:W1970"/>
    <mergeCell ref="J1950:K1950"/>
    <mergeCell ref="L1950:M1950"/>
    <mergeCell ref="N1950:O1950"/>
    <mergeCell ref="P1950:Q1950"/>
    <mergeCell ref="R1950:S1950"/>
    <mergeCell ref="T1950:U1950"/>
    <mergeCell ref="V1950:W1950"/>
    <mergeCell ref="X1950:Y1950"/>
    <mergeCell ref="J1951:K1951"/>
    <mergeCell ref="L1951:M1951"/>
    <mergeCell ref="N1951:O1951"/>
    <mergeCell ref="P1951:Q1951"/>
    <mergeCell ref="R1951:S1951"/>
    <mergeCell ref="T1951:U1951"/>
    <mergeCell ref="V2083:W2083"/>
    <mergeCell ref="X2038:Y2038"/>
    <mergeCell ref="D2049:X2050"/>
    <mergeCell ref="B2060:I2060"/>
    <mergeCell ref="J2060:K2060"/>
    <mergeCell ref="L2060:M2060"/>
    <mergeCell ref="N2060:O2060"/>
    <mergeCell ref="P2060:Q2060"/>
    <mergeCell ref="R2060:S2060"/>
    <mergeCell ref="T2060:U2060"/>
    <mergeCell ref="V2060:W2060"/>
    <mergeCell ref="B2038:I2038"/>
    <mergeCell ref="J2038:K2038"/>
    <mergeCell ref="L2038:M2038"/>
    <mergeCell ref="N2038:O2038"/>
    <mergeCell ref="P2038:Q2038"/>
    <mergeCell ref="R2038:S2038"/>
    <mergeCell ref="T2038:U2038"/>
    <mergeCell ref="V2038:W2038"/>
    <mergeCell ref="J2041:K2041"/>
    <mergeCell ref="L2041:M2041"/>
    <mergeCell ref="N2041:O2041"/>
    <mergeCell ref="P2041:Q2041"/>
    <mergeCell ref="R2041:S2041"/>
    <mergeCell ref="T2041:U2041"/>
    <mergeCell ref="V2041:W2041"/>
    <mergeCell ref="X2041:Y2041"/>
    <mergeCell ref="J2042:K2042"/>
    <mergeCell ref="L2042:M2042"/>
    <mergeCell ref="N2042:O2042"/>
    <mergeCell ref="P2042:Q2042"/>
    <mergeCell ref="R2042:S2042"/>
    <mergeCell ref="X2105:Y2105"/>
    <mergeCell ref="D2117:X2118"/>
    <mergeCell ref="B2128:I2128"/>
    <mergeCell ref="J2128:K2128"/>
    <mergeCell ref="L2128:M2128"/>
    <mergeCell ref="N2128:O2128"/>
    <mergeCell ref="P2128:Q2128"/>
    <mergeCell ref="R2128:S2128"/>
    <mergeCell ref="T2128:U2128"/>
    <mergeCell ref="V2128:W2128"/>
    <mergeCell ref="X2083:Y2083"/>
    <mergeCell ref="D2094:X2095"/>
    <mergeCell ref="B2105:I2105"/>
    <mergeCell ref="J2105:K2105"/>
    <mergeCell ref="L2105:M2105"/>
    <mergeCell ref="N2105:O2105"/>
    <mergeCell ref="P2105:Q2105"/>
    <mergeCell ref="R2105:S2105"/>
    <mergeCell ref="T2105:U2105"/>
    <mergeCell ref="V2105:W2105"/>
    <mergeCell ref="N2086:O2086"/>
    <mergeCell ref="P2086:Q2086"/>
    <mergeCell ref="R2086:S2086"/>
    <mergeCell ref="T2086:U2086"/>
    <mergeCell ref="V2086:W2086"/>
    <mergeCell ref="X2086:Y2086"/>
    <mergeCell ref="J2087:K2087"/>
    <mergeCell ref="L2087:M2087"/>
    <mergeCell ref="N2087:O2087"/>
    <mergeCell ref="P2087:Q2087"/>
    <mergeCell ref="R2087:S2087"/>
    <mergeCell ref="T2087:U2087"/>
    <mergeCell ref="X2128:Y2128"/>
    <mergeCell ref="D2139:X2140"/>
    <mergeCell ref="B2150:I2150"/>
    <mergeCell ref="J2150:K2150"/>
    <mergeCell ref="L2150:M2150"/>
    <mergeCell ref="N2150:O2150"/>
    <mergeCell ref="P2150:Q2150"/>
    <mergeCell ref="R2150:S2150"/>
    <mergeCell ref="T2150:U2150"/>
    <mergeCell ref="V2150:W2150"/>
    <mergeCell ref="J2129:K2129"/>
    <mergeCell ref="L2129:M2129"/>
    <mergeCell ref="N2129:O2129"/>
    <mergeCell ref="P2129:Q2129"/>
    <mergeCell ref="R2129:S2129"/>
    <mergeCell ref="T2129:U2129"/>
    <mergeCell ref="V2129:W2129"/>
    <mergeCell ref="X2129:Y2129"/>
    <mergeCell ref="J2130:K2130"/>
    <mergeCell ref="L2130:M2130"/>
    <mergeCell ref="N2130:O2130"/>
    <mergeCell ref="P2130:Q2130"/>
    <mergeCell ref="R2130:S2130"/>
    <mergeCell ref="T2130:U2130"/>
    <mergeCell ref="V2130:W2130"/>
    <mergeCell ref="X2130:Y2130"/>
    <mergeCell ref="J2131:K2131"/>
    <mergeCell ref="L2131:M2131"/>
    <mergeCell ref="N2131:O2131"/>
    <mergeCell ref="P2131:Q2131"/>
    <mergeCell ref="R2131:S2131"/>
    <mergeCell ref="T2131:U2131"/>
    <mergeCell ref="V2195:W2195"/>
    <mergeCell ref="D2202:G2203"/>
    <mergeCell ref="U2202:Y2203"/>
    <mergeCell ref="J2175:K2175"/>
    <mergeCell ref="L2175:M2175"/>
    <mergeCell ref="N2175:O2175"/>
    <mergeCell ref="P2175:Q2175"/>
    <mergeCell ref="R2175:S2175"/>
    <mergeCell ref="T2175:U2175"/>
    <mergeCell ref="V2175:W2175"/>
    <mergeCell ref="X2175:Y2175"/>
    <mergeCell ref="J2176:K2176"/>
    <mergeCell ref="L2176:M2176"/>
    <mergeCell ref="N2176:O2176"/>
    <mergeCell ref="P2176:Q2176"/>
    <mergeCell ref="R2176:S2176"/>
    <mergeCell ref="X2150:Y2150"/>
    <mergeCell ref="D2162:X2163"/>
    <mergeCell ref="B2173:I2173"/>
    <mergeCell ref="J2173:K2173"/>
    <mergeCell ref="L2173:M2173"/>
    <mergeCell ref="N2173:O2173"/>
    <mergeCell ref="P2173:Q2173"/>
    <mergeCell ref="R2173:S2173"/>
    <mergeCell ref="T2173:U2173"/>
    <mergeCell ref="V2173:W2173"/>
    <mergeCell ref="J2153:K2153"/>
    <mergeCell ref="L2153:M2153"/>
    <mergeCell ref="N2153:O2153"/>
    <mergeCell ref="P2153:Q2153"/>
    <mergeCell ref="R2153:S2153"/>
    <mergeCell ref="T2153:U2153"/>
    <mergeCell ref="D177:G178"/>
    <mergeCell ref="U177:Y178"/>
    <mergeCell ref="D200:G201"/>
    <mergeCell ref="U200:Y201"/>
    <mergeCell ref="D222:G223"/>
    <mergeCell ref="U222:Y223"/>
    <mergeCell ref="U87:Y88"/>
    <mergeCell ref="D110:G111"/>
    <mergeCell ref="U110:Y111"/>
    <mergeCell ref="D132:G133"/>
    <mergeCell ref="U132:Y133"/>
    <mergeCell ref="D155:G156"/>
    <mergeCell ref="U155:Y156"/>
    <mergeCell ref="AD4:AE4"/>
    <mergeCell ref="U20:Y21"/>
    <mergeCell ref="U42:Y43"/>
    <mergeCell ref="D20:G21"/>
    <mergeCell ref="D42:G43"/>
    <mergeCell ref="D65:G66"/>
    <mergeCell ref="U65:Y66"/>
    <mergeCell ref="D87:G88"/>
    <mergeCell ref="X193:Y193"/>
    <mergeCell ref="D204:X205"/>
    <mergeCell ref="X170:Y170"/>
    <mergeCell ref="D182:X183"/>
    <mergeCell ref="B193:I193"/>
    <mergeCell ref="J193:K193"/>
    <mergeCell ref="L193:M193"/>
    <mergeCell ref="N193:O193"/>
    <mergeCell ref="P193:Q193"/>
    <mergeCell ref="R193:S193"/>
    <mergeCell ref="T193:U193"/>
    <mergeCell ref="D402:G403"/>
    <mergeCell ref="U402:Y403"/>
    <mergeCell ref="D425:G426"/>
    <mergeCell ref="U425:Y426"/>
    <mergeCell ref="D312:G313"/>
    <mergeCell ref="U312:Y313"/>
    <mergeCell ref="D335:G336"/>
    <mergeCell ref="U335:Y336"/>
    <mergeCell ref="D357:G358"/>
    <mergeCell ref="U357:Y358"/>
    <mergeCell ref="D245:G246"/>
    <mergeCell ref="U245:Y246"/>
    <mergeCell ref="D267:G268"/>
    <mergeCell ref="U267:Y268"/>
    <mergeCell ref="D290:G291"/>
    <mergeCell ref="U290:Y291"/>
    <mergeCell ref="X260:Y260"/>
    <mergeCell ref="D407:X408"/>
    <mergeCell ref="D362:X363"/>
    <mergeCell ref="B373:I373"/>
    <mergeCell ref="J373:K373"/>
    <mergeCell ref="L373:M373"/>
    <mergeCell ref="N373:O373"/>
    <mergeCell ref="P373:Q373"/>
    <mergeCell ref="R373:S373"/>
    <mergeCell ref="T373:U373"/>
    <mergeCell ref="V373:W373"/>
    <mergeCell ref="X328:Y328"/>
    <mergeCell ref="D339:X340"/>
    <mergeCell ref="B350:I350"/>
    <mergeCell ref="J261:K261"/>
    <mergeCell ref="L261:M261"/>
    <mergeCell ref="D447:G448"/>
    <mergeCell ref="U447:Y448"/>
    <mergeCell ref="D470:G471"/>
    <mergeCell ref="U470:Y471"/>
    <mergeCell ref="D492:G493"/>
    <mergeCell ref="U492:Y493"/>
    <mergeCell ref="X620:Y620"/>
    <mergeCell ref="X575:Y575"/>
    <mergeCell ref="D587:X588"/>
    <mergeCell ref="X553:Y553"/>
    <mergeCell ref="D564:X565"/>
    <mergeCell ref="B575:I575"/>
    <mergeCell ref="J575:K575"/>
    <mergeCell ref="L575:M575"/>
    <mergeCell ref="N575:O575"/>
    <mergeCell ref="P575:Q575"/>
    <mergeCell ref="R575:S575"/>
    <mergeCell ref="T575:U575"/>
    <mergeCell ref="V575:W575"/>
    <mergeCell ref="X530:Y530"/>
    <mergeCell ref="J465:K465"/>
    <mergeCell ref="R530:S530"/>
    <mergeCell ref="R466:S466"/>
    <mergeCell ref="T466:U466"/>
    <mergeCell ref="V466:W466"/>
    <mergeCell ref="X466:Y466"/>
    <mergeCell ref="J467:K467"/>
    <mergeCell ref="L467:M467"/>
    <mergeCell ref="N467:O467"/>
    <mergeCell ref="P467:Q467"/>
    <mergeCell ref="R467:S467"/>
    <mergeCell ref="D609:X610"/>
    <mergeCell ref="D785:G786"/>
    <mergeCell ref="U785:Y786"/>
    <mergeCell ref="D807:G808"/>
    <mergeCell ref="U807:Y808"/>
    <mergeCell ref="D830:G831"/>
    <mergeCell ref="U830:Y831"/>
    <mergeCell ref="D717:G718"/>
    <mergeCell ref="U717:Y718"/>
    <mergeCell ref="D740:G741"/>
    <mergeCell ref="U740:Y741"/>
    <mergeCell ref="D762:G763"/>
    <mergeCell ref="U762:Y763"/>
    <mergeCell ref="D650:G651"/>
    <mergeCell ref="U650:Y651"/>
    <mergeCell ref="D672:G673"/>
    <mergeCell ref="U672:Y673"/>
    <mergeCell ref="D695:G696"/>
    <mergeCell ref="U695:Y696"/>
    <mergeCell ref="X800:Y800"/>
    <mergeCell ref="D812:X813"/>
    <mergeCell ref="X778:Y778"/>
    <mergeCell ref="D789:X790"/>
    <mergeCell ref="B800:I800"/>
    <mergeCell ref="J800:K800"/>
    <mergeCell ref="L800:M800"/>
    <mergeCell ref="N800:O800"/>
    <mergeCell ref="P800:Q800"/>
    <mergeCell ref="R800:S800"/>
    <mergeCell ref="T800:U800"/>
    <mergeCell ref="V800:W800"/>
    <mergeCell ref="X755:Y755"/>
    <mergeCell ref="D767:X768"/>
    <mergeCell ref="D965:G966"/>
    <mergeCell ref="U965:Y966"/>
    <mergeCell ref="D852:G853"/>
    <mergeCell ref="U852:Y853"/>
    <mergeCell ref="D875:G876"/>
    <mergeCell ref="U875:Y876"/>
    <mergeCell ref="D897:G898"/>
    <mergeCell ref="U897:Y898"/>
    <mergeCell ref="X1025:Y1025"/>
    <mergeCell ref="X980:Y980"/>
    <mergeCell ref="D992:X993"/>
    <mergeCell ref="X958:Y958"/>
    <mergeCell ref="D969:X970"/>
    <mergeCell ref="B980:I980"/>
    <mergeCell ref="J980:K980"/>
    <mergeCell ref="L980:M980"/>
    <mergeCell ref="N980:O980"/>
    <mergeCell ref="P980:Q980"/>
    <mergeCell ref="R980:S980"/>
    <mergeCell ref="T980:U980"/>
    <mergeCell ref="V980:W980"/>
    <mergeCell ref="X935:Y935"/>
    <mergeCell ref="J871:K871"/>
    <mergeCell ref="R872:S872"/>
    <mergeCell ref="T872:U872"/>
    <mergeCell ref="V872:W872"/>
    <mergeCell ref="X872:Y872"/>
    <mergeCell ref="J873:K873"/>
    <mergeCell ref="D987:G988"/>
    <mergeCell ref="X1005:Y1005"/>
    <mergeCell ref="J1006:K1006"/>
    <mergeCell ref="L1006:M1006"/>
    <mergeCell ref="D1190:G1191"/>
    <mergeCell ref="U1190:Y1191"/>
    <mergeCell ref="D1212:G1213"/>
    <mergeCell ref="U1212:Y1213"/>
    <mergeCell ref="D1235:G1236"/>
    <mergeCell ref="U1235:Y1236"/>
    <mergeCell ref="D1122:G1123"/>
    <mergeCell ref="U1122:Y1123"/>
    <mergeCell ref="D1145:G1146"/>
    <mergeCell ref="U1145:Y1146"/>
    <mergeCell ref="D1167:G1168"/>
    <mergeCell ref="U1167:Y1168"/>
    <mergeCell ref="D1055:G1056"/>
    <mergeCell ref="U1055:Y1056"/>
    <mergeCell ref="D1077:G1078"/>
    <mergeCell ref="U1077:Y1078"/>
    <mergeCell ref="D1100:G1101"/>
    <mergeCell ref="U1100:Y1101"/>
    <mergeCell ref="X1205:Y1205"/>
    <mergeCell ref="D1217:X1218"/>
    <mergeCell ref="X1183:Y1183"/>
    <mergeCell ref="D1194:X1195"/>
    <mergeCell ref="B1205:I1205"/>
    <mergeCell ref="J1205:K1205"/>
    <mergeCell ref="L1205:M1205"/>
    <mergeCell ref="N1205:O1205"/>
    <mergeCell ref="P1205:Q1205"/>
    <mergeCell ref="R1205:S1205"/>
    <mergeCell ref="T1205:U1205"/>
    <mergeCell ref="V1205:W1205"/>
    <mergeCell ref="X1160:Y1160"/>
    <mergeCell ref="D1172:X1173"/>
    <mergeCell ref="D1370:G1371"/>
    <mergeCell ref="U1370:Y1371"/>
    <mergeCell ref="D1257:G1258"/>
    <mergeCell ref="U1257:Y1258"/>
    <mergeCell ref="D1280:G1281"/>
    <mergeCell ref="U1280:Y1281"/>
    <mergeCell ref="D1302:G1303"/>
    <mergeCell ref="U1302:Y1303"/>
    <mergeCell ref="X1430:Y1430"/>
    <mergeCell ref="X1385:Y1385"/>
    <mergeCell ref="D1397:X1398"/>
    <mergeCell ref="X1363:Y1363"/>
    <mergeCell ref="D1374:X1375"/>
    <mergeCell ref="B1385:I1385"/>
    <mergeCell ref="J1385:K1385"/>
    <mergeCell ref="L1385:M1385"/>
    <mergeCell ref="N1385:O1385"/>
    <mergeCell ref="P1385:Q1385"/>
    <mergeCell ref="R1385:S1385"/>
    <mergeCell ref="T1385:U1385"/>
    <mergeCell ref="V1385:W1385"/>
    <mergeCell ref="X1340:Y1340"/>
    <mergeCell ref="J1274:K1274"/>
    <mergeCell ref="R1340:S1340"/>
    <mergeCell ref="R1275:S1275"/>
    <mergeCell ref="T1275:U1275"/>
    <mergeCell ref="V1275:W1275"/>
    <mergeCell ref="X1275:Y1275"/>
    <mergeCell ref="J1276:K1276"/>
    <mergeCell ref="L1276:M1276"/>
    <mergeCell ref="N1276:O1276"/>
    <mergeCell ref="P1276:Q1276"/>
    <mergeCell ref="D1572:G1573"/>
    <mergeCell ref="U1572:Y1573"/>
    <mergeCell ref="D1460:G1461"/>
    <mergeCell ref="U1460:Y1461"/>
    <mergeCell ref="D1482:G1483"/>
    <mergeCell ref="U1482:Y1483"/>
    <mergeCell ref="D1505:G1506"/>
    <mergeCell ref="U1505:Y1506"/>
    <mergeCell ref="X1610:Y1610"/>
    <mergeCell ref="D1622:X1623"/>
    <mergeCell ref="X1588:Y1588"/>
    <mergeCell ref="D1599:X1600"/>
    <mergeCell ref="B1610:I1610"/>
    <mergeCell ref="J1610:K1610"/>
    <mergeCell ref="L1610:M1610"/>
    <mergeCell ref="N1610:O1610"/>
    <mergeCell ref="P1610:Q1610"/>
    <mergeCell ref="R1610:S1610"/>
    <mergeCell ref="T1610:U1610"/>
    <mergeCell ref="V1610:W1610"/>
    <mergeCell ref="X1565:Y1565"/>
    <mergeCell ref="D1577:X1578"/>
    <mergeCell ref="J1478:K1478"/>
    <mergeCell ref="L1478:M1478"/>
    <mergeCell ref="N1478:O1478"/>
    <mergeCell ref="P1478:Q1478"/>
    <mergeCell ref="R1478:S1478"/>
    <mergeCell ref="T1478:U1478"/>
    <mergeCell ref="V1478:W1478"/>
    <mergeCell ref="X1478:Y1478"/>
    <mergeCell ref="J1479:K1479"/>
    <mergeCell ref="B1588:I1588"/>
    <mergeCell ref="D1842:G1843"/>
    <mergeCell ref="U1842:Y1843"/>
    <mergeCell ref="D1730:G1731"/>
    <mergeCell ref="U1730:Y1731"/>
    <mergeCell ref="D1752:G1753"/>
    <mergeCell ref="U1752:Y1753"/>
    <mergeCell ref="D1775:G1776"/>
    <mergeCell ref="U1775:Y1776"/>
    <mergeCell ref="D1662:G1663"/>
    <mergeCell ref="U1662:Y1663"/>
    <mergeCell ref="D1685:G1686"/>
    <mergeCell ref="U1685:Y1686"/>
    <mergeCell ref="D1707:G1708"/>
    <mergeCell ref="U1707:Y1708"/>
    <mergeCell ref="X1835:Y1835"/>
    <mergeCell ref="X1790:Y1790"/>
    <mergeCell ref="D1802:X1803"/>
    <mergeCell ref="X1768:Y1768"/>
    <mergeCell ref="D1779:X1780"/>
    <mergeCell ref="B1790:I1790"/>
    <mergeCell ref="J1790:K1790"/>
    <mergeCell ref="L1790:M1790"/>
    <mergeCell ref="N1790:O1790"/>
    <mergeCell ref="P1790:Q1790"/>
    <mergeCell ref="R1790:S1790"/>
    <mergeCell ref="T1790:U1790"/>
    <mergeCell ref="V1790:W1790"/>
    <mergeCell ref="X1745:Y1745"/>
    <mergeCell ref="P1681:Q1681"/>
    <mergeCell ref="R1681:S1681"/>
    <mergeCell ref="T1681:U1681"/>
    <mergeCell ref="V1681:W1681"/>
    <mergeCell ref="D2000:G2001"/>
    <mergeCell ref="U2000:Y2001"/>
    <mergeCell ref="D2022:G2023"/>
    <mergeCell ref="U2022:Y2023"/>
    <mergeCell ref="D2045:G2046"/>
    <mergeCell ref="U2045:Y2046"/>
    <mergeCell ref="D1932:G1933"/>
    <mergeCell ref="U1932:Y1933"/>
    <mergeCell ref="D1955:G1956"/>
    <mergeCell ref="U1955:Y1956"/>
    <mergeCell ref="D1977:G1978"/>
    <mergeCell ref="U1977:Y1978"/>
    <mergeCell ref="D1865:G1866"/>
    <mergeCell ref="U1865:Y1866"/>
    <mergeCell ref="D1887:G1888"/>
    <mergeCell ref="U1887:Y1888"/>
    <mergeCell ref="D1910:G1911"/>
    <mergeCell ref="U1910:Y1911"/>
    <mergeCell ref="X2015:Y2015"/>
    <mergeCell ref="D2027:X2028"/>
    <mergeCell ref="X1993:Y1993"/>
    <mergeCell ref="D2004:X2005"/>
    <mergeCell ref="B2015:I2015"/>
    <mergeCell ref="J2015:K2015"/>
    <mergeCell ref="L2015:M2015"/>
    <mergeCell ref="N2015:O2015"/>
    <mergeCell ref="P2015:Q2015"/>
    <mergeCell ref="R2015:S2015"/>
    <mergeCell ref="T2015:U2015"/>
    <mergeCell ref="V2015:W2015"/>
    <mergeCell ref="X1970:Y1970"/>
    <mergeCell ref="D1982:X1983"/>
    <mergeCell ref="D2225:G2226"/>
    <mergeCell ref="U2225:Y2226"/>
    <mergeCell ref="D2247:G2248"/>
    <mergeCell ref="U2247:Y2248"/>
    <mergeCell ref="D2135:G2136"/>
    <mergeCell ref="U2135:Y2136"/>
    <mergeCell ref="D2157:G2158"/>
    <mergeCell ref="U2157:Y2158"/>
    <mergeCell ref="D2180:G2181"/>
    <mergeCell ref="U2180:Y2181"/>
    <mergeCell ref="D2067:G2068"/>
    <mergeCell ref="U2067:Y2068"/>
    <mergeCell ref="D2090:G2091"/>
    <mergeCell ref="U2090:Y2091"/>
    <mergeCell ref="D2112:G2113"/>
    <mergeCell ref="U2112:Y2113"/>
    <mergeCell ref="X2240:Y2240"/>
    <mergeCell ref="X2218:Y2218"/>
    <mergeCell ref="D2229:X2230"/>
    <mergeCell ref="B2240:I2240"/>
    <mergeCell ref="J2240:K2240"/>
    <mergeCell ref="L2240:M2240"/>
    <mergeCell ref="N2240:O2240"/>
    <mergeCell ref="P2240:Q2240"/>
    <mergeCell ref="R2240:S2240"/>
    <mergeCell ref="T2240:U2240"/>
    <mergeCell ref="V2240:W2240"/>
    <mergeCell ref="X2195:Y2195"/>
    <mergeCell ref="D2207:X2208"/>
    <mergeCell ref="B2218:I2218"/>
    <mergeCell ref="J2086:K2086"/>
    <mergeCell ref="L2086:M2086"/>
    <mergeCell ref="N14:O14"/>
    <mergeCell ref="N15:O15"/>
    <mergeCell ref="N16:O16"/>
    <mergeCell ref="N17:O17"/>
    <mergeCell ref="N18:O18"/>
    <mergeCell ref="N19:O19"/>
    <mergeCell ref="P14:Q14"/>
    <mergeCell ref="P15:Q15"/>
    <mergeCell ref="P16:Q16"/>
    <mergeCell ref="P17:Q17"/>
    <mergeCell ref="P18:Q18"/>
    <mergeCell ref="P19:Q19"/>
    <mergeCell ref="R14:S14"/>
    <mergeCell ref="R15:S15"/>
    <mergeCell ref="R16:S16"/>
    <mergeCell ref="R17:S17"/>
    <mergeCell ref="R18:S18"/>
    <mergeCell ref="R19:S19"/>
    <mergeCell ref="T14:U14"/>
    <mergeCell ref="T15:U15"/>
    <mergeCell ref="T16:U16"/>
    <mergeCell ref="T17:U17"/>
    <mergeCell ref="T18:U18"/>
    <mergeCell ref="T19:U19"/>
    <mergeCell ref="V14:W14"/>
    <mergeCell ref="V15:W15"/>
    <mergeCell ref="V16:W16"/>
    <mergeCell ref="V17:W17"/>
    <mergeCell ref="V18:W18"/>
    <mergeCell ref="V19:W19"/>
    <mergeCell ref="X14:Y14"/>
    <mergeCell ref="X15:Y15"/>
    <mergeCell ref="X16:Y16"/>
    <mergeCell ref="X17:Y17"/>
    <mergeCell ref="X18:Y18"/>
    <mergeCell ref="X19:Y19"/>
    <mergeCell ref="R38:S38"/>
    <mergeCell ref="T38:U38"/>
    <mergeCell ref="V38:W38"/>
    <mergeCell ref="X38:Y38"/>
    <mergeCell ref="J39:K39"/>
    <mergeCell ref="L39:M39"/>
    <mergeCell ref="N39:O39"/>
    <mergeCell ref="P39:Q39"/>
    <mergeCell ref="R39:S39"/>
    <mergeCell ref="T39:U39"/>
    <mergeCell ref="V39:W39"/>
    <mergeCell ref="X39:Y39"/>
    <mergeCell ref="J40:K40"/>
    <mergeCell ref="L40:M40"/>
    <mergeCell ref="N40:O40"/>
    <mergeCell ref="P40:Q40"/>
    <mergeCell ref="R40:S40"/>
    <mergeCell ref="T40:U40"/>
    <mergeCell ref="V40:W40"/>
    <mergeCell ref="X40:Y40"/>
    <mergeCell ref="J41:K41"/>
    <mergeCell ref="L41:M41"/>
    <mergeCell ref="N41:O41"/>
    <mergeCell ref="P41:Q41"/>
    <mergeCell ref="R41:S41"/>
    <mergeCell ref="T41:U41"/>
    <mergeCell ref="V41:W41"/>
    <mergeCell ref="X41:Y41"/>
    <mergeCell ref="J59:K59"/>
    <mergeCell ref="L59:M59"/>
    <mergeCell ref="N59:O59"/>
    <mergeCell ref="P59:Q59"/>
    <mergeCell ref="R59:S59"/>
    <mergeCell ref="T59:U59"/>
    <mergeCell ref="V59:W59"/>
    <mergeCell ref="X59:Y59"/>
    <mergeCell ref="X58:Y58"/>
    <mergeCell ref="J60:K60"/>
    <mergeCell ref="L60:M60"/>
    <mergeCell ref="N60:O60"/>
    <mergeCell ref="P60:Q60"/>
    <mergeCell ref="R60:S60"/>
    <mergeCell ref="T60:U60"/>
    <mergeCell ref="V60:W60"/>
    <mergeCell ref="X60:Y60"/>
    <mergeCell ref="J61:K61"/>
    <mergeCell ref="L61:M61"/>
    <mergeCell ref="N61:O61"/>
    <mergeCell ref="P61:Q61"/>
    <mergeCell ref="R61:S61"/>
    <mergeCell ref="T61:U61"/>
    <mergeCell ref="V61:W61"/>
    <mergeCell ref="X61:Y61"/>
    <mergeCell ref="J62:K62"/>
    <mergeCell ref="L62:M62"/>
    <mergeCell ref="N62:O62"/>
    <mergeCell ref="P62:Q62"/>
    <mergeCell ref="R62:S62"/>
    <mergeCell ref="T62:U62"/>
    <mergeCell ref="V62:W62"/>
    <mergeCell ref="X62:Y62"/>
    <mergeCell ref="J63:K63"/>
    <mergeCell ref="L63:M63"/>
    <mergeCell ref="N63:O63"/>
    <mergeCell ref="P63:Q63"/>
    <mergeCell ref="R63:S63"/>
    <mergeCell ref="T63:U63"/>
    <mergeCell ref="V63:W63"/>
    <mergeCell ref="X63:Y63"/>
    <mergeCell ref="J64:K64"/>
    <mergeCell ref="L64:M64"/>
    <mergeCell ref="N64:O64"/>
    <mergeCell ref="P64:Q64"/>
    <mergeCell ref="R64:S64"/>
    <mergeCell ref="T64:U64"/>
    <mergeCell ref="V64:W64"/>
    <mergeCell ref="X64:Y64"/>
    <mergeCell ref="J81:K81"/>
    <mergeCell ref="L81:M81"/>
    <mergeCell ref="N81:O81"/>
    <mergeCell ref="P81:Q81"/>
    <mergeCell ref="R81:S81"/>
    <mergeCell ref="T81:U81"/>
    <mergeCell ref="V81:W81"/>
    <mergeCell ref="X81:Y81"/>
    <mergeCell ref="D69:X70"/>
    <mergeCell ref="N83:O83"/>
    <mergeCell ref="P83:Q83"/>
    <mergeCell ref="R83:S83"/>
    <mergeCell ref="T83:U83"/>
    <mergeCell ref="V83:W83"/>
    <mergeCell ref="X83:Y83"/>
    <mergeCell ref="J84:K84"/>
    <mergeCell ref="L84:M84"/>
    <mergeCell ref="N84:O84"/>
    <mergeCell ref="P84:Q84"/>
    <mergeCell ref="R84:S84"/>
    <mergeCell ref="T84:U84"/>
    <mergeCell ref="V84:W84"/>
    <mergeCell ref="X84:Y84"/>
    <mergeCell ref="J85:K85"/>
    <mergeCell ref="L85:M85"/>
    <mergeCell ref="N85:O85"/>
    <mergeCell ref="P85:Q85"/>
    <mergeCell ref="R85:S85"/>
    <mergeCell ref="T85:U85"/>
    <mergeCell ref="V85:W85"/>
    <mergeCell ref="X85:Y85"/>
    <mergeCell ref="J86:K86"/>
    <mergeCell ref="L86:M86"/>
    <mergeCell ref="N86:O86"/>
    <mergeCell ref="P86:Q86"/>
    <mergeCell ref="R86:S86"/>
    <mergeCell ref="T86:U86"/>
    <mergeCell ref="V86:W86"/>
    <mergeCell ref="X86:Y86"/>
    <mergeCell ref="J104:K104"/>
    <mergeCell ref="L104:M104"/>
    <mergeCell ref="N104:O104"/>
    <mergeCell ref="P104:Q104"/>
    <mergeCell ref="R104:S104"/>
    <mergeCell ref="T104:U104"/>
    <mergeCell ref="V104:W104"/>
    <mergeCell ref="X104:Y104"/>
    <mergeCell ref="J105:K105"/>
    <mergeCell ref="L105:M105"/>
    <mergeCell ref="N105:O105"/>
    <mergeCell ref="P105:Q105"/>
    <mergeCell ref="R105:S105"/>
    <mergeCell ref="T105:U105"/>
    <mergeCell ref="V105:W105"/>
    <mergeCell ref="X105:Y105"/>
    <mergeCell ref="X103:Y103"/>
    <mergeCell ref="J106:K106"/>
    <mergeCell ref="L106:M106"/>
    <mergeCell ref="N106:O106"/>
    <mergeCell ref="P106:Q106"/>
    <mergeCell ref="R106:S106"/>
    <mergeCell ref="T106:U106"/>
    <mergeCell ref="V106:W106"/>
    <mergeCell ref="X106:Y106"/>
    <mergeCell ref="J107:K107"/>
    <mergeCell ref="L107:M107"/>
    <mergeCell ref="N107:O107"/>
    <mergeCell ref="P107:Q107"/>
    <mergeCell ref="R107:S107"/>
    <mergeCell ref="T107:U107"/>
    <mergeCell ref="V107:W107"/>
    <mergeCell ref="X107:Y107"/>
    <mergeCell ref="J108:K108"/>
    <mergeCell ref="L108:M108"/>
    <mergeCell ref="N108:O108"/>
    <mergeCell ref="P108:Q108"/>
    <mergeCell ref="R108:S108"/>
    <mergeCell ref="T108:U108"/>
    <mergeCell ref="V108:W108"/>
    <mergeCell ref="X108:Y108"/>
    <mergeCell ref="J109:K109"/>
    <mergeCell ref="L109:M109"/>
    <mergeCell ref="N109:O109"/>
    <mergeCell ref="P109:Q109"/>
    <mergeCell ref="R109:S109"/>
    <mergeCell ref="T109:U109"/>
    <mergeCell ref="V109:W109"/>
    <mergeCell ref="X109:Y109"/>
    <mergeCell ref="J126:K126"/>
    <mergeCell ref="L126:M126"/>
    <mergeCell ref="N126:O126"/>
    <mergeCell ref="P126:Q126"/>
    <mergeCell ref="R126:S126"/>
    <mergeCell ref="T126:U126"/>
    <mergeCell ref="V126:W126"/>
    <mergeCell ref="X126:Y126"/>
    <mergeCell ref="J127:K127"/>
    <mergeCell ref="L127:M127"/>
    <mergeCell ref="N127:O127"/>
    <mergeCell ref="P127:Q127"/>
    <mergeCell ref="R127:S127"/>
    <mergeCell ref="T127:U127"/>
    <mergeCell ref="V127:W127"/>
    <mergeCell ref="X127:Y127"/>
    <mergeCell ref="X125:Y125"/>
    <mergeCell ref="D114:X115"/>
    <mergeCell ref="B125:I125"/>
    <mergeCell ref="J125:K125"/>
    <mergeCell ref="L125:M125"/>
    <mergeCell ref="N125:O125"/>
    <mergeCell ref="P125:Q125"/>
    <mergeCell ref="R125:S125"/>
    <mergeCell ref="J128:K128"/>
    <mergeCell ref="L128:M128"/>
    <mergeCell ref="N128:O128"/>
    <mergeCell ref="P128:Q128"/>
    <mergeCell ref="R128:S128"/>
    <mergeCell ref="T128:U128"/>
    <mergeCell ref="V128:W128"/>
    <mergeCell ref="X128:Y128"/>
    <mergeCell ref="J129:K129"/>
    <mergeCell ref="L129:M129"/>
    <mergeCell ref="N129:O129"/>
    <mergeCell ref="P129:Q129"/>
    <mergeCell ref="R129:S129"/>
    <mergeCell ref="T129:U129"/>
    <mergeCell ref="V129:W129"/>
    <mergeCell ref="X129:Y129"/>
    <mergeCell ref="J130:K130"/>
    <mergeCell ref="L130:M130"/>
    <mergeCell ref="N130:O130"/>
    <mergeCell ref="P130:Q130"/>
    <mergeCell ref="R130:S130"/>
    <mergeCell ref="T130:U130"/>
    <mergeCell ref="V130:W130"/>
    <mergeCell ref="X130:Y130"/>
    <mergeCell ref="J131:K131"/>
    <mergeCell ref="L131:M131"/>
    <mergeCell ref="N131:O131"/>
    <mergeCell ref="P131:Q131"/>
    <mergeCell ref="R131:S131"/>
    <mergeCell ref="T131:U131"/>
    <mergeCell ref="V131:W131"/>
    <mergeCell ref="X131:Y131"/>
    <mergeCell ref="J149:K149"/>
    <mergeCell ref="L149:M149"/>
    <mergeCell ref="N149:O149"/>
    <mergeCell ref="P149:Q149"/>
    <mergeCell ref="R149:S149"/>
    <mergeCell ref="T149:U149"/>
    <mergeCell ref="V149:W149"/>
    <mergeCell ref="X149:Y149"/>
    <mergeCell ref="J150:K150"/>
    <mergeCell ref="L150:M150"/>
    <mergeCell ref="N150:O150"/>
    <mergeCell ref="P150:Q150"/>
    <mergeCell ref="R150:S150"/>
    <mergeCell ref="T150:U150"/>
    <mergeCell ref="V150:W150"/>
    <mergeCell ref="X150:Y150"/>
    <mergeCell ref="D137:X138"/>
    <mergeCell ref="B148:I148"/>
    <mergeCell ref="J148:K148"/>
    <mergeCell ref="L148:M148"/>
    <mergeCell ref="N148:O148"/>
    <mergeCell ref="P148:Q148"/>
    <mergeCell ref="R148:S148"/>
    <mergeCell ref="T148:U148"/>
    <mergeCell ref="J151:K151"/>
    <mergeCell ref="L151:M151"/>
    <mergeCell ref="N151:O151"/>
    <mergeCell ref="P151:Q151"/>
    <mergeCell ref="R151:S151"/>
    <mergeCell ref="T151:U151"/>
    <mergeCell ref="V151:W151"/>
    <mergeCell ref="X151:Y151"/>
    <mergeCell ref="J152:K152"/>
    <mergeCell ref="L152:M152"/>
    <mergeCell ref="N152:O152"/>
    <mergeCell ref="P152:Q152"/>
    <mergeCell ref="R152:S152"/>
    <mergeCell ref="T152:U152"/>
    <mergeCell ref="V152:W152"/>
    <mergeCell ref="X152:Y152"/>
    <mergeCell ref="J153:K153"/>
    <mergeCell ref="L153:M153"/>
    <mergeCell ref="N153:O153"/>
    <mergeCell ref="P153:Q153"/>
    <mergeCell ref="R153:S153"/>
    <mergeCell ref="T153:U153"/>
    <mergeCell ref="V153:W153"/>
    <mergeCell ref="X153:Y153"/>
    <mergeCell ref="J154:K154"/>
    <mergeCell ref="L154:M154"/>
    <mergeCell ref="N154:O154"/>
    <mergeCell ref="P154:Q154"/>
    <mergeCell ref="R154:S154"/>
    <mergeCell ref="T154:U154"/>
    <mergeCell ref="V154:W154"/>
    <mergeCell ref="X154:Y154"/>
    <mergeCell ref="J171:K171"/>
    <mergeCell ref="L171:M171"/>
    <mergeCell ref="N171:O171"/>
    <mergeCell ref="P171:Q171"/>
    <mergeCell ref="R171:S171"/>
    <mergeCell ref="T171:U171"/>
    <mergeCell ref="V171:W171"/>
    <mergeCell ref="X171:Y171"/>
    <mergeCell ref="J172:K172"/>
    <mergeCell ref="L172:M172"/>
    <mergeCell ref="N172:O172"/>
    <mergeCell ref="P172:Q172"/>
    <mergeCell ref="R172:S172"/>
    <mergeCell ref="T172:U172"/>
    <mergeCell ref="V172:W172"/>
    <mergeCell ref="X172:Y172"/>
    <mergeCell ref="R170:S170"/>
    <mergeCell ref="T170:U170"/>
    <mergeCell ref="V170:W170"/>
    <mergeCell ref="J173:K173"/>
    <mergeCell ref="L173:M173"/>
    <mergeCell ref="N173:O173"/>
    <mergeCell ref="P173:Q173"/>
    <mergeCell ref="R173:S173"/>
    <mergeCell ref="T173:U173"/>
    <mergeCell ref="V173:W173"/>
    <mergeCell ref="X173:Y173"/>
    <mergeCell ref="J174:K174"/>
    <mergeCell ref="L174:M174"/>
    <mergeCell ref="N174:O174"/>
    <mergeCell ref="P174:Q174"/>
    <mergeCell ref="R174:S174"/>
    <mergeCell ref="T174:U174"/>
    <mergeCell ref="V174:W174"/>
    <mergeCell ref="X174:Y174"/>
    <mergeCell ref="J175:K175"/>
    <mergeCell ref="L175:M175"/>
    <mergeCell ref="N175:O175"/>
    <mergeCell ref="P175:Q175"/>
    <mergeCell ref="R175:S175"/>
    <mergeCell ref="T175:U175"/>
    <mergeCell ref="V175:W175"/>
    <mergeCell ref="X175:Y175"/>
    <mergeCell ref="J176:K176"/>
    <mergeCell ref="L176:M176"/>
    <mergeCell ref="N176:O176"/>
    <mergeCell ref="P176:Q176"/>
    <mergeCell ref="R176:S176"/>
    <mergeCell ref="T176:U176"/>
    <mergeCell ref="V176:W176"/>
    <mergeCell ref="X176:Y176"/>
    <mergeCell ref="J194:K194"/>
    <mergeCell ref="L194:M194"/>
    <mergeCell ref="N194:O194"/>
    <mergeCell ref="P194:Q194"/>
    <mergeCell ref="R194:S194"/>
    <mergeCell ref="T194:U194"/>
    <mergeCell ref="V194:W194"/>
    <mergeCell ref="X194:Y194"/>
    <mergeCell ref="J195:K195"/>
    <mergeCell ref="L195:M195"/>
    <mergeCell ref="N195:O195"/>
    <mergeCell ref="P195:Q195"/>
    <mergeCell ref="R195:S195"/>
    <mergeCell ref="T195:U195"/>
    <mergeCell ref="V195:W195"/>
    <mergeCell ref="X195:Y195"/>
    <mergeCell ref="J196:K196"/>
    <mergeCell ref="L196:M196"/>
    <mergeCell ref="N196:O196"/>
    <mergeCell ref="P196:Q196"/>
    <mergeCell ref="R196:S196"/>
    <mergeCell ref="T196:U196"/>
    <mergeCell ref="V196:W196"/>
    <mergeCell ref="X196:Y196"/>
    <mergeCell ref="J197:K197"/>
    <mergeCell ref="L197:M197"/>
    <mergeCell ref="N197:O197"/>
    <mergeCell ref="P197:Q197"/>
    <mergeCell ref="R197:S197"/>
    <mergeCell ref="T197:U197"/>
    <mergeCell ref="V197:W197"/>
    <mergeCell ref="X197:Y197"/>
    <mergeCell ref="J198:K198"/>
    <mergeCell ref="L198:M198"/>
    <mergeCell ref="N198:O198"/>
    <mergeCell ref="P198:Q198"/>
    <mergeCell ref="R198:S198"/>
    <mergeCell ref="T198:U198"/>
    <mergeCell ref="V198:W198"/>
    <mergeCell ref="X198:Y198"/>
    <mergeCell ref="J199:K199"/>
    <mergeCell ref="L199:M199"/>
    <mergeCell ref="N199:O199"/>
    <mergeCell ref="P199:Q199"/>
    <mergeCell ref="R199:S199"/>
    <mergeCell ref="T199:U199"/>
    <mergeCell ref="V199:W199"/>
    <mergeCell ref="X199:Y199"/>
    <mergeCell ref="J216:K216"/>
    <mergeCell ref="L216:M216"/>
    <mergeCell ref="N216:O216"/>
    <mergeCell ref="P216:Q216"/>
    <mergeCell ref="R216:S216"/>
    <mergeCell ref="T216:U216"/>
    <mergeCell ref="V216:W216"/>
    <mergeCell ref="X216:Y216"/>
    <mergeCell ref="J217:K217"/>
    <mergeCell ref="L217:M217"/>
    <mergeCell ref="N217:O217"/>
    <mergeCell ref="P217:Q217"/>
    <mergeCell ref="R217:S217"/>
    <mergeCell ref="T217:U217"/>
    <mergeCell ref="V217:W217"/>
    <mergeCell ref="X217:Y217"/>
    <mergeCell ref="X219:Y219"/>
    <mergeCell ref="J220:K220"/>
    <mergeCell ref="L220:M220"/>
    <mergeCell ref="N220:O220"/>
    <mergeCell ref="P220:Q220"/>
    <mergeCell ref="R220:S220"/>
    <mergeCell ref="T220:U220"/>
    <mergeCell ref="V220:W220"/>
    <mergeCell ref="X220:Y220"/>
    <mergeCell ref="J221:K221"/>
    <mergeCell ref="L221:M221"/>
    <mergeCell ref="N221:O221"/>
    <mergeCell ref="P221:Q221"/>
    <mergeCell ref="R221:S221"/>
    <mergeCell ref="T221:U221"/>
    <mergeCell ref="V221:W221"/>
    <mergeCell ref="X221:Y221"/>
    <mergeCell ref="J239:K239"/>
    <mergeCell ref="L239:M239"/>
    <mergeCell ref="N239:O239"/>
    <mergeCell ref="P239:Q239"/>
    <mergeCell ref="R239:S239"/>
    <mergeCell ref="T239:U239"/>
    <mergeCell ref="V239:W239"/>
    <mergeCell ref="X239:Y239"/>
    <mergeCell ref="J240:K240"/>
    <mergeCell ref="L240:M240"/>
    <mergeCell ref="N240:O240"/>
    <mergeCell ref="P240:Q240"/>
    <mergeCell ref="R240:S240"/>
    <mergeCell ref="T240:U240"/>
    <mergeCell ref="V240:W240"/>
    <mergeCell ref="X240:Y240"/>
    <mergeCell ref="J241:K241"/>
    <mergeCell ref="L241:M241"/>
    <mergeCell ref="N241:O241"/>
    <mergeCell ref="P241:Q241"/>
    <mergeCell ref="R241:S241"/>
    <mergeCell ref="T241:U241"/>
    <mergeCell ref="V241:W241"/>
    <mergeCell ref="X241:Y241"/>
    <mergeCell ref="J242:K242"/>
    <mergeCell ref="L242:M242"/>
    <mergeCell ref="N242:O242"/>
    <mergeCell ref="P242:Q242"/>
    <mergeCell ref="R242:S242"/>
    <mergeCell ref="T242:U242"/>
    <mergeCell ref="V242:W242"/>
    <mergeCell ref="X242:Y242"/>
    <mergeCell ref="J243:K243"/>
    <mergeCell ref="L243:M243"/>
    <mergeCell ref="N243:O243"/>
    <mergeCell ref="P243:Q243"/>
    <mergeCell ref="R243:S243"/>
    <mergeCell ref="T243:U243"/>
    <mergeCell ref="V243:W243"/>
    <mergeCell ref="X243:Y243"/>
    <mergeCell ref="J244:K244"/>
    <mergeCell ref="L244:M244"/>
    <mergeCell ref="N244:O244"/>
    <mergeCell ref="P244:Q244"/>
    <mergeCell ref="R244:S244"/>
    <mergeCell ref="T244:U244"/>
    <mergeCell ref="V244:W244"/>
    <mergeCell ref="X244:Y244"/>
    <mergeCell ref="N261:O261"/>
    <mergeCell ref="P261:Q261"/>
    <mergeCell ref="R261:S261"/>
    <mergeCell ref="T261:U261"/>
    <mergeCell ref="V261:W261"/>
    <mergeCell ref="X261:Y261"/>
    <mergeCell ref="J262:K262"/>
    <mergeCell ref="L262:M262"/>
    <mergeCell ref="N262:O262"/>
    <mergeCell ref="P262:Q262"/>
    <mergeCell ref="R262:S262"/>
    <mergeCell ref="T262:U262"/>
    <mergeCell ref="V262:W262"/>
    <mergeCell ref="X262:Y262"/>
    <mergeCell ref="J263:K263"/>
    <mergeCell ref="L263:M263"/>
    <mergeCell ref="N263:O263"/>
    <mergeCell ref="P263:Q263"/>
    <mergeCell ref="R263:S263"/>
    <mergeCell ref="T263:U263"/>
    <mergeCell ref="V263:W263"/>
    <mergeCell ref="X263:Y263"/>
    <mergeCell ref="J264:K264"/>
    <mergeCell ref="L264:M264"/>
    <mergeCell ref="N264:O264"/>
    <mergeCell ref="P264:Q264"/>
    <mergeCell ref="R264:S264"/>
    <mergeCell ref="T264:U264"/>
    <mergeCell ref="V264:W264"/>
    <mergeCell ref="X264:Y264"/>
    <mergeCell ref="J265:K265"/>
    <mergeCell ref="L265:M265"/>
    <mergeCell ref="N265:O265"/>
    <mergeCell ref="P265:Q265"/>
    <mergeCell ref="R265:S265"/>
    <mergeCell ref="T265:U265"/>
    <mergeCell ref="V265:W265"/>
    <mergeCell ref="X265:Y265"/>
    <mergeCell ref="J266:K266"/>
    <mergeCell ref="L266:M266"/>
    <mergeCell ref="N266:O266"/>
    <mergeCell ref="P266:Q266"/>
    <mergeCell ref="R266:S266"/>
    <mergeCell ref="T266:U266"/>
    <mergeCell ref="V266:W266"/>
    <mergeCell ref="X266:Y266"/>
    <mergeCell ref="T286:U286"/>
    <mergeCell ref="V286:W286"/>
    <mergeCell ref="X286:Y286"/>
    <mergeCell ref="J287:K287"/>
    <mergeCell ref="L287:M287"/>
    <mergeCell ref="N287:O287"/>
    <mergeCell ref="P287:Q287"/>
    <mergeCell ref="R287:S287"/>
    <mergeCell ref="T287:U287"/>
    <mergeCell ref="V287:W287"/>
    <mergeCell ref="X287:Y287"/>
    <mergeCell ref="J288:K288"/>
    <mergeCell ref="L288:M288"/>
    <mergeCell ref="N288:O288"/>
    <mergeCell ref="P288:Q288"/>
    <mergeCell ref="R288:S288"/>
    <mergeCell ref="T288:U288"/>
    <mergeCell ref="V288:W288"/>
    <mergeCell ref="X288:Y288"/>
    <mergeCell ref="J289:K289"/>
    <mergeCell ref="L289:M289"/>
    <mergeCell ref="N289:O289"/>
    <mergeCell ref="P289:Q289"/>
    <mergeCell ref="R289:S289"/>
    <mergeCell ref="T289:U289"/>
    <mergeCell ref="V289:W289"/>
    <mergeCell ref="X289:Y289"/>
    <mergeCell ref="X307:Y307"/>
    <mergeCell ref="X306:Y306"/>
    <mergeCell ref="J307:K307"/>
    <mergeCell ref="L307:M307"/>
    <mergeCell ref="N307:O307"/>
    <mergeCell ref="P307:Q307"/>
    <mergeCell ref="R307:S307"/>
    <mergeCell ref="T307:U307"/>
    <mergeCell ref="V307:W307"/>
    <mergeCell ref="J308:K308"/>
    <mergeCell ref="L308:M308"/>
    <mergeCell ref="N308:O308"/>
    <mergeCell ref="P308:Q308"/>
    <mergeCell ref="R308:S308"/>
    <mergeCell ref="T308:U308"/>
    <mergeCell ref="V308:W308"/>
    <mergeCell ref="X308:Y308"/>
    <mergeCell ref="J309:K309"/>
    <mergeCell ref="L309:M309"/>
    <mergeCell ref="N309:O309"/>
    <mergeCell ref="P309:Q309"/>
    <mergeCell ref="R309:S309"/>
    <mergeCell ref="T309:U309"/>
    <mergeCell ref="V309:W309"/>
    <mergeCell ref="X309:Y309"/>
    <mergeCell ref="J310:K310"/>
    <mergeCell ref="L310:M310"/>
    <mergeCell ref="N310:O310"/>
    <mergeCell ref="P310:Q310"/>
    <mergeCell ref="R310:S310"/>
    <mergeCell ref="T310:U310"/>
    <mergeCell ref="V310:W310"/>
    <mergeCell ref="X310:Y310"/>
    <mergeCell ref="J311:K311"/>
    <mergeCell ref="L311:M311"/>
    <mergeCell ref="N311:O311"/>
    <mergeCell ref="P311:Q311"/>
    <mergeCell ref="R311:S311"/>
    <mergeCell ref="T311:U311"/>
    <mergeCell ref="V311:W311"/>
    <mergeCell ref="X311:Y311"/>
    <mergeCell ref="J329:K329"/>
    <mergeCell ref="L329:M329"/>
    <mergeCell ref="N329:O329"/>
    <mergeCell ref="P329:Q329"/>
    <mergeCell ref="R329:S329"/>
    <mergeCell ref="T329:U329"/>
    <mergeCell ref="V329:W329"/>
    <mergeCell ref="X329:Y329"/>
    <mergeCell ref="N328:O328"/>
    <mergeCell ref="P328:Q328"/>
    <mergeCell ref="R328:S328"/>
    <mergeCell ref="T328:U328"/>
    <mergeCell ref="V328:W328"/>
    <mergeCell ref="M312:Q313"/>
    <mergeCell ref="J330:K330"/>
    <mergeCell ref="L330:M330"/>
    <mergeCell ref="N330:O330"/>
    <mergeCell ref="P330:Q330"/>
    <mergeCell ref="R330:S330"/>
    <mergeCell ref="T330:U330"/>
    <mergeCell ref="V330:W330"/>
    <mergeCell ref="X330:Y330"/>
    <mergeCell ref="J331:K331"/>
    <mergeCell ref="L331:M331"/>
    <mergeCell ref="N331:O331"/>
    <mergeCell ref="P331:Q331"/>
    <mergeCell ref="R331:S331"/>
    <mergeCell ref="T331:U331"/>
    <mergeCell ref="V331:W331"/>
    <mergeCell ref="X331:Y331"/>
    <mergeCell ref="J332:K332"/>
    <mergeCell ref="L332:M332"/>
    <mergeCell ref="N332:O332"/>
    <mergeCell ref="P332:Q332"/>
    <mergeCell ref="R332:S332"/>
    <mergeCell ref="T332:U332"/>
    <mergeCell ref="V332:W332"/>
    <mergeCell ref="X332:Y332"/>
    <mergeCell ref="J333:K333"/>
    <mergeCell ref="L333:M333"/>
    <mergeCell ref="N333:O333"/>
    <mergeCell ref="P333:Q333"/>
    <mergeCell ref="R333:S333"/>
    <mergeCell ref="T333:U333"/>
    <mergeCell ref="V333:W333"/>
    <mergeCell ref="X333:Y333"/>
    <mergeCell ref="J334:K334"/>
    <mergeCell ref="L334:M334"/>
    <mergeCell ref="N334:O334"/>
    <mergeCell ref="P334:Q334"/>
    <mergeCell ref="R334:S334"/>
    <mergeCell ref="T334:U334"/>
    <mergeCell ref="V334:W334"/>
    <mergeCell ref="X334:Y334"/>
    <mergeCell ref="J351:K351"/>
    <mergeCell ref="L351:M351"/>
    <mergeCell ref="N351:O351"/>
    <mergeCell ref="P351:Q351"/>
    <mergeCell ref="R351:S351"/>
    <mergeCell ref="T351:U351"/>
    <mergeCell ref="V351:W351"/>
    <mergeCell ref="X351:Y351"/>
    <mergeCell ref="M335:Q336"/>
    <mergeCell ref="J352:K352"/>
    <mergeCell ref="L352:M352"/>
    <mergeCell ref="N352:O352"/>
    <mergeCell ref="P352:Q352"/>
    <mergeCell ref="R352:S352"/>
    <mergeCell ref="T352:U352"/>
    <mergeCell ref="V352:W352"/>
    <mergeCell ref="X352:Y352"/>
    <mergeCell ref="J353:K353"/>
    <mergeCell ref="L353:M353"/>
    <mergeCell ref="N353:O353"/>
    <mergeCell ref="P353:Q353"/>
    <mergeCell ref="R353:S353"/>
    <mergeCell ref="T353:U353"/>
    <mergeCell ref="V353:W353"/>
    <mergeCell ref="X353:Y353"/>
    <mergeCell ref="J354:K354"/>
    <mergeCell ref="L354:M354"/>
    <mergeCell ref="N354:O354"/>
    <mergeCell ref="P354:Q354"/>
    <mergeCell ref="R354:S354"/>
    <mergeCell ref="T354:U354"/>
    <mergeCell ref="V354:W354"/>
    <mergeCell ref="X354:Y354"/>
    <mergeCell ref="J355:K355"/>
    <mergeCell ref="L355:M355"/>
    <mergeCell ref="N355:O355"/>
    <mergeCell ref="P355:Q355"/>
    <mergeCell ref="R355:S355"/>
    <mergeCell ref="T355:U355"/>
    <mergeCell ref="V355:W355"/>
    <mergeCell ref="X355:Y355"/>
    <mergeCell ref="J356:K356"/>
    <mergeCell ref="L356:M356"/>
    <mergeCell ref="N356:O356"/>
    <mergeCell ref="P356:Q356"/>
    <mergeCell ref="R356:S356"/>
    <mergeCell ref="T356:U356"/>
    <mergeCell ref="V356:W356"/>
    <mergeCell ref="X356:Y356"/>
    <mergeCell ref="J374:K374"/>
    <mergeCell ref="L374:M374"/>
    <mergeCell ref="N374:O374"/>
    <mergeCell ref="P374:Q374"/>
    <mergeCell ref="R374:S374"/>
    <mergeCell ref="T374:U374"/>
    <mergeCell ref="V374:W374"/>
    <mergeCell ref="X374:Y374"/>
    <mergeCell ref="M357:Q358"/>
    <mergeCell ref="X373:Y373"/>
    <mergeCell ref="J375:K375"/>
    <mergeCell ref="L375:M375"/>
    <mergeCell ref="N375:O375"/>
    <mergeCell ref="P375:Q375"/>
    <mergeCell ref="R375:S375"/>
    <mergeCell ref="T375:U375"/>
    <mergeCell ref="V375:W375"/>
    <mergeCell ref="X375:Y375"/>
    <mergeCell ref="J376:K376"/>
    <mergeCell ref="L376:M376"/>
    <mergeCell ref="N376:O376"/>
    <mergeCell ref="P376:Q376"/>
    <mergeCell ref="R376:S376"/>
    <mergeCell ref="T376:U376"/>
    <mergeCell ref="V376:W376"/>
    <mergeCell ref="X376:Y376"/>
    <mergeCell ref="J377:K377"/>
    <mergeCell ref="L377:M377"/>
    <mergeCell ref="N377:O377"/>
    <mergeCell ref="P377:Q377"/>
    <mergeCell ref="R377:S377"/>
    <mergeCell ref="T377:U377"/>
    <mergeCell ref="V377:W377"/>
    <mergeCell ref="X377:Y377"/>
    <mergeCell ref="J378:K378"/>
    <mergeCell ref="L378:M378"/>
    <mergeCell ref="N378:O378"/>
    <mergeCell ref="P378:Q378"/>
    <mergeCell ref="R378:S378"/>
    <mergeCell ref="T378:U378"/>
    <mergeCell ref="V378:W378"/>
    <mergeCell ref="X378:Y378"/>
    <mergeCell ref="J379:K379"/>
    <mergeCell ref="L379:M379"/>
    <mergeCell ref="N379:O379"/>
    <mergeCell ref="P379:Q379"/>
    <mergeCell ref="R379:S379"/>
    <mergeCell ref="T379:U379"/>
    <mergeCell ref="V379:W379"/>
    <mergeCell ref="X379:Y379"/>
    <mergeCell ref="J396:K396"/>
    <mergeCell ref="L396:M396"/>
    <mergeCell ref="N396:O396"/>
    <mergeCell ref="P396:Q396"/>
    <mergeCell ref="R396:S396"/>
    <mergeCell ref="T396:U396"/>
    <mergeCell ref="V396:W396"/>
    <mergeCell ref="X396:Y396"/>
    <mergeCell ref="X395:Y395"/>
    <mergeCell ref="M380:Q381"/>
    <mergeCell ref="D384:X385"/>
    <mergeCell ref="B395:I395"/>
    <mergeCell ref="J395:K395"/>
    <mergeCell ref="L395:M395"/>
    <mergeCell ref="N395:O395"/>
    <mergeCell ref="P395:Q395"/>
    <mergeCell ref="J397:K397"/>
    <mergeCell ref="L397:M397"/>
    <mergeCell ref="N397:O397"/>
    <mergeCell ref="P397:Q397"/>
    <mergeCell ref="R397:S397"/>
    <mergeCell ref="T397:U397"/>
    <mergeCell ref="V397:W397"/>
    <mergeCell ref="X397:Y397"/>
    <mergeCell ref="J398:K398"/>
    <mergeCell ref="L398:M398"/>
    <mergeCell ref="N398:O398"/>
    <mergeCell ref="P398:Q398"/>
    <mergeCell ref="R398:S398"/>
    <mergeCell ref="T398:U398"/>
    <mergeCell ref="V398:W398"/>
    <mergeCell ref="X398:Y398"/>
    <mergeCell ref="J399:K399"/>
    <mergeCell ref="L399:M399"/>
    <mergeCell ref="N399:O399"/>
    <mergeCell ref="P399:Q399"/>
    <mergeCell ref="R399:S399"/>
    <mergeCell ref="T399:U399"/>
    <mergeCell ref="V399:W399"/>
    <mergeCell ref="X399:Y399"/>
    <mergeCell ref="J400:K400"/>
    <mergeCell ref="L400:M400"/>
    <mergeCell ref="N400:O400"/>
    <mergeCell ref="P400:Q400"/>
    <mergeCell ref="R400:S400"/>
    <mergeCell ref="T400:U400"/>
    <mergeCell ref="V400:W400"/>
    <mergeCell ref="X400:Y400"/>
    <mergeCell ref="J401:K401"/>
    <mergeCell ref="L401:M401"/>
    <mergeCell ref="N401:O401"/>
    <mergeCell ref="P401:Q401"/>
    <mergeCell ref="R401:S401"/>
    <mergeCell ref="T401:U401"/>
    <mergeCell ref="V401:W401"/>
    <mergeCell ref="X401:Y401"/>
    <mergeCell ref="J419:K419"/>
    <mergeCell ref="L419:M419"/>
    <mergeCell ref="N419:O419"/>
    <mergeCell ref="P419:Q419"/>
    <mergeCell ref="R419:S419"/>
    <mergeCell ref="T419:U419"/>
    <mergeCell ref="V419:W419"/>
    <mergeCell ref="X419:Y419"/>
    <mergeCell ref="M402:Q403"/>
    <mergeCell ref="R420:S420"/>
    <mergeCell ref="T420:U420"/>
    <mergeCell ref="V420:W420"/>
    <mergeCell ref="X420:Y420"/>
    <mergeCell ref="J421:K421"/>
    <mergeCell ref="L421:M421"/>
    <mergeCell ref="N421:O421"/>
    <mergeCell ref="P421:Q421"/>
    <mergeCell ref="R421:S421"/>
    <mergeCell ref="T421:U421"/>
    <mergeCell ref="V421:W421"/>
    <mergeCell ref="X421:Y421"/>
    <mergeCell ref="J422:K422"/>
    <mergeCell ref="L422:M422"/>
    <mergeCell ref="N422:O422"/>
    <mergeCell ref="P422:Q422"/>
    <mergeCell ref="R422:S422"/>
    <mergeCell ref="T422:U422"/>
    <mergeCell ref="V422:W422"/>
    <mergeCell ref="X422:Y422"/>
    <mergeCell ref="J423:K423"/>
    <mergeCell ref="L423:M423"/>
    <mergeCell ref="N423:O423"/>
    <mergeCell ref="P423:Q423"/>
    <mergeCell ref="R423:S423"/>
    <mergeCell ref="T423:U423"/>
    <mergeCell ref="V423:W423"/>
    <mergeCell ref="X423:Y423"/>
    <mergeCell ref="J424:K424"/>
    <mergeCell ref="L424:M424"/>
    <mergeCell ref="N424:O424"/>
    <mergeCell ref="P424:Q424"/>
    <mergeCell ref="R424:S424"/>
    <mergeCell ref="T424:U424"/>
    <mergeCell ref="V424:W424"/>
    <mergeCell ref="X424:Y424"/>
    <mergeCell ref="J441:K441"/>
    <mergeCell ref="L441:M441"/>
    <mergeCell ref="N441:O441"/>
    <mergeCell ref="P441:Q441"/>
    <mergeCell ref="R441:S441"/>
    <mergeCell ref="T441:U441"/>
    <mergeCell ref="V441:W441"/>
    <mergeCell ref="X441:Y441"/>
    <mergeCell ref="X440:Y440"/>
    <mergeCell ref="J442:K442"/>
    <mergeCell ref="L442:M442"/>
    <mergeCell ref="N442:O442"/>
    <mergeCell ref="P442:Q442"/>
    <mergeCell ref="R442:S442"/>
    <mergeCell ref="T442:U442"/>
    <mergeCell ref="V442:W442"/>
    <mergeCell ref="X442:Y442"/>
    <mergeCell ref="J443:K443"/>
    <mergeCell ref="L443:M443"/>
    <mergeCell ref="N443:O443"/>
    <mergeCell ref="P443:Q443"/>
    <mergeCell ref="R443:S443"/>
    <mergeCell ref="T443:U443"/>
    <mergeCell ref="V443:W443"/>
    <mergeCell ref="X443:Y443"/>
    <mergeCell ref="J444:K444"/>
    <mergeCell ref="L444:M444"/>
    <mergeCell ref="N444:O444"/>
    <mergeCell ref="P444:Q444"/>
    <mergeCell ref="R444:S444"/>
    <mergeCell ref="T444:U444"/>
    <mergeCell ref="V444:W444"/>
    <mergeCell ref="X444:Y444"/>
    <mergeCell ref="J445:K445"/>
    <mergeCell ref="L445:M445"/>
    <mergeCell ref="N445:O445"/>
    <mergeCell ref="P445:Q445"/>
    <mergeCell ref="R445:S445"/>
    <mergeCell ref="T445:U445"/>
    <mergeCell ref="V445:W445"/>
    <mergeCell ref="X445:Y445"/>
    <mergeCell ref="J446:K446"/>
    <mergeCell ref="L446:M446"/>
    <mergeCell ref="N446:O446"/>
    <mergeCell ref="P446:Q446"/>
    <mergeCell ref="R446:S446"/>
    <mergeCell ref="T446:U446"/>
    <mergeCell ref="V446:W446"/>
    <mergeCell ref="X446:Y446"/>
    <mergeCell ref="J464:K464"/>
    <mergeCell ref="L464:M464"/>
    <mergeCell ref="N464:O464"/>
    <mergeCell ref="P464:Q464"/>
    <mergeCell ref="R464:S464"/>
    <mergeCell ref="T464:U464"/>
    <mergeCell ref="V464:W464"/>
    <mergeCell ref="X464:Y464"/>
    <mergeCell ref="D452:X453"/>
    <mergeCell ref="B463:I463"/>
    <mergeCell ref="J463:K463"/>
    <mergeCell ref="L463:M463"/>
    <mergeCell ref="N463:O463"/>
    <mergeCell ref="P463:Q463"/>
    <mergeCell ref="R463:S463"/>
    <mergeCell ref="T463:U463"/>
    <mergeCell ref="P466:Q466"/>
    <mergeCell ref="J469:K469"/>
    <mergeCell ref="L469:M469"/>
    <mergeCell ref="N469:O469"/>
    <mergeCell ref="P469:Q469"/>
    <mergeCell ref="R469:S469"/>
    <mergeCell ref="T469:U469"/>
    <mergeCell ref="V469:W469"/>
    <mergeCell ref="X469:Y469"/>
    <mergeCell ref="J486:K486"/>
    <mergeCell ref="L486:M486"/>
    <mergeCell ref="N486:O486"/>
    <mergeCell ref="P486:Q486"/>
    <mergeCell ref="R486:S486"/>
    <mergeCell ref="T486:U486"/>
    <mergeCell ref="V486:W486"/>
    <mergeCell ref="X486:Y486"/>
    <mergeCell ref="M470:Q471"/>
    <mergeCell ref="X485:Y485"/>
    <mergeCell ref="T489:U489"/>
    <mergeCell ref="V489:W489"/>
    <mergeCell ref="X489:Y489"/>
    <mergeCell ref="J490:K490"/>
    <mergeCell ref="L490:M490"/>
    <mergeCell ref="N490:O490"/>
    <mergeCell ref="P490:Q490"/>
    <mergeCell ref="R490:S490"/>
    <mergeCell ref="T490:U490"/>
    <mergeCell ref="V490:W490"/>
    <mergeCell ref="X490:Y490"/>
    <mergeCell ref="J491:K491"/>
    <mergeCell ref="L491:M491"/>
    <mergeCell ref="N491:O491"/>
    <mergeCell ref="P491:Q491"/>
    <mergeCell ref="R491:S491"/>
    <mergeCell ref="T491:U491"/>
    <mergeCell ref="V491:W491"/>
    <mergeCell ref="X491:Y491"/>
    <mergeCell ref="J509:K509"/>
    <mergeCell ref="L509:M509"/>
    <mergeCell ref="N509:O509"/>
    <mergeCell ref="P509:Q509"/>
    <mergeCell ref="R509:S509"/>
    <mergeCell ref="T509:U509"/>
    <mergeCell ref="V509:W509"/>
    <mergeCell ref="X509:Y509"/>
    <mergeCell ref="J510:K510"/>
    <mergeCell ref="L510:M510"/>
    <mergeCell ref="N510:O510"/>
    <mergeCell ref="P510:Q510"/>
    <mergeCell ref="R510:S510"/>
    <mergeCell ref="T510:U510"/>
    <mergeCell ref="V510:W510"/>
    <mergeCell ref="X510:Y510"/>
    <mergeCell ref="M492:Q493"/>
    <mergeCell ref="D497:X498"/>
    <mergeCell ref="B508:I508"/>
    <mergeCell ref="J508:K508"/>
    <mergeCell ref="L508:M508"/>
    <mergeCell ref="N508:O508"/>
    <mergeCell ref="P508:Q508"/>
    <mergeCell ref="R508:S508"/>
    <mergeCell ref="T508:U508"/>
    <mergeCell ref="V508:W508"/>
    <mergeCell ref="J511:K511"/>
    <mergeCell ref="L511:M511"/>
    <mergeCell ref="N511:O511"/>
    <mergeCell ref="P511:Q511"/>
    <mergeCell ref="R511:S511"/>
    <mergeCell ref="T511:U511"/>
    <mergeCell ref="V511:W511"/>
    <mergeCell ref="X511:Y511"/>
    <mergeCell ref="T530:U530"/>
    <mergeCell ref="V530:W530"/>
    <mergeCell ref="J512:K512"/>
    <mergeCell ref="L512:M512"/>
    <mergeCell ref="N512:O512"/>
    <mergeCell ref="P512:Q512"/>
    <mergeCell ref="R512:S512"/>
    <mergeCell ref="T512:U512"/>
    <mergeCell ref="V512:W512"/>
    <mergeCell ref="X512:Y512"/>
    <mergeCell ref="J513:K513"/>
    <mergeCell ref="L513:M513"/>
    <mergeCell ref="N513:O513"/>
    <mergeCell ref="P513:Q513"/>
    <mergeCell ref="R513:S513"/>
    <mergeCell ref="T513:U513"/>
    <mergeCell ref="V513:W513"/>
    <mergeCell ref="X513:Y513"/>
    <mergeCell ref="J514:K514"/>
    <mergeCell ref="L514:M514"/>
    <mergeCell ref="N514:O514"/>
    <mergeCell ref="P514:Q514"/>
    <mergeCell ref="R514:S514"/>
    <mergeCell ref="T514:U514"/>
    <mergeCell ref="V514:W514"/>
    <mergeCell ref="X514:Y514"/>
    <mergeCell ref="M515:Q516"/>
    <mergeCell ref="J533:K533"/>
    <mergeCell ref="L533:M533"/>
    <mergeCell ref="N533:O533"/>
    <mergeCell ref="P533:Q533"/>
    <mergeCell ref="R533:S533"/>
    <mergeCell ref="T533:U533"/>
    <mergeCell ref="V533:W533"/>
    <mergeCell ref="X533:Y533"/>
    <mergeCell ref="J534:K534"/>
    <mergeCell ref="L534:M534"/>
    <mergeCell ref="N534:O534"/>
    <mergeCell ref="P534:Q534"/>
    <mergeCell ref="R534:S534"/>
    <mergeCell ref="T534:U534"/>
    <mergeCell ref="V534:W534"/>
    <mergeCell ref="X534:Y534"/>
    <mergeCell ref="J531:K531"/>
    <mergeCell ref="L531:M531"/>
    <mergeCell ref="N531:O531"/>
    <mergeCell ref="P531:Q531"/>
    <mergeCell ref="R531:S531"/>
    <mergeCell ref="T531:U531"/>
    <mergeCell ref="V531:W531"/>
    <mergeCell ref="X531:Y531"/>
    <mergeCell ref="J532:K532"/>
    <mergeCell ref="L532:M532"/>
    <mergeCell ref="N532:O532"/>
    <mergeCell ref="P532:Q532"/>
    <mergeCell ref="R532:S532"/>
    <mergeCell ref="T532:U532"/>
    <mergeCell ref="V532:W532"/>
    <mergeCell ref="X532:Y532"/>
    <mergeCell ref="J535:K535"/>
    <mergeCell ref="L535:M535"/>
    <mergeCell ref="N535:O535"/>
    <mergeCell ref="P535:Q535"/>
    <mergeCell ref="R535:S535"/>
    <mergeCell ref="T535:U535"/>
    <mergeCell ref="V535:W535"/>
    <mergeCell ref="X535:Y535"/>
    <mergeCell ref="J536:K536"/>
    <mergeCell ref="L536:M536"/>
    <mergeCell ref="N536:O536"/>
    <mergeCell ref="P536:Q536"/>
    <mergeCell ref="R536:S536"/>
    <mergeCell ref="T536:U536"/>
    <mergeCell ref="V536:W536"/>
    <mergeCell ref="X536:Y536"/>
    <mergeCell ref="J554:K554"/>
    <mergeCell ref="L554:M554"/>
    <mergeCell ref="N554:O554"/>
    <mergeCell ref="P554:Q554"/>
    <mergeCell ref="R554:S554"/>
    <mergeCell ref="T554:U554"/>
    <mergeCell ref="V554:W554"/>
    <mergeCell ref="X554:Y554"/>
    <mergeCell ref="J555:K555"/>
    <mergeCell ref="L555:M555"/>
    <mergeCell ref="N555:O555"/>
    <mergeCell ref="P555:Q555"/>
    <mergeCell ref="R555:S555"/>
    <mergeCell ref="T555:U555"/>
    <mergeCell ref="V555:W555"/>
    <mergeCell ref="X555:Y555"/>
    <mergeCell ref="M537:Q538"/>
    <mergeCell ref="D542:X543"/>
    <mergeCell ref="B553:I553"/>
    <mergeCell ref="J553:K553"/>
    <mergeCell ref="L553:M553"/>
    <mergeCell ref="N553:O553"/>
    <mergeCell ref="P553:Q553"/>
    <mergeCell ref="R553:S553"/>
    <mergeCell ref="T553:U553"/>
    <mergeCell ref="V553:W553"/>
    <mergeCell ref="J556:K556"/>
    <mergeCell ref="L556:M556"/>
    <mergeCell ref="N556:O556"/>
    <mergeCell ref="P556:Q556"/>
    <mergeCell ref="R556:S556"/>
    <mergeCell ref="T556:U556"/>
    <mergeCell ref="V556:W556"/>
    <mergeCell ref="X556:Y556"/>
    <mergeCell ref="J557:K557"/>
    <mergeCell ref="L557:M557"/>
    <mergeCell ref="N557:O557"/>
    <mergeCell ref="P557:Q557"/>
    <mergeCell ref="R557:S557"/>
    <mergeCell ref="T557:U557"/>
    <mergeCell ref="V557:W557"/>
    <mergeCell ref="X557:Y557"/>
    <mergeCell ref="J558:K558"/>
    <mergeCell ref="L558:M558"/>
    <mergeCell ref="N558:O558"/>
    <mergeCell ref="P558:Q558"/>
    <mergeCell ref="R558:S558"/>
    <mergeCell ref="T558:U558"/>
    <mergeCell ref="V558:W558"/>
    <mergeCell ref="X558:Y558"/>
    <mergeCell ref="J559:K559"/>
    <mergeCell ref="L559:M559"/>
    <mergeCell ref="N559:O559"/>
    <mergeCell ref="P559:Q559"/>
    <mergeCell ref="R559:S559"/>
    <mergeCell ref="T559:U559"/>
    <mergeCell ref="V559:W559"/>
    <mergeCell ref="X559:Y559"/>
    <mergeCell ref="J576:K576"/>
    <mergeCell ref="L576:M576"/>
    <mergeCell ref="N576:O576"/>
    <mergeCell ref="P576:Q576"/>
    <mergeCell ref="R576:S576"/>
    <mergeCell ref="T576:U576"/>
    <mergeCell ref="V576:W576"/>
    <mergeCell ref="X576:Y576"/>
    <mergeCell ref="J577:K577"/>
    <mergeCell ref="L577:M577"/>
    <mergeCell ref="N577:O577"/>
    <mergeCell ref="P577:Q577"/>
    <mergeCell ref="R577:S577"/>
    <mergeCell ref="T577:U577"/>
    <mergeCell ref="V577:W577"/>
    <mergeCell ref="X577:Y577"/>
    <mergeCell ref="M560:Q561"/>
    <mergeCell ref="U560:Y561"/>
    <mergeCell ref="J578:K578"/>
    <mergeCell ref="L578:M578"/>
    <mergeCell ref="N578:O578"/>
    <mergeCell ref="P578:Q578"/>
    <mergeCell ref="R578:S578"/>
    <mergeCell ref="T578:U578"/>
    <mergeCell ref="V578:W578"/>
    <mergeCell ref="X578:Y578"/>
    <mergeCell ref="J579:K579"/>
    <mergeCell ref="L579:M579"/>
    <mergeCell ref="N579:O579"/>
    <mergeCell ref="P579:Q579"/>
    <mergeCell ref="R579:S579"/>
    <mergeCell ref="T579:U579"/>
    <mergeCell ref="V579:W579"/>
    <mergeCell ref="X579:Y579"/>
    <mergeCell ref="J580:K580"/>
    <mergeCell ref="L580:M580"/>
    <mergeCell ref="N580:O580"/>
    <mergeCell ref="P580:Q580"/>
    <mergeCell ref="R580:S580"/>
    <mergeCell ref="T580:U580"/>
    <mergeCell ref="V580:W580"/>
    <mergeCell ref="X580:Y580"/>
    <mergeCell ref="J581:K581"/>
    <mergeCell ref="L581:M581"/>
    <mergeCell ref="N581:O581"/>
    <mergeCell ref="P581:Q581"/>
    <mergeCell ref="R581:S581"/>
    <mergeCell ref="T581:U581"/>
    <mergeCell ref="V581:W581"/>
    <mergeCell ref="X581:Y581"/>
    <mergeCell ref="J599:K599"/>
    <mergeCell ref="L599:M599"/>
    <mergeCell ref="N599:O599"/>
    <mergeCell ref="P599:Q599"/>
    <mergeCell ref="R599:S599"/>
    <mergeCell ref="T599:U599"/>
    <mergeCell ref="V599:W599"/>
    <mergeCell ref="X599:Y599"/>
    <mergeCell ref="J600:K600"/>
    <mergeCell ref="L600:M600"/>
    <mergeCell ref="N600:O600"/>
    <mergeCell ref="P600:Q600"/>
    <mergeCell ref="R600:S600"/>
    <mergeCell ref="T600:U600"/>
    <mergeCell ref="V600:W600"/>
    <mergeCell ref="X600:Y600"/>
    <mergeCell ref="U582:Y583"/>
    <mergeCell ref="M582:Q583"/>
    <mergeCell ref="X598:Y598"/>
    <mergeCell ref="J604:K604"/>
    <mergeCell ref="L604:M604"/>
    <mergeCell ref="N604:O604"/>
    <mergeCell ref="P604:Q604"/>
    <mergeCell ref="R604:S604"/>
    <mergeCell ref="T604:U604"/>
    <mergeCell ref="V604:W604"/>
    <mergeCell ref="X604:Y604"/>
    <mergeCell ref="J621:K621"/>
    <mergeCell ref="L621:M621"/>
    <mergeCell ref="N621:O621"/>
    <mergeCell ref="P621:Q621"/>
    <mergeCell ref="R621:S621"/>
    <mergeCell ref="T621:U621"/>
    <mergeCell ref="V621:W621"/>
    <mergeCell ref="X621:Y621"/>
    <mergeCell ref="J665:K665"/>
    <mergeCell ref="L665:M665"/>
    <mergeCell ref="N665:O665"/>
    <mergeCell ref="P665:Q665"/>
    <mergeCell ref="R665:S665"/>
    <mergeCell ref="T665:U665"/>
    <mergeCell ref="V665:W665"/>
    <mergeCell ref="T645:U645"/>
    <mergeCell ref="V645:W645"/>
    <mergeCell ref="X645:Y645"/>
    <mergeCell ref="X665:Y665"/>
    <mergeCell ref="D654:X655"/>
    <mergeCell ref="T624:U624"/>
    <mergeCell ref="V624:W624"/>
    <mergeCell ref="X624:Y624"/>
    <mergeCell ref="J625:K625"/>
    <mergeCell ref="X625:Y625"/>
    <mergeCell ref="J626:K626"/>
    <mergeCell ref="L626:M626"/>
    <mergeCell ref="N626:O626"/>
    <mergeCell ref="P626:Q626"/>
    <mergeCell ref="R626:S626"/>
    <mergeCell ref="T626:U626"/>
    <mergeCell ref="V626:W626"/>
    <mergeCell ref="X626:Y626"/>
    <mergeCell ref="X646:Y646"/>
    <mergeCell ref="D632:X633"/>
    <mergeCell ref="B643:I643"/>
    <mergeCell ref="J643:K643"/>
    <mergeCell ref="L643:M643"/>
    <mergeCell ref="N643:O643"/>
    <mergeCell ref="P643:Q643"/>
    <mergeCell ref="R643:S643"/>
    <mergeCell ref="T643:U643"/>
    <mergeCell ref="V643:W643"/>
    <mergeCell ref="X643:Y643"/>
    <mergeCell ref="N645:O645"/>
    <mergeCell ref="P645:Q645"/>
    <mergeCell ref="R645:S645"/>
    <mergeCell ref="X649:Y649"/>
    <mergeCell ref="J649:K649"/>
    <mergeCell ref="N646:O646"/>
    <mergeCell ref="P646:Q646"/>
    <mergeCell ref="R646:S646"/>
    <mergeCell ref="J644:K644"/>
    <mergeCell ref="L644:M644"/>
    <mergeCell ref="N644:O644"/>
    <mergeCell ref="P644:Q644"/>
    <mergeCell ref="R644:S644"/>
    <mergeCell ref="T644:U644"/>
    <mergeCell ref="V644:W644"/>
    <mergeCell ref="X644:Y644"/>
    <mergeCell ref="X647:Y647"/>
    <mergeCell ref="J645:K645"/>
    <mergeCell ref="L645:M645"/>
    <mergeCell ref="J668:K668"/>
    <mergeCell ref="L668:M668"/>
    <mergeCell ref="N668:O668"/>
    <mergeCell ref="P668:Q668"/>
    <mergeCell ref="R668:S668"/>
    <mergeCell ref="T668:U668"/>
    <mergeCell ref="V668:W668"/>
    <mergeCell ref="X668:Y668"/>
    <mergeCell ref="J647:K647"/>
    <mergeCell ref="L647:M647"/>
    <mergeCell ref="N647:O647"/>
    <mergeCell ref="P647:Q647"/>
    <mergeCell ref="R647:S647"/>
    <mergeCell ref="T647:U647"/>
    <mergeCell ref="V647:W647"/>
    <mergeCell ref="J648:K648"/>
    <mergeCell ref="X669:Y669"/>
    <mergeCell ref="J666:K666"/>
    <mergeCell ref="L666:M666"/>
    <mergeCell ref="N666:O666"/>
    <mergeCell ref="P666:Q666"/>
    <mergeCell ref="R666:S666"/>
    <mergeCell ref="T666:U666"/>
    <mergeCell ref="V666:W666"/>
    <mergeCell ref="X666:Y666"/>
    <mergeCell ref="J667:K667"/>
    <mergeCell ref="L667:M667"/>
    <mergeCell ref="N667:O667"/>
    <mergeCell ref="P667:Q667"/>
    <mergeCell ref="R667:S667"/>
    <mergeCell ref="T667:U667"/>
    <mergeCell ref="V667:W667"/>
    <mergeCell ref="X667:Y667"/>
    <mergeCell ref="X670:Y670"/>
    <mergeCell ref="J671:K671"/>
    <mergeCell ref="L671:M671"/>
    <mergeCell ref="N671:O671"/>
    <mergeCell ref="P671:Q671"/>
    <mergeCell ref="R671:S671"/>
    <mergeCell ref="T671:U671"/>
    <mergeCell ref="V671:W671"/>
    <mergeCell ref="X671:Y671"/>
    <mergeCell ref="T691:U691"/>
    <mergeCell ref="V691:W691"/>
    <mergeCell ref="X691:Y691"/>
    <mergeCell ref="P690:Q690"/>
    <mergeCell ref="R690:S690"/>
    <mergeCell ref="T690:U690"/>
    <mergeCell ref="V690:W690"/>
    <mergeCell ref="X690:Y690"/>
    <mergeCell ref="J691:K691"/>
    <mergeCell ref="L691:M691"/>
    <mergeCell ref="N691:O691"/>
    <mergeCell ref="P691:Q691"/>
    <mergeCell ref="R691:S691"/>
    <mergeCell ref="D677:X678"/>
    <mergeCell ref="B688:I688"/>
    <mergeCell ref="J688:K688"/>
    <mergeCell ref="L692:M692"/>
    <mergeCell ref="N692:O692"/>
    <mergeCell ref="P692:Q692"/>
    <mergeCell ref="R692:S692"/>
    <mergeCell ref="T692:U692"/>
    <mergeCell ref="V692:W692"/>
    <mergeCell ref="X692:Y692"/>
    <mergeCell ref="R688:S688"/>
    <mergeCell ref="T688:U688"/>
    <mergeCell ref="V688:W688"/>
    <mergeCell ref="J689:K689"/>
    <mergeCell ref="L689:M689"/>
    <mergeCell ref="N689:O689"/>
    <mergeCell ref="P689:Q689"/>
    <mergeCell ref="R689:S689"/>
    <mergeCell ref="T689:U689"/>
    <mergeCell ref="V689:W689"/>
    <mergeCell ref="X689:Y689"/>
    <mergeCell ref="J690:K690"/>
    <mergeCell ref="L690:M690"/>
    <mergeCell ref="L688:M688"/>
    <mergeCell ref="N688:O688"/>
    <mergeCell ref="P688:Q688"/>
    <mergeCell ref="R693:S693"/>
    <mergeCell ref="T693:U693"/>
    <mergeCell ref="V693:W693"/>
    <mergeCell ref="X693:Y693"/>
    <mergeCell ref="J694:K694"/>
    <mergeCell ref="L694:M694"/>
    <mergeCell ref="N694:O694"/>
    <mergeCell ref="P694:Q694"/>
    <mergeCell ref="R694:S694"/>
    <mergeCell ref="T694:U694"/>
    <mergeCell ref="V694:W694"/>
    <mergeCell ref="X694:Y694"/>
    <mergeCell ref="J711:K711"/>
    <mergeCell ref="L711:M711"/>
    <mergeCell ref="N711:O711"/>
    <mergeCell ref="P711:Q711"/>
    <mergeCell ref="R711:S711"/>
    <mergeCell ref="T711:U711"/>
    <mergeCell ref="V711:W711"/>
    <mergeCell ref="X711:Y711"/>
    <mergeCell ref="X710:Y710"/>
    <mergeCell ref="J710:K710"/>
    <mergeCell ref="L710:M710"/>
    <mergeCell ref="N710:O710"/>
    <mergeCell ref="P710:Q710"/>
    <mergeCell ref="R710:S710"/>
    <mergeCell ref="T710:U710"/>
    <mergeCell ref="V710:W710"/>
    <mergeCell ref="J693:K693"/>
    <mergeCell ref="L693:M693"/>
    <mergeCell ref="N693:O693"/>
    <mergeCell ref="P693:Q693"/>
    <mergeCell ref="J712:K712"/>
    <mergeCell ref="L712:M712"/>
    <mergeCell ref="N712:O712"/>
    <mergeCell ref="P712:Q712"/>
    <mergeCell ref="R712:S712"/>
    <mergeCell ref="T712:U712"/>
    <mergeCell ref="V712:W712"/>
    <mergeCell ref="X712:Y712"/>
    <mergeCell ref="J713:K713"/>
    <mergeCell ref="L713:M713"/>
    <mergeCell ref="N713:O713"/>
    <mergeCell ref="P713:Q713"/>
    <mergeCell ref="R713:S713"/>
    <mergeCell ref="T713:U713"/>
    <mergeCell ref="V713:W713"/>
    <mergeCell ref="X713:Y713"/>
    <mergeCell ref="J714:K714"/>
    <mergeCell ref="L714:M714"/>
    <mergeCell ref="N714:O714"/>
    <mergeCell ref="P714:Q714"/>
    <mergeCell ref="R714:S714"/>
    <mergeCell ref="T714:U714"/>
    <mergeCell ref="V714:W714"/>
    <mergeCell ref="X714:Y714"/>
    <mergeCell ref="J715:K715"/>
    <mergeCell ref="L715:M715"/>
    <mergeCell ref="N715:O715"/>
    <mergeCell ref="P715:Q715"/>
    <mergeCell ref="R715:S715"/>
    <mergeCell ref="T715:U715"/>
    <mergeCell ref="V715:W715"/>
    <mergeCell ref="X715:Y715"/>
    <mergeCell ref="J716:K716"/>
    <mergeCell ref="L716:M716"/>
    <mergeCell ref="N716:O716"/>
    <mergeCell ref="P716:Q716"/>
    <mergeCell ref="R716:S716"/>
    <mergeCell ref="T716:U716"/>
    <mergeCell ref="V716:W716"/>
    <mergeCell ref="X716:Y716"/>
    <mergeCell ref="J734:K734"/>
    <mergeCell ref="L734:M734"/>
    <mergeCell ref="N734:O734"/>
    <mergeCell ref="P734:Q734"/>
    <mergeCell ref="R734:S734"/>
    <mergeCell ref="T734:U734"/>
    <mergeCell ref="V734:W734"/>
    <mergeCell ref="X734:Y734"/>
    <mergeCell ref="D722:X723"/>
    <mergeCell ref="B733:I733"/>
    <mergeCell ref="J733:K733"/>
    <mergeCell ref="L733:M733"/>
    <mergeCell ref="N733:O733"/>
    <mergeCell ref="P733:Q733"/>
    <mergeCell ref="R733:S733"/>
    <mergeCell ref="T733:U733"/>
    <mergeCell ref="R738:S738"/>
    <mergeCell ref="T738:U738"/>
    <mergeCell ref="V738:W738"/>
    <mergeCell ref="X738:Y738"/>
    <mergeCell ref="J736:K736"/>
    <mergeCell ref="L736:M736"/>
    <mergeCell ref="N736:O736"/>
    <mergeCell ref="P736:Q736"/>
    <mergeCell ref="R736:S736"/>
    <mergeCell ref="T736:U736"/>
    <mergeCell ref="J739:K739"/>
    <mergeCell ref="L739:M739"/>
    <mergeCell ref="N739:O739"/>
    <mergeCell ref="P739:Q739"/>
    <mergeCell ref="R739:S739"/>
    <mergeCell ref="T739:U739"/>
    <mergeCell ref="V739:W739"/>
    <mergeCell ref="X739:Y739"/>
    <mergeCell ref="J756:K756"/>
    <mergeCell ref="L756:M756"/>
    <mergeCell ref="N756:O756"/>
    <mergeCell ref="P756:Q756"/>
    <mergeCell ref="R756:S756"/>
    <mergeCell ref="T756:U756"/>
    <mergeCell ref="V756:W756"/>
    <mergeCell ref="X756:Y756"/>
    <mergeCell ref="J757:K757"/>
    <mergeCell ref="L757:M757"/>
    <mergeCell ref="N757:O757"/>
    <mergeCell ref="P757:Q757"/>
    <mergeCell ref="R757:S757"/>
    <mergeCell ref="T757:U757"/>
    <mergeCell ref="V757:W757"/>
    <mergeCell ref="X757:Y757"/>
    <mergeCell ref="M740:Q741"/>
    <mergeCell ref="J758:K758"/>
    <mergeCell ref="L758:M758"/>
    <mergeCell ref="N758:O758"/>
    <mergeCell ref="P758:Q758"/>
    <mergeCell ref="R758:S758"/>
    <mergeCell ref="T758:U758"/>
    <mergeCell ref="V758:W758"/>
    <mergeCell ref="X758:Y758"/>
    <mergeCell ref="J759:K759"/>
    <mergeCell ref="L759:M759"/>
    <mergeCell ref="N759:O759"/>
    <mergeCell ref="P759:Q759"/>
    <mergeCell ref="R759:S759"/>
    <mergeCell ref="T759:U759"/>
    <mergeCell ref="V759:W759"/>
    <mergeCell ref="X759:Y759"/>
    <mergeCell ref="J760:K760"/>
    <mergeCell ref="L760:M760"/>
    <mergeCell ref="N760:O760"/>
    <mergeCell ref="P760:Q760"/>
    <mergeCell ref="R760:S760"/>
    <mergeCell ref="T760:U760"/>
    <mergeCell ref="V760:W760"/>
    <mergeCell ref="X760:Y760"/>
    <mergeCell ref="J761:K761"/>
    <mergeCell ref="L761:M761"/>
    <mergeCell ref="N761:O761"/>
    <mergeCell ref="P761:Q761"/>
    <mergeCell ref="R761:S761"/>
    <mergeCell ref="T761:U761"/>
    <mergeCell ref="V761:W761"/>
    <mergeCell ref="X761:Y761"/>
    <mergeCell ref="J779:K779"/>
    <mergeCell ref="L779:M779"/>
    <mergeCell ref="N779:O779"/>
    <mergeCell ref="P779:Q779"/>
    <mergeCell ref="R779:S779"/>
    <mergeCell ref="T779:U779"/>
    <mergeCell ref="V779:W779"/>
    <mergeCell ref="X779:Y779"/>
    <mergeCell ref="J780:K780"/>
    <mergeCell ref="L780:M780"/>
    <mergeCell ref="N780:O780"/>
    <mergeCell ref="P780:Q780"/>
    <mergeCell ref="R780:S780"/>
    <mergeCell ref="T780:U780"/>
    <mergeCell ref="V780:W780"/>
    <mergeCell ref="X780:Y780"/>
    <mergeCell ref="M762:Q763"/>
    <mergeCell ref="J781:K781"/>
    <mergeCell ref="L781:M781"/>
    <mergeCell ref="N781:O781"/>
    <mergeCell ref="P781:Q781"/>
    <mergeCell ref="R781:S781"/>
    <mergeCell ref="T781:U781"/>
    <mergeCell ref="V781:W781"/>
    <mergeCell ref="X781:Y781"/>
    <mergeCell ref="J782:K782"/>
    <mergeCell ref="L782:M782"/>
    <mergeCell ref="N782:O782"/>
    <mergeCell ref="P782:Q782"/>
    <mergeCell ref="R782:S782"/>
    <mergeCell ref="T782:U782"/>
    <mergeCell ref="V782:W782"/>
    <mergeCell ref="X782:Y782"/>
    <mergeCell ref="J783:K783"/>
    <mergeCell ref="L783:M783"/>
    <mergeCell ref="N783:O783"/>
    <mergeCell ref="P783:Q783"/>
    <mergeCell ref="R783:S783"/>
    <mergeCell ref="T783:U783"/>
    <mergeCell ref="V783:W783"/>
    <mergeCell ref="X783:Y783"/>
    <mergeCell ref="J784:K784"/>
    <mergeCell ref="L784:M784"/>
    <mergeCell ref="N784:O784"/>
    <mergeCell ref="P784:Q784"/>
    <mergeCell ref="R784:S784"/>
    <mergeCell ref="T784:U784"/>
    <mergeCell ref="V784:W784"/>
    <mergeCell ref="X784:Y784"/>
    <mergeCell ref="J801:K801"/>
    <mergeCell ref="L801:M801"/>
    <mergeCell ref="N801:O801"/>
    <mergeCell ref="P801:Q801"/>
    <mergeCell ref="R801:S801"/>
    <mergeCell ref="T801:U801"/>
    <mergeCell ref="V801:W801"/>
    <mergeCell ref="X801:Y801"/>
    <mergeCell ref="J802:K802"/>
    <mergeCell ref="L802:M802"/>
    <mergeCell ref="N802:O802"/>
    <mergeCell ref="P802:Q802"/>
    <mergeCell ref="R802:S802"/>
    <mergeCell ref="T802:U802"/>
    <mergeCell ref="V802:W802"/>
    <mergeCell ref="X802:Y802"/>
    <mergeCell ref="M785:Q786"/>
    <mergeCell ref="J803:K803"/>
    <mergeCell ref="L803:M803"/>
    <mergeCell ref="N803:O803"/>
    <mergeCell ref="P803:Q803"/>
    <mergeCell ref="R803:S803"/>
    <mergeCell ref="T803:U803"/>
    <mergeCell ref="V803:W803"/>
    <mergeCell ref="X803:Y803"/>
    <mergeCell ref="J804:K804"/>
    <mergeCell ref="L804:M804"/>
    <mergeCell ref="N804:O804"/>
    <mergeCell ref="P804:Q804"/>
    <mergeCell ref="R804:S804"/>
    <mergeCell ref="T804:U804"/>
    <mergeCell ref="V804:W804"/>
    <mergeCell ref="X804:Y804"/>
    <mergeCell ref="J805:K805"/>
    <mergeCell ref="L805:M805"/>
    <mergeCell ref="N805:O805"/>
    <mergeCell ref="P805:Q805"/>
    <mergeCell ref="R805:S805"/>
    <mergeCell ref="T805:U805"/>
    <mergeCell ref="V805:W805"/>
    <mergeCell ref="X805:Y805"/>
    <mergeCell ref="J806:K806"/>
    <mergeCell ref="L806:M806"/>
    <mergeCell ref="N806:O806"/>
    <mergeCell ref="P806:Q806"/>
    <mergeCell ref="R806:S806"/>
    <mergeCell ref="T806:U806"/>
    <mergeCell ref="V806:W806"/>
    <mergeCell ref="X806:Y806"/>
    <mergeCell ref="J824:K824"/>
    <mergeCell ref="L824:M824"/>
    <mergeCell ref="N824:O824"/>
    <mergeCell ref="P824:Q824"/>
    <mergeCell ref="R824:S824"/>
    <mergeCell ref="T824:U824"/>
    <mergeCell ref="V824:W824"/>
    <mergeCell ref="X824:Y824"/>
    <mergeCell ref="J825:K825"/>
    <mergeCell ref="L825:M825"/>
    <mergeCell ref="N825:O825"/>
    <mergeCell ref="P825:Q825"/>
    <mergeCell ref="R825:S825"/>
    <mergeCell ref="T825:U825"/>
    <mergeCell ref="V825:W825"/>
    <mergeCell ref="X825:Y825"/>
    <mergeCell ref="X823:Y823"/>
    <mergeCell ref="M807:Q808"/>
    <mergeCell ref="N823:O823"/>
    <mergeCell ref="P823:Q823"/>
    <mergeCell ref="R823:S823"/>
    <mergeCell ref="T823:U823"/>
    <mergeCell ref="V823:W823"/>
    <mergeCell ref="R828:S828"/>
    <mergeCell ref="T828:U828"/>
    <mergeCell ref="V828:W828"/>
    <mergeCell ref="X828:Y828"/>
    <mergeCell ref="J829:K829"/>
    <mergeCell ref="L829:M829"/>
    <mergeCell ref="N829:O829"/>
    <mergeCell ref="P829:Q829"/>
    <mergeCell ref="R829:S829"/>
    <mergeCell ref="T829:U829"/>
    <mergeCell ref="V829:W829"/>
    <mergeCell ref="X829:Y829"/>
    <mergeCell ref="J846:K846"/>
    <mergeCell ref="L846:M846"/>
    <mergeCell ref="N846:O846"/>
    <mergeCell ref="P846:Q846"/>
    <mergeCell ref="R846:S846"/>
    <mergeCell ref="T846:U846"/>
    <mergeCell ref="V846:W846"/>
    <mergeCell ref="X846:Y846"/>
    <mergeCell ref="X845:Y845"/>
    <mergeCell ref="M830:Q831"/>
    <mergeCell ref="D834:X835"/>
    <mergeCell ref="B845:I845"/>
    <mergeCell ref="J845:K845"/>
    <mergeCell ref="L845:M845"/>
    <mergeCell ref="N845:O845"/>
    <mergeCell ref="P845:Q845"/>
    <mergeCell ref="D857:X858"/>
    <mergeCell ref="B868:I868"/>
    <mergeCell ref="J868:K868"/>
    <mergeCell ref="L868:M868"/>
    <mergeCell ref="N868:O868"/>
    <mergeCell ref="P868:Q868"/>
    <mergeCell ref="R868:S868"/>
    <mergeCell ref="T868:U868"/>
    <mergeCell ref="J872:K872"/>
    <mergeCell ref="L872:M872"/>
    <mergeCell ref="N872:O872"/>
    <mergeCell ref="P872:Q872"/>
    <mergeCell ref="J874:K874"/>
    <mergeCell ref="L874:M874"/>
    <mergeCell ref="N874:O874"/>
    <mergeCell ref="J892:K892"/>
    <mergeCell ref="L892:M892"/>
    <mergeCell ref="N892:O892"/>
    <mergeCell ref="P892:Q892"/>
    <mergeCell ref="R892:S892"/>
    <mergeCell ref="T892:U892"/>
    <mergeCell ref="V892:W892"/>
    <mergeCell ref="X892:Y892"/>
    <mergeCell ref="M875:Q876"/>
    <mergeCell ref="D879:X880"/>
    <mergeCell ref="B890:I890"/>
    <mergeCell ref="J890:K890"/>
    <mergeCell ref="L890:M890"/>
    <mergeCell ref="N890:O890"/>
    <mergeCell ref="P890:Q890"/>
    <mergeCell ref="R890:S890"/>
    <mergeCell ref="P874:Q874"/>
    <mergeCell ref="R874:S874"/>
    <mergeCell ref="T874:U874"/>
    <mergeCell ref="V874:W874"/>
    <mergeCell ref="X874:Y874"/>
    <mergeCell ref="T890:U890"/>
    <mergeCell ref="V890:W890"/>
    <mergeCell ref="J891:K891"/>
    <mergeCell ref="X890:Y890"/>
    <mergeCell ref="J893:K893"/>
    <mergeCell ref="L893:M893"/>
    <mergeCell ref="N893:O893"/>
    <mergeCell ref="P893:Q893"/>
    <mergeCell ref="R893:S893"/>
    <mergeCell ref="T893:U893"/>
    <mergeCell ref="V893:W893"/>
    <mergeCell ref="X893:Y893"/>
    <mergeCell ref="J894:K894"/>
    <mergeCell ref="L894:M894"/>
    <mergeCell ref="N894:O894"/>
    <mergeCell ref="P894:Q894"/>
    <mergeCell ref="R894:S894"/>
    <mergeCell ref="T894:U894"/>
    <mergeCell ref="V894:W894"/>
    <mergeCell ref="X894:Y894"/>
    <mergeCell ref="L891:M891"/>
    <mergeCell ref="N891:O891"/>
    <mergeCell ref="P891:Q891"/>
    <mergeCell ref="R891:S891"/>
    <mergeCell ref="T891:U891"/>
    <mergeCell ref="V891:W891"/>
    <mergeCell ref="X891:Y891"/>
    <mergeCell ref="J895:K895"/>
    <mergeCell ref="L895:M895"/>
    <mergeCell ref="N895:O895"/>
    <mergeCell ref="P895:Q895"/>
    <mergeCell ref="R895:S895"/>
    <mergeCell ref="T895:U895"/>
    <mergeCell ref="V895:W895"/>
    <mergeCell ref="X895:Y895"/>
    <mergeCell ref="J896:K896"/>
    <mergeCell ref="L896:M896"/>
    <mergeCell ref="N896:O896"/>
    <mergeCell ref="P896:Q896"/>
    <mergeCell ref="R896:S896"/>
    <mergeCell ref="T896:U896"/>
    <mergeCell ref="V896:W896"/>
    <mergeCell ref="X896:Y896"/>
    <mergeCell ref="J914:K914"/>
    <mergeCell ref="L914:M914"/>
    <mergeCell ref="N914:O914"/>
    <mergeCell ref="P914:Q914"/>
    <mergeCell ref="R914:S914"/>
    <mergeCell ref="T914:U914"/>
    <mergeCell ref="V914:W914"/>
    <mergeCell ref="X914:Y914"/>
    <mergeCell ref="D902:X903"/>
    <mergeCell ref="B913:I913"/>
    <mergeCell ref="J913:K913"/>
    <mergeCell ref="L913:M913"/>
    <mergeCell ref="N913:O913"/>
    <mergeCell ref="P913:Q913"/>
    <mergeCell ref="R913:S913"/>
    <mergeCell ref="T913:U913"/>
    <mergeCell ref="V913:W913"/>
    <mergeCell ref="X913:Y913"/>
    <mergeCell ref="M897:Q898"/>
    <mergeCell ref="J915:K915"/>
    <mergeCell ref="L915:M915"/>
    <mergeCell ref="N915:O915"/>
    <mergeCell ref="P915:Q915"/>
    <mergeCell ref="R915:S915"/>
    <mergeCell ref="T915:U915"/>
    <mergeCell ref="V915:W915"/>
    <mergeCell ref="X915:Y915"/>
    <mergeCell ref="J916:K916"/>
    <mergeCell ref="L916:M916"/>
    <mergeCell ref="N916:O916"/>
    <mergeCell ref="P916:Q916"/>
    <mergeCell ref="R916:S916"/>
    <mergeCell ref="T916:U916"/>
    <mergeCell ref="V916:W916"/>
    <mergeCell ref="X916:Y916"/>
    <mergeCell ref="J917:K917"/>
    <mergeCell ref="L917:M917"/>
    <mergeCell ref="N917:O917"/>
    <mergeCell ref="P917:Q917"/>
    <mergeCell ref="R917:S917"/>
    <mergeCell ref="T917:U917"/>
    <mergeCell ref="V917:W917"/>
    <mergeCell ref="X917:Y917"/>
    <mergeCell ref="J918:K918"/>
    <mergeCell ref="L918:M918"/>
    <mergeCell ref="N918:O918"/>
    <mergeCell ref="P918:Q918"/>
    <mergeCell ref="R918:S918"/>
    <mergeCell ref="T918:U918"/>
    <mergeCell ref="V918:W918"/>
    <mergeCell ref="X918:Y918"/>
    <mergeCell ref="J919:K919"/>
    <mergeCell ref="L919:M919"/>
    <mergeCell ref="N919:O919"/>
    <mergeCell ref="P919:Q919"/>
    <mergeCell ref="R919:S919"/>
    <mergeCell ref="T919:U919"/>
    <mergeCell ref="V919:W919"/>
    <mergeCell ref="X919:Y919"/>
    <mergeCell ref="J936:K936"/>
    <mergeCell ref="L936:M936"/>
    <mergeCell ref="N936:O936"/>
    <mergeCell ref="P936:Q936"/>
    <mergeCell ref="R936:S936"/>
    <mergeCell ref="T936:U936"/>
    <mergeCell ref="V936:W936"/>
    <mergeCell ref="X936:Y936"/>
    <mergeCell ref="D924:X925"/>
    <mergeCell ref="B935:I935"/>
    <mergeCell ref="J935:K935"/>
    <mergeCell ref="L935:M935"/>
    <mergeCell ref="N935:O935"/>
    <mergeCell ref="P935:Q935"/>
    <mergeCell ref="M920:Q921"/>
    <mergeCell ref="D920:G921"/>
    <mergeCell ref="J937:K937"/>
    <mergeCell ref="L937:M937"/>
    <mergeCell ref="N937:O937"/>
    <mergeCell ref="P937:Q937"/>
    <mergeCell ref="R937:S937"/>
    <mergeCell ref="T937:U937"/>
    <mergeCell ref="V937:W937"/>
    <mergeCell ref="X937:Y937"/>
    <mergeCell ref="U920:Y921"/>
    <mergeCell ref="J938:K938"/>
    <mergeCell ref="L938:M938"/>
    <mergeCell ref="N938:O938"/>
    <mergeCell ref="P938:Q938"/>
    <mergeCell ref="R938:S938"/>
    <mergeCell ref="T938:U938"/>
    <mergeCell ref="V938:W938"/>
    <mergeCell ref="X938:Y938"/>
    <mergeCell ref="J939:K939"/>
    <mergeCell ref="L939:M939"/>
    <mergeCell ref="N939:O939"/>
    <mergeCell ref="P939:Q939"/>
    <mergeCell ref="R939:S939"/>
    <mergeCell ref="T939:U939"/>
    <mergeCell ref="V939:W939"/>
    <mergeCell ref="X939:Y939"/>
    <mergeCell ref="J940:K940"/>
    <mergeCell ref="L940:M940"/>
    <mergeCell ref="N940:O940"/>
    <mergeCell ref="P940:Q940"/>
    <mergeCell ref="R940:S940"/>
    <mergeCell ref="T940:U940"/>
    <mergeCell ref="V940:W940"/>
    <mergeCell ref="X940:Y940"/>
    <mergeCell ref="J941:K941"/>
    <mergeCell ref="L941:M941"/>
    <mergeCell ref="N941:O941"/>
    <mergeCell ref="P941:Q941"/>
    <mergeCell ref="R941:S941"/>
    <mergeCell ref="T941:U941"/>
    <mergeCell ref="V941:W941"/>
    <mergeCell ref="X941:Y941"/>
    <mergeCell ref="J959:K959"/>
    <mergeCell ref="L959:M959"/>
    <mergeCell ref="N959:O959"/>
    <mergeCell ref="P959:Q959"/>
    <mergeCell ref="R959:S959"/>
    <mergeCell ref="T959:U959"/>
    <mergeCell ref="V959:W959"/>
    <mergeCell ref="X959:Y959"/>
    <mergeCell ref="T958:U958"/>
    <mergeCell ref="V958:W958"/>
    <mergeCell ref="M942:Q943"/>
    <mergeCell ref="D947:X948"/>
    <mergeCell ref="B958:I958"/>
    <mergeCell ref="J958:K958"/>
    <mergeCell ref="L958:M958"/>
    <mergeCell ref="N958:O958"/>
    <mergeCell ref="D942:G943"/>
    <mergeCell ref="U942:Y943"/>
    <mergeCell ref="J960:K960"/>
    <mergeCell ref="L960:M960"/>
    <mergeCell ref="N960:O960"/>
    <mergeCell ref="P960:Q960"/>
    <mergeCell ref="R960:S960"/>
    <mergeCell ref="T960:U960"/>
    <mergeCell ref="V960:W960"/>
    <mergeCell ref="X960:Y960"/>
    <mergeCell ref="J961:K961"/>
    <mergeCell ref="L961:M961"/>
    <mergeCell ref="N961:O961"/>
    <mergeCell ref="P961:Q961"/>
    <mergeCell ref="R961:S961"/>
    <mergeCell ref="T961:U961"/>
    <mergeCell ref="V961:W961"/>
    <mergeCell ref="X961:Y961"/>
    <mergeCell ref="J962:K962"/>
    <mergeCell ref="L962:M962"/>
    <mergeCell ref="N962:O962"/>
    <mergeCell ref="P962:Q962"/>
    <mergeCell ref="R962:S962"/>
    <mergeCell ref="T962:U962"/>
    <mergeCell ref="V962:W962"/>
    <mergeCell ref="X962:Y962"/>
    <mergeCell ref="J963:K963"/>
    <mergeCell ref="L963:M963"/>
    <mergeCell ref="N963:O963"/>
    <mergeCell ref="P963:Q963"/>
    <mergeCell ref="R963:S963"/>
    <mergeCell ref="T963:U963"/>
    <mergeCell ref="V963:W963"/>
    <mergeCell ref="X963:Y963"/>
    <mergeCell ref="J964:K964"/>
    <mergeCell ref="L964:M964"/>
    <mergeCell ref="N964:O964"/>
    <mergeCell ref="P964:Q964"/>
    <mergeCell ref="R964:S964"/>
    <mergeCell ref="T964:U964"/>
    <mergeCell ref="V964:W964"/>
    <mergeCell ref="X964:Y964"/>
    <mergeCell ref="J981:K981"/>
    <mergeCell ref="L981:M981"/>
    <mergeCell ref="N981:O981"/>
    <mergeCell ref="P981:Q981"/>
    <mergeCell ref="R981:S981"/>
    <mergeCell ref="T981:U981"/>
    <mergeCell ref="V981:W981"/>
    <mergeCell ref="X981:Y981"/>
    <mergeCell ref="M965:Q966"/>
    <mergeCell ref="J982:K982"/>
    <mergeCell ref="L982:M982"/>
    <mergeCell ref="N982:O982"/>
    <mergeCell ref="P982:Q982"/>
    <mergeCell ref="R982:S982"/>
    <mergeCell ref="T982:U982"/>
    <mergeCell ref="V982:W982"/>
    <mergeCell ref="X982:Y982"/>
    <mergeCell ref="J983:K983"/>
    <mergeCell ref="L983:M983"/>
    <mergeCell ref="N983:O983"/>
    <mergeCell ref="P983:Q983"/>
    <mergeCell ref="R983:S983"/>
    <mergeCell ref="T983:U983"/>
    <mergeCell ref="V983:W983"/>
    <mergeCell ref="X983:Y983"/>
    <mergeCell ref="J984:K984"/>
    <mergeCell ref="L984:M984"/>
    <mergeCell ref="N984:O984"/>
    <mergeCell ref="P984:Q984"/>
    <mergeCell ref="R984:S984"/>
    <mergeCell ref="T984:U984"/>
    <mergeCell ref="V984:W984"/>
    <mergeCell ref="X984:Y984"/>
    <mergeCell ref="J985:K985"/>
    <mergeCell ref="L985:M985"/>
    <mergeCell ref="N985:O985"/>
    <mergeCell ref="P985:Q985"/>
    <mergeCell ref="R985:S985"/>
    <mergeCell ref="T985:U985"/>
    <mergeCell ref="V985:W985"/>
    <mergeCell ref="X985:Y985"/>
    <mergeCell ref="J986:K986"/>
    <mergeCell ref="L986:M986"/>
    <mergeCell ref="N986:O986"/>
    <mergeCell ref="P986:Q986"/>
    <mergeCell ref="R986:S986"/>
    <mergeCell ref="T986:U986"/>
    <mergeCell ref="V986:W986"/>
    <mergeCell ref="X986:Y986"/>
    <mergeCell ref="J1004:K1004"/>
    <mergeCell ref="L1004:M1004"/>
    <mergeCell ref="N1004:O1004"/>
    <mergeCell ref="P1004:Q1004"/>
    <mergeCell ref="R1004:S1004"/>
    <mergeCell ref="T1004:U1004"/>
    <mergeCell ref="V1004:W1004"/>
    <mergeCell ref="X1004:Y1004"/>
    <mergeCell ref="U987:Y988"/>
    <mergeCell ref="X1003:Y1003"/>
    <mergeCell ref="M987:Q988"/>
    <mergeCell ref="X1008:Y1008"/>
    <mergeCell ref="J1009:K1009"/>
    <mergeCell ref="L1009:M1009"/>
    <mergeCell ref="N1009:O1009"/>
    <mergeCell ref="P1009:Q1009"/>
    <mergeCell ref="R1009:S1009"/>
    <mergeCell ref="T1009:U1009"/>
    <mergeCell ref="V1009:W1009"/>
    <mergeCell ref="X1009:Y1009"/>
    <mergeCell ref="J1026:K1026"/>
    <mergeCell ref="L1026:M1026"/>
    <mergeCell ref="N1026:O1026"/>
    <mergeCell ref="P1026:Q1026"/>
    <mergeCell ref="R1026:S1026"/>
    <mergeCell ref="T1026:U1026"/>
    <mergeCell ref="V1026:W1026"/>
    <mergeCell ref="X1026:Y1026"/>
    <mergeCell ref="J1027:K1027"/>
    <mergeCell ref="L1027:M1027"/>
    <mergeCell ref="N1027:O1027"/>
    <mergeCell ref="P1027:Q1027"/>
    <mergeCell ref="R1027:S1027"/>
    <mergeCell ref="T1027:U1027"/>
    <mergeCell ref="V1027:W1027"/>
    <mergeCell ref="X1027:Y1027"/>
    <mergeCell ref="J1028:K1028"/>
    <mergeCell ref="L1028:M1028"/>
    <mergeCell ref="N1028:O1028"/>
    <mergeCell ref="P1028:Q1028"/>
    <mergeCell ref="R1028:S1028"/>
    <mergeCell ref="T1028:U1028"/>
    <mergeCell ref="V1028:W1028"/>
    <mergeCell ref="X1028:Y1028"/>
    <mergeCell ref="J1029:K1029"/>
    <mergeCell ref="L1029:M1029"/>
    <mergeCell ref="N1029:O1029"/>
    <mergeCell ref="P1029:Q1029"/>
    <mergeCell ref="R1029:S1029"/>
    <mergeCell ref="T1029:U1029"/>
    <mergeCell ref="V1029:W1029"/>
    <mergeCell ref="X1029:Y1029"/>
    <mergeCell ref="J1030:K1030"/>
    <mergeCell ref="L1030:M1030"/>
    <mergeCell ref="N1030:O1030"/>
    <mergeCell ref="P1030:Q1030"/>
    <mergeCell ref="R1030:S1030"/>
    <mergeCell ref="T1030:U1030"/>
    <mergeCell ref="V1030:W1030"/>
    <mergeCell ref="X1030:Y1030"/>
    <mergeCell ref="J1031:K1031"/>
    <mergeCell ref="L1031:M1031"/>
    <mergeCell ref="N1031:O1031"/>
    <mergeCell ref="P1031:Q1031"/>
    <mergeCell ref="R1031:S1031"/>
    <mergeCell ref="T1031:U1031"/>
    <mergeCell ref="V1031:W1031"/>
    <mergeCell ref="X1031:Y1031"/>
    <mergeCell ref="R1050:S1050"/>
    <mergeCell ref="T1050:U1050"/>
    <mergeCell ref="V1050:W1050"/>
    <mergeCell ref="X1050:Y1050"/>
    <mergeCell ref="X1048:Y1048"/>
    <mergeCell ref="M1032:Q1033"/>
    <mergeCell ref="D1037:X1038"/>
    <mergeCell ref="B1048:I1048"/>
    <mergeCell ref="J1048:K1048"/>
    <mergeCell ref="L1048:M1048"/>
    <mergeCell ref="N1048:O1048"/>
    <mergeCell ref="P1048:Q1048"/>
    <mergeCell ref="R1048:S1048"/>
    <mergeCell ref="T1048:U1048"/>
    <mergeCell ref="V1048:W1048"/>
    <mergeCell ref="L1054:M1054"/>
    <mergeCell ref="N1054:O1054"/>
    <mergeCell ref="P1054:Q1054"/>
    <mergeCell ref="R1054:S1054"/>
    <mergeCell ref="T1054:U1054"/>
    <mergeCell ref="V1054:W1054"/>
    <mergeCell ref="X1054:Y1054"/>
    <mergeCell ref="J1071:K1071"/>
    <mergeCell ref="L1071:M1071"/>
    <mergeCell ref="N1071:O1071"/>
    <mergeCell ref="P1071:Q1071"/>
    <mergeCell ref="R1071:S1071"/>
    <mergeCell ref="T1071:U1071"/>
    <mergeCell ref="V1071:W1071"/>
    <mergeCell ref="X1071:Y1071"/>
    <mergeCell ref="X1070:Y1070"/>
    <mergeCell ref="J1072:K1072"/>
    <mergeCell ref="L1072:M1072"/>
    <mergeCell ref="N1072:O1072"/>
    <mergeCell ref="P1072:Q1072"/>
    <mergeCell ref="R1072:S1072"/>
    <mergeCell ref="T1072:U1072"/>
    <mergeCell ref="V1072:W1072"/>
    <mergeCell ref="X1072:Y1072"/>
    <mergeCell ref="J1073:K1073"/>
    <mergeCell ref="L1073:M1073"/>
    <mergeCell ref="N1073:O1073"/>
    <mergeCell ref="P1073:Q1073"/>
    <mergeCell ref="R1073:S1073"/>
    <mergeCell ref="T1073:U1073"/>
    <mergeCell ref="V1073:W1073"/>
    <mergeCell ref="X1073:Y1073"/>
    <mergeCell ref="J1074:K1074"/>
    <mergeCell ref="L1074:M1074"/>
    <mergeCell ref="N1074:O1074"/>
    <mergeCell ref="P1074:Q1074"/>
    <mergeCell ref="R1074:S1074"/>
    <mergeCell ref="T1074:U1074"/>
    <mergeCell ref="V1074:W1074"/>
    <mergeCell ref="X1074:Y1074"/>
    <mergeCell ref="J1075:K1075"/>
    <mergeCell ref="L1075:M1075"/>
    <mergeCell ref="N1075:O1075"/>
    <mergeCell ref="P1075:Q1075"/>
    <mergeCell ref="R1075:S1075"/>
    <mergeCell ref="T1075:U1075"/>
    <mergeCell ref="V1075:W1075"/>
    <mergeCell ref="X1075:Y1075"/>
    <mergeCell ref="J1076:K1076"/>
    <mergeCell ref="L1076:M1076"/>
    <mergeCell ref="N1076:O1076"/>
    <mergeCell ref="P1076:Q1076"/>
    <mergeCell ref="R1076:S1076"/>
    <mergeCell ref="T1076:U1076"/>
    <mergeCell ref="V1076:W1076"/>
    <mergeCell ref="X1076:Y1076"/>
    <mergeCell ref="J1094:K1094"/>
    <mergeCell ref="L1094:M1094"/>
    <mergeCell ref="N1094:O1094"/>
    <mergeCell ref="P1094:Q1094"/>
    <mergeCell ref="R1094:S1094"/>
    <mergeCell ref="T1094:U1094"/>
    <mergeCell ref="V1094:W1094"/>
    <mergeCell ref="X1094:Y1094"/>
    <mergeCell ref="D1082:X1083"/>
    <mergeCell ref="B1093:I1093"/>
    <mergeCell ref="J1093:K1093"/>
    <mergeCell ref="L1093:M1093"/>
    <mergeCell ref="N1093:O1093"/>
    <mergeCell ref="P1093:Q1093"/>
    <mergeCell ref="R1093:S1093"/>
    <mergeCell ref="T1093:U1093"/>
    <mergeCell ref="V1093:W1093"/>
    <mergeCell ref="J1098:K1098"/>
    <mergeCell ref="L1098:M1098"/>
    <mergeCell ref="N1098:O1098"/>
    <mergeCell ref="P1098:Q1098"/>
    <mergeCell ref="R1098:S1098"/>
    <mergeCell ref="T1098:U1098"/>
    <mergeCell ref="V1098:W1098"/>
    <mergeCell ref="X1098:Y1098"/>
    <mergeCell ref="J1099:K1099"/>
    <mergeCell ref="L1099:M1099"/>
    <mergeCell ref="N1099:O1099"/>
    <mergeCell ref="P1099:Q1099"/>
    <mergeCell ref="R1099:S1099"/>
    <mergeCell ref="T1099:U1099"/>
    <mergeCell ref="V1099:W1099"/>
    <mergeCell ref="X1099:Y1099"/>
    <mergeCell ref="J1116:K1116"/>
    <mergeCell ref="L1116:M1116"/>
    <mergeCell ref="N1116:O1116"/>
    <mergeCell ref="P1116:Q1116"/>
    <mergeCell ref="R1116:S1116"/>
    <mergeCell ref="T1116:U1116"/>
    <mergeCell ref="V1116:W1116"/>
    <mergeCell ref="X1116:Y1116"/>
    <mergeCell ref="J1117:K1117"/>
    <mergeCell ref="L1117:M1117"/>
    <mergeCell ref="N1117:O1117"/>
    <mergeCell ref="P1117:Q1117"/>
    <mergeCell ref="R1117:S1117"/>
    <mergeCell ref="T1117:U1117"/>
    <mergeCell ref="V1117:W1117"/>
    <mergeCell ref="X1117:Y1117"/>
    <mergeCell ref="X1115:Y1115"/>
    <mergeCell ref="J1118:K1118"/>
    <mergeCell ref="L1118:M1118"/>
    <mergeCell ref="N1118:O1118"/>
    <mergeCell ref="P1118:Q1118"/>
    <mergeCell ref="R1118:S1118"/>
    <mergeCell ref="T1118:U1118"/>
    <mergeCell ref="V1118:W1118"/>
    <mergeCell ref="X1118:Y1118"/>
    <mergeCell ref="J1119:K1119"/>
    <mergeCell ref="L1119:M1119"/>
    <mergeCell ref="N1119:O1119"/>
    <mergeCell ref="P1119:Q1119"/>
    <mergeCell ref="R1119:S1119"/>
    <mergeCell ref="T1119:U1119"/>
    <mergeCell ref="V1119:W1119"/>
    <mergeCell ref="X1119:Y1119"/>
    <mergeCell ref="J1120:K1120"/>
    <mergeCell ref="L1120:M1120"/>
    <mergeCell ref="N1120:O1120"/>
    <mergeCell ref="P1120:Q1120"/>
    <mergeCell ref="R1120:S1120"/>
    <mergeCell ref="T1120:U1120"/>
    <mergeCell ref="V1120:W1120"/>
    <mergeCell ref="X1120:Y1120"/>
    <mergeCell ref="J1121:K1121"/>
    <mergeCell ref="L1121:M1121"/>
    <mergeCell ref="N1121:O1121"/>
    <mergeCell ref="P1121:Q1121"/>
    <mergeCell ref="R1121:S1121"/>
    <mergeCell ref="T1121:U1121"/>
    <mergeCell ref="V1121:W1121"/>
    <mergeCell ref="X1121:Y1121"/>
    <mergeCell ref="J1139:K1139"/>
    <mergeCell ref="L1139:M1139"/>
    <mergeCell ref="N1139:O1139"/>
    <mergeCell ref="P1139:Q1139"/>
    <mergeCell ref="R1139:S1139"/>
    <mergeCell ref="T1139:U1139"/>
    <mergeCell ref="V1139:W1139"/>
    <mergeCell ref="X1139:Y1139"/>
    <mergeCell ref="J1140:K1140"/>
    <mergeCell ref="L1140:M1140"/>
    <mergeCell ref="N1140:O1140"/>
    <mergeCell ref="P1140:Q1140"/>
    <mergeCell ref="R1140:S1140"/>
    <mergeCell ref="T1140:U1140"/>
    <mergeCell ref="V1140:W1140"/>
    <mergeCell ref="X1140:Y1140"/>
    <mergeCell ref="D1127:X1128"/>
    <mergeCell ref="B1138:I1138"/>
    <mergeCell ref="J1138:K1138"/>
    <mergeCell ref="L1138:M1138"/>
    <mergeCell ref="N1138:O1138"/>
    <mergeCell ref="P1138:Q1138"/>
    <mergeCell ref="R1138:S1138"/>
    <mergeCell ref="T1138:U1138"/>
    <mergeCell ref="V1142:W1142"/>
    <mergeCell ref="X1142:Y1142"/>
    <mergeCell ref="J1143:K1143"/>
    <mergeCell ref="L1143:M1143"/>
    <mergeCell ref="N1143:O1143"/>
    <mergeCell ref="P1143:Q1143"/>
    <mergeCell ref="R1143:S1143"/>
    <mergeCell ref="T1143:U1143"/>
    <mergeCell ref="V1143:W1143"/>
    <mergeCell ref="X1143:Y1143"/>
    <mergeCell ref="J1144:K1144"/>
    <mergeCell ref="L1144:M1144"/>
    <mergeCell ref="N1144:O1144"/>
    <mergeCell ref="P1144:Q1144"/>
    <mergeCell ref="R1144:S1144"/>
    <mergeCell ref="T1144:U1144"/>
    <mergeCell ref="V1144:W1144"/>
    <mergeCell ref="X1144:Y1144"/>
    <mergeCell ref="J1161:K1161"/>
    <mergeCell ref="L1161:M1161"/>
    <mergeCell ref="N1161:O1161"/>
    <mergeCell ref="P1161:Q1161"/>
    <mergeCell ref="R1161:S1161"/>
    <mergeCell ref="T1161:U1161"/>
    <mergeCell ref="V1161:W1161"/>
    <mergeCell ref="X1161:Y1161"/>
    <mergeCell ref="J1162:K1162"/>
    <mergeCell ref="L1162:M1162"/>
    <mergeCell ref="N1162:O1162"/>
    <mergeCell ref="P1162:Q1162"/>
    <mergeCell ref="R1162:S1162"/>
    <mergeCell ref="T1162:U1162"/>
    <mergeCell ref="V1162:W1162"/>
    <mergeCell ref="X1162:Y1162"/>
    <mergeCell ref="J1163:K1163"/>
    <mergeCell ref="L1163:M1163"/>
    <mergeCell ref="N1163:O1163"/>
    <mergeCell ref="P1163:Q1163"/>
    <mergeCell ref="R1163:S1163"/>
    <mergeCell ref="T1163:U1163"/>
    <mergeCell ref="V1163:W1163"/>
    <mergeCell ref="X1163:Y1163"/>
    <mergeCell ref="J1164:K1164"/>
    <mergeCell ref="L1164:M1164"/>
    <mergeCell ref="N1164:O1164"/>
    <mergeCell ref="P1164:Q1164"/>
    <mergeCell ref="R1164:S1164"/>
    <mergeCell ref="T1164:U1164"/>
    <mergeCell ref="V1164:W1164"/>
    <mergeCell ref="X1164:Y1164"/>
    <mergeCell ref="J1165:K1165"/>
    <mergeCell ref="L1165:M1165"/>
    <mergeCell ref="N1165:O1165"/>
    <mergeCell ref="P1165:Q1165"/>
    <mergeCell ref="R1165:S1165"/>
    <mergeCell ref="T1165:U1165"/>
    <mergeCell ref="V1165:W1165"/>
    <mergeCell ref="X1165:Y1165"/>
    <mergeCell ref="J1166:K1166"/>
    <mergeCell ref="L1166:M1166"/>
    <mergeCell ref="N1166:O1166"/>
    <mergeCell ref="P1166:Q1166"/>
    <mergeCell ref="R1166:S1166"/>
    <mergeCell ref="T1166:U1166"/>
    <mergeCell ref="V1166:W1166"/>
    <mergeCell ref="X1166:Y1166"/>
    <mergeCell ref="J1184:K1184"/>
    <mergeCell ref="L1184:M1184"/>
    <mergeCell ref="N1184:O1184"/>
    <mergeCell ref="P1184:Q1184"/>
    <mergeCell ref="R1184:S1184"/>
    <mergeCell ref="T1184:U1184"/>
    <mergeCell ref="V1184:W1184"/>
    <mergeCell ref="X1184:Y1184"/>
    <mergeCell ref="J1185:K1185"/>
    <mergeCell ref="L1185:M1185"/>
    <mergeCell ref="N1185:O1185"/>
    <mergeCell ref="P1185:Q1185"/>
    <mergeCell ref="R1185:S1185"/>
    <mergeCell ref="T1185:U1185"/>
    <mergeCell ref="V1185:W1185"/>
    <mergeCell ref="X1185:Y1185"/>
    <mergeCell ref="J1186:K1186"/>
    <mergeCell ref="L1186:M1186"/>
    <mergeCell ref="N1186:O1186"/>
    <mergeCell ref="P1186:Q1186"/>
    <mergeCell ref="R1186:S1186"/>
    <mergeCell ref="T1186:U1186"/>
    <mergeCell ref="V1186:W1186"/>
    <mergeCell ref="X1186:Y1186"/>
    <mergeCell ref="J1187:K1187"/>
    <mergeCell ref="L1187:M1187"/>
    <mergeCell ref="N1187:O1187"/>
    <mergeCell ref="P1187:Q1187"/>
    <mergeCell ref="R1187:S1187"/>
    <mergeCell ref="T1187:U1187"/>
    <mergeCell ref="V1187:W1187"/>
    <mergeCell ref="X1187:Y1187"/>
    <mergeCell ref="J1188:K1188"/>
    <mergeCell ref="L1188:M1188"/>
    <mergeCell ref="N1188:O1188"/>
    <mergeCell ref="P1188:Q1188"/>
    <mergeCell ref="R1188:S1188"/>
    <mergeCell ref="T1188:U1188"/>
    <mergeCell ref="V1188:W1188"/>
    <mergeCell ref="X1188:Y1188"/>
    <mergeCell ref="J1189:K1189"/>
    <mergeCell ref="L1189:M1189"/>
    <mergeCell ref="N1189:O1189"/>
    <mergeCell ref="P1189:Q1189"/>
    <mergeCell ref="R1189:S1189"/>
    <mergeCell ref="T1189:U1189"/>
    <mergeCell ref="V1189:W1189"/>
    <mergeCell ref="X1189:Y1189"/>
    <mergeCell ref="J1206:K1206"/>
    <mergeCell ref="L1206:M1206"/>
    <mergeCell ref="N1206:O1206"/>
    <mergeCell ref="P1206:Q1206"/>
    <mergeCell ref="R1206:S1206"/>
    <mergeCell ref="T1206:U1206"/>
    <mergeCell ref="V1206:W1206"/>
    <mergeCell ref="X1206:Y1206"/>
    <mergeCell ref="J1207:K1207"/>
    <mergeCell ref="L1207:M1207"/>
    <mergeCell ref="N1207:O1207"/>
    <mergeCell ref="P1207:Q1207"/>
    <mergeCell ref="R1207:S1207"/>
    <mergeCell ref="T1207:U1207"/>
    <mergeCell ref="V1207:W1207"/>
    <mergeCell ref="X1207:Y1207"/>
    <mergeCell ref="J1208:K1208"/>
    <mergeCell ref="L1208:M1208"/>
    <mergeCell ref="N1208:O1208"/>
    <mergeCell ref="P1208:Q1208"/>
    <mergeCell ref="R1208:S1208"/>
    <mergeCell ref="T1208:U1208"/>
    <mergeCell ref="V1208:W1208"/>
    <mergeCell ref="X1208:Y1208"/>
    <mergeCell ref="J1209:K1209"/>
    <mergeCell ref="L1209:M1209"/>
    <mergeCell ref="N1209:O1209"/>
    <mergeCell ref="P1209:Q1209"/>
    <mergeCell ref="R1209:S1209"/>
    <mergeCell ref="T1209:U1209"/>
    <mergeCell ref="V1209:W1209"/>
    <mergeCell ref="X1209:Y1209"/>
    <mergeCell ref="J1210:K1210"/>
    <mergeCell ref="L1210:M1210"/>
    <mergeCell ref="N1210:O1210"/>
    <mergeCell ref="P1210:Q1210"/>
    <mergeCell ref="R1210:S1210"/>
    <mergeCell ref="T1210:U1210"/>
    <mergeCell ref="V1210:W1210"/>
    <mergeCell ref="X1210:Y1210"/>
    <mergeCell ref="J1211:K1211"/>
    <mergeCell ref="L1211:M1211"/>
    <mergeCell ref="N1211:O1211"/>
    <mergeCell ref="P1211:Q1211"/>
    <mergeCell ref="R1211:S1211"/>
    <mergeCell ref="T1211:U1211"/>
    <mergeCell ref="V1211:W1211"/>
    <mergeCell ref="X1211:Y1211"/>
    <mergeCell ref="V1230:W1230"/>
    <mergeCell ref="X1230:Y1230"/>
    <mergeCell ref="J1231:K1231"/>
    <mergeCell ref="L1231:M1231"/>
    <mergeCell ref="N1231:O1231"/>
    <mergeCell ref="P1231:Q1231"/>
    <mergeCell ref="R1231:S1231"/>
    <mergeCell ref="T1231:U1231"/>
    <mergeCell ref="V1231:W1231"/>
    <mergeCell ref="X1231:Y1231"/>
    <mergeCell ref="J1232:K1232"/>
    <mergeCell ref="L1232:M1232"/>
    <mergeCell ref="N1232:O1232"/>
    <mergeCell ref="P1232:Q1232"/>
    <mergeCell ref="R1232:S1232"/>
    <mergeCell ref="T1232:U1232"/>
    <mergeCell ref="V1232:W1232"/>
    <mergeCell ref="X1232:Y1232"/>
    <mergeCell ref="J1233:K1233"/>
    <mergeCell ref="L1233:M1233"/>
    <mergeCell ref="N1233:O1233"/>
    <mergeCell ref="P1233:Q1233"/>
    <mergeCell ref="R1233:S1233"/>
    <mergeCell ref="T1233:U1233"/>
    <mergeCell ref="V1233:W1233"/>
    <mergeCell ref="X1233:Y1233"/>
    <mergeCell ref="J1234:K1234"/>
    <mergeCell ref="L1234:M1234"/>
    <mergeCell ref="N1234:O1234"/>
    <mergeCell ref="P1234:Q1234"/>
    <mergeCell ref="R1234:S1234"/>
    <mergeCell ref="T1234:U1234"/>
    <mergeCell ref="V1234:W1234"/>
    <mergeCell ref="X1234:Y1234"/>
    <mergeCell ref="J1251:K1251"/>
    <mergeCell ref="L1251:M1251"/>
    <mergeCell ref="N1251:O1251"/>
    <mergeCell ref="P1251:Q1251"/>
    <mergeCell ref="R1251:S1251"/>
    <mergeCell ref="T1251:U1251"/>
    <mergeCell ref="V1251:W1251"/>
    <mergeCell ref="X1251:Y1251"/>
    <mergeCell ref="T1250:U1250"/>
    <mergeCell ref="V1250:W1250"/>
    <mergeCell ref="J1252:K1252"/>
    <mergeCell ref="L1252:M1252"/>
    <mergeCell ref="N1252:O1252"/>
    <mergeCell ref="P1252:Q1252"/>
    <mergeCell ref="R1252:S1252"/>
    <mergeCell ref="T1252:U1252"/>
    <mergeCell ref="V1252:W1252"/>
    <mergeCell ref="X1252:Y1252"/>
    <mergeCell ref="J1253:K1253"/>
    <mergeCell ref="L1253:M1253"/>
    <mergeCell ref="N1253:O1253"/>
    <mergeCell ref="P1253:Q1253"/>
    <mergeCell ref="R1253:S1253"/>
    <mergeCell ref="T1253:U1253"/>
    <mergeCell ref="V1253:W1253"/>
    <mergeCell ref="X1253:Y1253"/>
    <mergeCell ref="J1254:K1254"/>
    <mergeCell ref="L1254:M1254"/>
    <mergeCell ref="N1254:O1254"/>
    <mergeCell ref="P1254:Q1254"/>
    <mergeCell ref="R1254:S1254"/>
    <mergeCell ref="T1254:U1254"/>
    <mergeCell ref="V1254:W1254"/>
    <mergeCell ref="X1254:Y1254"/>
    <mergeCell ref="J1255:K1255"/>
    <mergeCell ref="L1255:M1255"/>
    <mergeCell ref="N1255:O1255"/>
    <mergeCell ref="P1255:Q1255"/>
    <mergeCell ref="R1255:S1255"/>
    <mergeCell ref="T1255:U1255"/>
    <mergeCell ref="V1255:W1255"/>
    <mergeCell ref="X1255:Y1255"/>
    <mergeCell ref="J1256:K1256"/>
    <mergeCell ref="L1256:M1256"/>
    <mergeCell ref="N1256:O1256"/>
    <mergeCell ref="P1256:Q1256"/>
    <mergeCell ref="R1256:S1256"/>
    <mergeCell ref="T1256:U1256"/>
    <mergeCell ref="V1256:W1256"/>
    <mergeCell ref="X1256:Y1256"/>
    <mergeCell ref="R1276:S1276"/>
    <mergeCell ref="T1276:U1276"/>
    <mergeCell ref="V1276:W1276"/>
    <mergeCell ref="X1276:Y1276"/>
    <mergeCell ref="L1274:M1274"/>
    <mergeCell ref="N1274:O1274"/>
    <mergeCell ref="P1274:Q1274"/>
    <mergeCell ref="R1274:S1274"/>
    <mergeCell ref="T1274:U1274"/>
    <mergeCell ref="V1274:W1274"/>
    <mergeCell ref="X1274:Y1274"/>
    <mergeCell ref="J1275:K1275"/>
    <mergeCell ref="L1275:M1275"/>
    <mergeCell ref="N1275:O1275"/>
    <mergeCell ref="P1275:Q1275"/>
    <mergeCell ref="N1278:O1278"/>
    <mergeCell ref="P1278:Q1278"/>
    <mergeCell ref="R1278:S1278"/>
    <mergeCell ref="T1278:U1278"/>
    <mergeCell ref="V1278:W1278"/>
    <mergeCell ref="X1278:Y1278"/>
    <mergeCell ref="J1279:K1279"/>
    <mergeCell ref="L1279:M1279"/>
    <mergeCell ref="N1279:O1279"/>
    <mergeCell ref="P1279:Q1279"/>
    <mergeCell ref="R1279:S1279"/>
    <mergeCell ref="T1279:U1279"/>
    <mergeCell ref="V1279:W1279"/>
    <mergeCell ref="X1279:Y1279"/>
    <mergeCell ref="J1296:K1296"/>
    <mergeCell ref="L1296:M1296"/>
    <mergeCell ref="N1296:O1296"/>
    <mergeCell ref="P1296:Q1296"/>
    <mergeCell ref="R1296:S1296"/>
    <mergeCell ref="T1296:U1296"/>
    <mergeCell ref="V1296:W1296"/>
    <mergeCell ref="X1296:Y1296"/>
    <mergeCell ref="M1280:Q1281"/>
    <mergeCell ref="X1295:Y1295"/>
    <mergeCell ref="D1284:X1285"/>
    <mergeCell ref="B1295:I1295"/>
    <mergeCell ref="J1295:K1295"/>
    <mergeCell ref="L1295:M1295"/>
    <mergeCell ref="N1295:O1295"/>
    <mergeCell ref="P1295:Q1295"/>
    <mergeCell ref="R1295:S1295"/>
    <mergeCell ref="T1295:U1295"/>
    <mergeCell ref="J1297:K1297"/>
    <mergeCell ref="L1297:M1297"/>
    <mergeCell ref="N1297:O1297"/>
    <mergeCell ref="P1297:Q1297"/>
    <mergeCell ref="R1297:S1297"/>
    <mergeCell ref="T1297:U1297"/>
    <mergeCell ref="V1297:W1297"/>
    <mergeCell ref="X1297:Y1297"/>
    <mergeCell ref="J1298:K1298"/>
    <mergeCell ref="L1298:M1298"/>
    <mergeCell ref="N1298:O1298"/>
    <mergeCell ref="P1298:Q1298"/>
    <mergeCell ref="R1298:S1298"/>
    <mergeCell ref="T1298:U1298"/>
    <mergeCell ref="V1298:W1298"/>
    <mergeCell ref="X1298:Y1298"/>
    <mergeCell ref="J1299:K1299"/>
    <mergeCell ref="L1299:M1299"/>
    <mergeCell ref="N1299:O1299"/>
    <mergeCell ref="P1299:Q1299"/>
    <mergeCell ref="R1299:S1299"/>
    <mergeCell ref="T1299:U1299"/>
    <mergeCell ref="V1299:W1299"/>
    <mergeCell ref="X1299:Y1299"/>
    <mergeCell ref="J1300:K1300"/>
    <mergeCell ref="L1300:M1300"/>
    <mergeCell ref="N1300:O1300"/>
    <mergeCell ref="P1300:Q1300"/>
    <mergeCell ref="R1300:S1300"/>
    <mergeCell ref="T1300:U1300"/>
    <mergeCell ref="V1300:W1300"/>
    <mergeCell ref="X1300:Y1300"/>
    <mergeCell ref="J1301:K1301"/>
    <mergeCell ref="L1301:M1301"/>
    <mergeCell ref="N1301:O1301"/>
    <mergeCell ref="P1301:Q1301"/>
    <mergeCell ref="R1301:S1301"/>
    <mergeCell ref="T1301:U1301"/>
    <mergeCell ref="V1301:W1301"/>
    <mergeCell ref="X1301:Y1301"/>
    <mergeCell ref="J1319:K1319"/>
    <mergeCell ref="L1319:M1319"/>
    <mergeCell ref="N1319:O1319"/>
    <mergeCell ref="P1319:Q1319"/>
    <mergeCell ref="R1319:S1319"/>
    <mergeCell ref="T1319:U1319"/>
    <mergeCell ref="V1319:W1319"/>
    <mergeCell ref="X1319:Y1319"/>
    <mergeCell ref="X1318:Y1318"/>
    <mergeCell ref="M1302:Q1303"/>
    <mergeCell ref="D1307:X1308"/>
    <mergeCell ref="B1318:I1318"/>
    <mergeCell ref="J1318:K1318"/>
    <mergeCell ref="L1318:M1318"/>
    <mergeCell ref="N1318:O1318"/>
    <mergeCell ref="P1318:Q1318"/>
    <mergeCell ref="J1320:K1320"/>
    <mergeCell ref="L1320:M1320"/>
    <mergeCell ref="N1320:O1320"/>
    <mergeCell ref="P1320:Q1320"/>
    <mergeCell ref="R1320:S1320"/>
    <mergeCell ref="T1320:U1320"/>
    <mergeCell ref="V1320:W1320"/>
    <mergeCell ref="X1320:Y1320"/>
    <mergeCell ref="T1318:U1318"/>
    <mergeCell ref="V1318:W1318"/>
    <mergeCell ref="J1321:K1321"/>
    <mergeCell ref="L1321:M1321"/>
    <mergeCell ref="N1321:O1321"/>
    <mergeCell ref="P1321:Q1321"/>
    <mergeCell ref="R1321:S1321"/>
    <mergeCell ref="T1321:U1321"/>
    <mergeCell ref="V1321:W1321"/>
    <mergeCell ref="X1321:Y1321"/>
    <mergeCell ref="R1318:S1318"/>
    <mergeCell ref="J1322:K1322"/>
    <mergeCell ref="L1322:M1322"/>
    <mergeCell ref="N1322:O1322"/>
    <mergeCell ref="P1322:Q1322"/>
    <mergeCell ref="R1322:S1322"/>
    <mergeCell ref="T1322:U1322"/>
    <mergeCell ref="V1322:W1322"/>
    <mergeCell ref="X1322:Y1322"/>
    <mergeCell ref="J1323:K1323"/>
    <mergeCell ref="L1323:M1323"/>
    <mergeCell ref="N1323:O1323"/>
    <mergeCell ref="P1323:Q1323"/>
    <mergeCell ref="R1323:S1323"/>
    <mergeCell ref="T1323:U1323"/>
    <mergeCell ref="V1323:W1323"/>
    <mergeCell ref="X1323:Y1323"/>
    <mergeCell ref="J1324:K1324"/>
    <mergeCell ref="L1324:M1324"/>
    <mergeCell ref="N1324:O1324"/>
    <mergeCell ref="P1324:Q1324"/>
    <mergeCell ref="R1324:S1324"/>
    <mergeCell ref="T1324:U1324"/>
    <mergeCell ref="V1324:W1324"/>
    <mergeCell ref="X1324:Y1324"/>
    <mergeCell ref="J1341:K1341"/>
    <mergeCell ref="L1341:M1341"/>
    <mergeCell ref="N1341:O1341"/>
    <mergeCell ref="P1341:Q1341"/>
    <mergeCell ref="R1341:S1341"/>
    <mergeCell ref="T1341:U1341"/>
    <mergeCell ref="V1341:W1341"/>
    <mergeCell ref="X1341:Y1341"/>
    <mergeCell ref="T1340:U1340"/>
    <mergeCell ref="V1340:W1340"/>
    <mergeCell ref="N1342:O1342"/>
    <mergeCell ref="P1342:Q1342"/>
    <mergeCell ref="R1342:S1342"/>
    <mergeCell ref="T1342:U1342"/>
    <mergeCell ref="V1342:W1342"/>
    <mergeCell ref="X1342:Y1342"/>
    <mergeCell ref="J1343:K1343"/>
    <mergeCell ref="L1343:M1343"/>
    <mergeCell ref="N1343:O1343"/>
    <mergeCell ref="P1343:Q1343"/>
    <mergeCell ref="R1343:S1343"/>
    <mergeCell ref="T1343:U1343"/>
    <mergeCell ref="V1343:W1343"/>
    <mergeCell ref="X1343:Y1343"/>
    <mergeCell ref="J1344:K1344"/>
    <mergeCell ref="L1344:M1344"/>
    <mergeCell ref="N1344:O1344"/>
    <mergeCell ref="P1344:Q1344"/>
    <mergeCell ref="R1344:S1344"/>
    <mergeCell ref="T1344:U1344"/>
    <mergeCell ref="V1344:W1344"/>
    <mergeCell ref="X1344:Y1344"/>
    <mergeCell ref="J1345:K1345"/>
    <mergeCell ref="L1345:M1345"/>
    <mergeCell ref="N1345:O1345"/>
    <mergeCell ref="P1345:Q1345"/>
    <mergeCell ref="R1345:S1345"/>
    <mergeCell ref="T1345:U1345"/>
    <mergeCell ref="V1345:W1345"/>
    <mergeCell ref="X1345:Y1345"/>
    <mergeCell ref="J1346:K1346"/>
    <mergeCell ref="L1346:M1346"/>
    <mergeCell ref="N1346:O1346"/>
    <mergeCell ref="P1346:Q1346"/>
    <mergeCell ref="R1346:S1346"/>
    <mergeCell ref="T1346:U1346"/>
    <mergeCell ref="V1346:W1346"/>
    <mergeCell ref="X1346:Y1346"/>
    <mergeCell ref="J1364:K1364"/>
    <mergeCell ref="L1364:M1364"/>
    <mergeCell ref="N1364:O1364"/>
    <mergeCell ref="P1364:Q1364"/>
    <mergeCell ref="R1364:S1364"/>
    <mergeCell ref="T1364:U1364"/>
    <mergeCell ref="V1364:W1364"/>
    <mergeCell ref="X1364:Y1364"/>
    <mergeCell ref="D1352:X1353"/>
    <mergeCell ref="B1363:I1363"/>
    <mergeCell ref="J1363:K1363"/>
    <mergeCell ref="L1363:M1363"/>
    <mergeCell ref="N1363:O1363"/>
    <mergeCell ref="P1363:Q1363"/>
    <mergeCell ref="R1363:S1363"/>
    <mergeCell ref="T1363:U1363"/>
    <mergeCell ref="J1365:K1365"/>
    <mergeCell ref="L1365:M1365"/>
    <mergeCell ref="N1365:O1365"/>
    <mergeCell ref="P1365:Q1365"/>
    <mergeCell ref="R1365:S1365"/>
    <mergeCell ref="T1365:U1365"/>
    <mergeCell ref="V1365:W1365"/>
    <mergeCell ref="X1365:Y1365"/>
    <mergeCell ref="J1366:K1366"/>
    <mergeCell ref="L1366:M1366"/>
    <mergeCell ref="N1366:O1366"/>
    <mergeCell ref="P1366:Q1366"/>
    <mergeCell ref="R1366:S1366"/>
    <mergeCell ref="T1366:U1366"/>
    <mergeCell ref="V1366:W1366"/>
    <mergeCell ref="X1366:Y1366"/>
    <mergeCell ref="J1367:K1367"/>
    <mergeCell ref="L1367:M1367"/>
    <mergeCell ref="N1367:O1367"/>
    <mergeCell ref="P1367:Q1367"/>
    <mergeCell ref="R1367:S1367"/>
    <mergeCell ref="T1367:U1367"/>
    <mergeCell ref="V1367:W1367"/>
    <mergeCell ref="X1367:Y1367"/>
    <mergeCell ref="J1368:K1368"/>
    <mergeCell ref="L1368:M1368"/>
    <mergeCell ref="N1368:O1368"/>
    <mergeCell ref="P1368:Q1368"/>
    <mergeCell ref="R1368:S1368"/>
    <mergeCell ref="T1368:U1368"/>
    <mergeCell ref="V1368:W1368"/>
    <mergeCell ref="X1368:Y1368"/>
    <mergeCell ref="J1369:K1369"/>
    <mergeCell ref="L1369:M1369"/>
    <mergeCell ref="N1369:O1369"/>
    <mergeCell ref="P1369:Q1369"/>
    <mergeCell ref="R1369:S1369"/>
    <mergeCell ref="T1369:U1369"/>
    <mergeCell ref="V1369:W1369"/>
    <mergeCell ref="X1369:Y1369"/>
    <mergeCell ref="J1386:K1386"/>
    <mergeCell ref="L1386:M1386"/>
    <mergeCell ref="N1386:O1386"/>
    <mergeCell ref="P1386:Q1386"/>
    <mergeCell ref="R1386:S1386"/>
    <mergeCell ref="T1386:U1386"/>
    <mergeCell ref="V1386:W1386"/>
    <mergeCell ref="X1386:Y1386"/>
    <mergeCell ref="M1370:Q1371"/>
    <mergeCell ref="J1387:K1387"/>
    <mergeCell ref="L1387:M1387"/>
    <mergeCell ref="N1387:O1387"/>
    <mergeCell ref="P1387:Q1387"/>
    <mergeCell ref="R1387:S1387"/>
    <mergeCell ref="T1387:U1387"/>
    <mergeCell ref="V1387:W1387"/>
    <mergeCell ref="X1387:Y1387"/>
    <mergeCell ref="J1388:K1388"/>
    <mergeCell ref="L1388:M1388"/>
    <mergeCell ref="N1388:O1388"/>
    <mergeCell ref="P1388:Q1388"/>
    <mergeCell ref="R1388:S1388"/>
    <mergeCell ref="T1388:U1388"/>
    <mergeCell ref="V1388:W1388"/>
    <mergeCell ref="X1388:Y1388"/>
    <mergeCell ref="J1389:K1389"/>
    <mergeCell ref="L1389:M1389"/>
    <mergeCell ref="N1389:O1389"/>
    <mergeCell ref="P1389:Q1389"/>
    <mergeCell ref="R1389:S1389"/>
    <mergeCell ref="T1389:U1389"/>
    <mergeCell ref="V1389:W1389"/>
    <mergeCell ref="X1389:Y1389"/>
    <mergeCell ref="J1390:K1390"/>
    <mergeCell ref="L1390:M1390"/>
    <mergeCell ref="N1390:O1390"/>
    <mergeCell ref="P1390:Q1390"/>
    <mergeCell ref="R1390:S1390"/>
    <mergeCell ref="T1390:U1390"/>
    <mergeCell ref="V1390:W1390"/>
    <mergeCell ref="X1390:Y1390"/>
    <mergeCell ref="J1391:K1391"/>
    <mergeCell ref="L1391:M1391"/>
    <mergeCell ref="N1391:O1391"/>
    <mergeCell ref="P1391:Q1391"/>
    <mergeCell ref="R1391:S1391"/>
    <mergeCell ref="T1391:U1391"/>
    <mergeCell ref="V1391:W1391"/>
    <mergeCell ref="X1391:Y1391"/>
    <mergeCell ref="J1409:K1409"/>
    <mergeCell ref="L1409:M1409"/>
    <mergeCell ref="N1409:O1409"/>
    <mergeCell ref="P1409:Q1409"/>
    <mergeCell ref="R1409:S1409"/>
    <mergeCell ref="T1409:U1409"/>
    <mergeCell ref="V1409:W1409"/>
    <mergeCell ref="X1409:Y1409"/>
    <mergeCell ref="U1392:Y1393"/>
    <mergeCell ref="X1408:Y1408"/>
    <mergeCell ref="M1392:Q1393"/>
    <mergeCell ref="J1410:K1410"/>
    <mergeCell ref="L1410:M1410"/>
    <mergeCell ref="N1410:O1410"/>
    <mergeCell ref="P1410:Q1410"/>
    <mergeCell ref="R1410:S1410"/>
    <mergeCell ref="T1410:U1410"/>
    <mergeCell ref="V1410:W1410"/>
    <mergeCell ref="X1410:Y1410"/>
    <mergeCell ref="J1411:K1411"/>
    <mergeCell ref="L1411:M1411"/>
    <mergeCell ref="N1411:O1411"/>
    <mergeCell ref="P1411:Q1411"/>
    <mergeCell ref="R1411:S1411"/>
    <mergeCell ref="T1411:U1411"/>
    <mergeCell ref="V1411:W1411"/>
    <mergeCell ref="X1411:Y1411"/>
    <mergeCell ref="J1412:K1412"/>
    <mergeCell ref="L1412:M1412"/>
    <mergeCell ref="N1412:O1412"/>
    <mergeCell ref="P1412:Q1412"/>
    <mergeCell ref="R1412:S1412"/>
    <mergeCell ref="T1412:U1412"/>
    <mergeCell ref="V1412:W1412"/>
    <mergeCell ref="X1412:Y1412"/>
    <mergeCell ref="J1413:K1413"/>
    <mergeCell ref="L1413:M1413"/>
    <mergeCell ref="N1413:O1413"/>
    <mergeCell ref="P1413:Q1413"/>
    <mergeCell ref="R1413:S1413"/>
    <mergeCell ref="T1413:U1413"/>
    <mergeCell ref="V1413:W1413"/>
    <mergeCell ref="X1413:Y1413"/>
    <mergeCell ref="J1414:K1414"/>
    <mergeCell ref="L1414:M1414"/>
    <mergeCell ref="N1414:O1414"/>
    <mergeCell ref="P1414:Q1414"/>
    <mergeCell ref="R1414:S1414"/>
    <mergeCell ref="T1414:U1414"/>
    <mergeCell ref="V1414:W1414"/>
    <mergeCell ref="X1414:Y1414"/>
    <mergeCell ref="J1431:K1431"/>
    <mergeCell ref="L1431:M1431"/>
    <mergeCell ref="N1431:O1431"/>
    <mergeCell ref="P1431:Q1431"/>
    <mergeCell ref="R1431:S1431"/>
    <mergeCell ref="T1431:U1431"/>
    <mergeCell ref="V1431:W1431"/>
    <mergeCell ref="X1431:Y1431"/>
    <mergeCell ref="D1419:X1420"/>
    <mergeCell ref="B1430:I1430"/>
    <mergeCell ref="J1430:K1430"/>
    <mergeCell ref="L1430:M1430"/>
    <mergeCell ref="N1430:O1430"/>
    <mergeCell ref="P1430:Q1430"/>
    <mergeCell ref="R1430:S1430"/>
    <mergeCell ref="T1430:U1430"/>
    <mergeCell ref="J1432:K1432"/>
    <mergeCell ref="L1432:M1432"/>
    <mergeCell ref="N1432:O1432"/>
    <mergeCell ref="P1432:Q1432"/>
    <mergeCell ref="R1432:S1432"/>
    <mergeCell ref="T1432:U1432"/>
    <mergeCell ref="V1432:W1432"/>
    <mergeCell ref="X1432:Y1432"/>
    <mergeCell ref="J1433:K1433"/>
    <mergeCell ref="L1433:M1433"/>
    <mergeCell ref="N1433:O1433"/>
    <mergeCell ref="P1433:Q1433"/>
    <mergeCell ref="R1433:S1433"/>
    <mergeCell ref="T1433:U1433"/>
    <mergeCell ref="V1433:W1433"/>
    <mergeCell ref="X1433:Y1433"/>
    <mergeCell ref="J1434:K1434"/>
    <mergeCell ref="L1434:M1434"/>
    <mergeCell ref="N1434:O1434"/>
    <mergeCell ref="P1434:Q1434"/>
    <mergeCell ref="R1434:S1434"/>
    <mergeCell ref="T1434:U1434"/>
    <mergeCell ref="V1434:W1434"/>
    <mergeCell ref="X1434:Y1434"/>
    <mergeCell ref="J1435:K1435"/>
    <mergeCell ref="L1435:M1435"/>
    <mergeCell ref="N1435:O1435"/>
    <mergeCell ref="P1435:Q1435"/>
    <mergeCell ref="R1435:S1435"/>
    <mergeCell ref="T1435:U1435"/>
    <mergeCell ref="V1435:W1435"/>
    <mergeCell ref="X1435:Y1435"/>
    <mergeCell ref="J1436:K1436"/>
    <mergeCell ref="L1436:M1436"/>
    <mergeCell ref="N1436:O1436"/>
    <mergeCell ref="P1436:Q1436"/>
    <mergeCell ref="R1436:S1436"/>
    <mergeCell ref="T1436:U1436"/>
    <mergeCell ref="V1436:W1436"/>
    <mergeCell ref="X1436:Y1436"/>
    <mergeCell ref="J1454:K1454"/>
    <mergeCell ref="L1454:M1454"/>
    <mergeCell ref="N1454:O1454"/>
    <mergeCell ref="P1454:Q1454"/>
    <mergeCell ref="R1454:S1454"/>
    <mergeCell ref="T1454:U1454"/>
    <mergeCell ref="V1454:W1454"/>
    <mergeCell ref="X1454:Y1454"/>
    <mergeCell ref="D1442:X1443"/>
    <mergeCell ref="B1453:I1453"/>
    <mergeCell ref="J1453:K1453"/>
    <mergeCell ref="L1453:M1453"/>
    <mergeCell ref="V1456:W1456"/>
    <mergeCell ref="X1456:Y1456"/>
    <mergeCell ref="J1457:K1457"/>
    <mergeCell ref="L1457:M1457"/>
    <mergeCell ref="N1457:O1457"/>
    <mergeCell ref="P1457:Q1457"/>
    <mergeCell ref="R1457:S1457"/>
    <mergeCell ref="T1457:U1457"/>
    <mergeCell ref="V1457:W1457"/>
    <mergeCell ref="X1457:Y1457"/>
    <mergeCell ref="J1458:K1458"/>
    <mergeCell ref="L1458:M1458"/>
    <mergeCell ref="N1458:O1458"/>
    <mergeCell ref="P1458:Q1458"/>
    <mergeCell ref="R1458:S1458"/>
    <mergeCell ref="T1458:U1458"/>
    <mergeCell ref="V1458:W1458"/>
    <mergeCell ref="X1458:Y1458"/>
    <mergeCell ref="J1459:K1459"/>
    <mergeCell ref="L1459:M1459"/>
    <mergeCell ref="N1459:O1459"/>
    <mergeCell ref="P1459:Q1459"/>
    <mergeCell ref="R1459:S1459"/>
    <mergeCell ref="T1459:U1459"/>
    <mergeCell ref="V1459:W1459"/>
    <mergeCell ref="X1459:Y1459"/>
    <mergeCell ref="J1476:K1476"/>
    <mergeCell ref="L1476:M1476"/>
    <mergeCell ref="N1476:O1476"/>
    <mergeCell ref="P1476:Q1476"/>
    <mergeCell ref="R1476:S1476"/>
    <mergeCell ref="T1476:U1476"/>
    <mergeCell ref="V1476:W1476"/>
    <mergeCell ref="X1476:Y1476"/>
    <mergeCell ref="J1477:K1477"/>
    <mergeCell ref="L1477:M1477"/>
    <mergeCell ref="N1477:O1477"/>
    <mergeCell ref="P1477:Q1477"/>
    <mergeCell ref="R1477:S1477"/>
    <mergeCell ref="T1477:U1477"/>
    <mergeCell ref="V1477:W1477"/>
    <mergeCell ref="X1477:Y1477"/>
    <mergeCell ref="X1475:Y1475"/>
    <mergeCell ref="L1479:M1479"/>
    <mergeCell ref="N1479:O1479"/>
    <mergeCell ref="P1479:Q1479"/>
    <mergeCell ref="R1479:S1479"/>
    <mergeCell ref="T1479:U1479"/>
    <mergeCell ref="V1479:W1479"/>
    <mergeCell ref="X1479:Y1479"/>
    <mergeCell ref="J1480:K1480"/>
    <mergeCell ref="L1480:M1480"/>
    <mergeCell ref="N1480:O1480"/>
    <mergeCell ref="P1480:Q1480"/>
    <mergeCell ref="R1480:S1480"/>
    <mergeCell ref="T1480:U1480"/>
    <mergeCell ref="V1480:W1480"/>
    <mergeCell ref="X1480:Y1480"/>
    <mergeCell ref="J1481:K1481"/>
    <mergeCell ref="L1481:M1481"/>
    <mergeCell ref="N1481:O1481"/>
    <mergeCell ref="P1481:Q1481"/>
    <mergeCell ref="R1481:S1481"/>
    <mergeCell ref="T1481:U1481"/>
    <mergeCell ref="V1481:W1481"/>
    <mergeCell ref="X1481:Y1481"/>
    <mergeCell ref="J1499:K1499"/>
    <mergeCell ref="L1499:M1499"/>
    <mergeCell ref="N1499:O1499"/>
    <mergeCell ref="P1499:Q1499"/>
    <mergeCell ref="R1499:S1499"/>
    <mergeCell ref="T1499:U1499"/>
    <mergeCell ref="V1499:W1499"/>
    <mergeCell ref="X1499:Y1499"/>
    <mergeCell ref="J1500:K1500"/>
    <mergeCell ref="L1500:M1500"/>
    <mergeCell ref="N1500:O1500"/>
    <mergeCell ref="P1500:Q1500"/>
    <mergeCell ref="R1500:S1500"/>
    <mergeCell ref="T1500:U1500"/>
    <mergeCell ref="V1500:W1500"/>
    <mergeCell ref="X1500:Y1500"/>
    <mergeCell ref="D1487:X1488"/>
    <mergeCell ref="B1498:I1498"/>
    <mergeCell ref="J1498:K1498"/>
    <mergeCell ref="L1498:M1498"/>
    <mergeCell ref="N1498:O1498"/>
    <mergeCell ref="P1498:Q1498"/>
    <mergeCell ref="R1498:S1498"/>
    <mergeCell ref="T1498:U1498"/>
    <mergeCell ref="R1502:S1502"/>
    <mergeCell ref="T1502:U1502"/>
    <mergeCell ref="V1502:W1502"/>
    <mergeCell ref="X1502:Y1502"/>
    <mergeCell ref="J1503:K1503"/>
    <mergeCell ref="L1503:M1503"/>
    <mergeCell ref="N1503:O1503"/>
    <mergeCell ref="P1503:Q1503"/>
    <mergeCell ref="R1503:S1503"/>
    <mergeCell ref="T1503:U1503"/>
    <mergeCell ref="V1503:W1503"/>
    <mergeCell ref="X1503:Y1503"/>
    <mergeCell ref="J1504:K1504"/>
    <mergeCell ref="L1504:M1504"/>
    <mergeCell ref="N1504:O1504"/>
    <mergeCell ref="P1504:Q1504"/>
    <mergeCell ref="R1504:S1504"/>
    <mergeCell ref="T1504:U1504"/>
    <mergeCell ref="V1504:W1504"/>
    <mergeCell ref="X1504:Y1504"/>
    <mergeCell ref="J1521:K1521"/>
    <mergeCell ref="L1521:M1521"/>
    <mergeCell ref="N1521:O1521"/>
    <mergeCell ref="P1521:Q1521"/>
    <mergeCell ref="R1521:S1521"/>
    <mergeCell ref="T1521:U1521"/>
    <mergeCell ref="V1521:W1521"/>
    <mergeCell ref="X1521:Y1521"/>
    <mergeCell ref="J1522:K1522"/>
    <mergeCell ref="L1522:M1522"/>
    <mergeCell ref="N1522:O1522"/>
    <mergeCell ref="P1522:Q1522"/>
    <mergeCell ref="R1522:S1522"/>
    <mergeCell ref="T1522:U1522"/>
    <mergeCell ref="V1522:W1522"/>
    <mergeCell ref="X1522:Y1522"/>
    <mergeCell ref="J1523:K1523"/>
    <mergeCell ref="L1523:M1523"/>
    <mergeCell ref="N1523:O1523"/>
    <mergeCell ref="P1523:Q1523"/>
    <mergeCell ref="R1523:S1523"/>
    <mergeCell ref="T1523:U1523"/>
    <mergeCell ref="V1523:W1523"/>
    <mergeCell ref="X1523:Y1523"/>
    <mergeCell ref="J1524:K1524"/>
    <mergeCell ref="L1524:M1524"/>
    <mergeCell ref="N1524:O1524"/>
    <mergeCell ref="P1524:Q1524"/>
    <mergeCell ref="R1524:S1524"/>
    <mergeCell ref="T1524:U1524"/>
    <mergeCell ref="V1524:W1524"/>
    <mergeCell ref="X1524:Y1524"/>
    <mergeCell ref="J1525:K1525"/>
    <mergeCell ref="L1525:M1525"/>
    <mergeCell ref="N1525:O1525"/>
    <mergeCell ref="P1525:Q1525"/>
    <mergeCell ref="R1525:S1525"/>
    <mergeCell ref="T1525:U1525"/>
    <mergeCell ref="V1525:W1525"/>
    <mergeCell ref="X1525:Y1525"/>
    <mergeCell ref="J1526:K1526"/>
    <mergeCell ref="L1526:M1526"/>
    <mergeCell ref="N1526:O1526"/>
    <mergeCell ref="P1526:Q1526"/>
    <mergeCell ref="R1526:S1526"/>
    <mergeCell ref="T1526:U1526"/>
    <mergeCell ref="V1526:W1526"/>
    <mergeCell ref="X1526:Y1526"/>
    <mergeCell ref="V1545:W1545"/>
    <mergeCell ref="X1545:Y1545"/>
    <mergeCell ref="J1546:K1546"/>
    <mergeCell ref="L1546:M1546"/>
    <mergeCell ref="N1546:O1546"/>
    <mergeCell ref="P1546:Q1546"/>
    <mergeCell ref="R1546:S1546"/>
    <mergeCell ref="T1546:U1546"/>
    <mergeCell ref="V1546:W1546"/>
    <mergeCell ref="X1546:Y1546"/>
    <mergeCell ref="J1547:K1547"/>
    <mergeCell ref="L1547:M1547"/>
    <mergeCell ref="N1547:O1547"/>
    <mergeCell ref="P1547:Q1547"/>
    <mergeCell ref="R1547:S1547"/>
    <mergeCell ref="T1547:U1547"/>
    <mergeCell ref="V1547:W1547"/>
    <mergeCell ref="X1547:Y1547"/>
    <mergeCell ref="P1545:Q1545"/>
    <mergeCell ref="R1545:S1545"/>
    <mergeCell ref="T1545:U1545"/>
    <mergeCell ref="N1545:O1545"/>
    <mergeCell ref="J1548:K1548"/>
    <mergeCell ref="L1548:M1548"/>
    <mergeCell ref="N1548:O1548"/>
    <mergeCell ref="P1548:Q1548"/>
    <mergeCell ref="R1548:S1548"/>
    <mergeCell ref="T1548:U1548"/>
    <mergeCell ref="V1548:W1548"/>
    <mergeCell ref="X1548:Y1548"/>
    <mergeCell ref="J1549:K1549"/>
    <mergeCell ref="L1549:M1549"/>
    <mergeCell ref="N1549:O1549"/>
    <mergeCell ref="P1549:Q1549"/>
    <mergeCell ref="R1549:S1549"/>
    <mergeCell ref="T1549:U1549"/>
    <mergeCell ref="V1549:W1549"/>
    <mergeCell ref="X1549:Y1549"/>
    <mergeCell ref="J1566:K1566"/>
    <mergeCell ref="L1566:M1566"/>
    <mergeCell ref="N1566:O1566"/>
    <mergeCell ref="P1566:Q1566"/>
    <mergeCell ref="R1566:S1566"/>
    <mergeCell ref="T1566:U1566"/>
    <mergeCell ref="V1566:W1566"/>
    <mergeCell ref="X1566:Y1566"/>
    <mergeCell ref="U1550:Y1551"/>
    <mergeCell ref="M1550:Q1551"/>
    <mergeCell ref="J1567:K1567"/>
    <mergeCell ref="L1567:M1567"/>
    <mergeCell ref="N1567:O1567"/>
    <mergeCell ref="P1567:Q1567"/>
    <mergeCell ref="R1567:S1567"/>
    <mergeCell ref="T1567:U1567"/>
    <mergeCell ref="V1567:W1567"/>
    <mergeCell ref="X1567:Y1567"/>
    <mergeCell ref="J1568:K1568"/>
    <mergeCell ref="L1568:M1568"/>
    <mergeCell ref="N1568:O1568"/>
    <mergeCell ref="P1568:Q1568"/>
    <mergeCell ref="R1568:S1568"/>
    <mergeCell ref="T1568:U1568"/>
    <mergeCell ref="V1568:W1568"/>
    <mergeCell ref="X1568:Y1568"/>
    <mergeCell ref="J1569:K1569"/>
    <mergeCell ref="L1569:M1569"/>
    <mergeCell ref="N1569:O1569"/>
    <mergeCell ref="P1569:Q1569"/>
    <mergeCell ref="R1569:S1569"/>
    <mergeCell ref="T1569:U1569"/>
    <mergeCell ref="V1569:W1569"/>
    <mergeCell ref="X1569:Y1569"/>
    <mergeCell ref="J1570:K1570"/>
    <mergeCell ref="L1570:M1570"/>
    <mergeCell ref="N1570:O1570"/>
    <mergeCell ref="P1570:Q1570"/>
    <mergeCell ref="R1570:S1570"/>
    <mergeCell ref="T1570:U1570"/>
    <mergeCell ref="V1570:W1570"/>
    <mergeCell ref="X1570:Y1570"/>
    <mergeCell ref="J1571:K1571"/>
    <mergeCell ref="L1571:M1571"/>
    <mergeCell ref="N1571:O1571"/>
    <mergeCell ref="P1571:Q1571"/>
    <mergeCell ref="R1571:S1571"/>
    <mergeCell ref="T1571:U1571"/>
    <mergeCell ref="V1571:W1571"/>
    <mergeCell ref="X1571:Y1571"/>
    <mergeCell ref="J1589:K1589"/>
    <mergeCell ref="L1589:M1589"/>
    <mergeCell ref="N1589:O1589"/>
    <mergeCell ref="P1589:Q1589"/>
    <mergeCell ref="R1589:S1589"/>
    <mergeCell ref="T1589:U1589"/>
    <mergeCell ref="V1589:W1589"/>
    <mergeCell ref="X1589:Y1589"/>
    <mergeCell ref="M1572:Q1573"/>
    <mergeCell ref="J1588:K1588"/>
    <mergeCell ref="L1588:M1588"/>
    <mergeCell ref="N1588:O1588"/>
    <mergeCell ref="P1588:Q1588"/>
    <mergeCell ref="R1588:S1588"/>
    <mergeCell ref="T1588:U1588"/>
    <mergeCell ref="V1588:W1588"/>
    <mergeCell ref="L1590:M1590"/>
    <mergeCell ref="N1590:O1590"/>
    <mergeCell ref="P1590:Q1590"/>
    <mergeCell ref="R1590:S1590"/>
    <mergeCell ref="T1590:U1590"/>
    <mergeCell ref="V1590:W1590"/>
    <mergeCell ref="X1590:Y1590"/>
    <mergeCell ref="J1591:K1591"/>
    <mergeCell ref="L1591:M1591"/>
    <mergeCell ref="N1591:O1591"/>
    <mergeCell ref="P1591:Q1591"/>
    <mergeCell ref="R1591:S1591"/>
    <mergeCell ref="T1591:U1591"/>
    <mergeCell ref="V1591:W1591"/>
    <mergeCell ref="X1591:Y1591"/>
    <mergeCell ref="J1592:K1592"/>
    <mergeCell ref="L1592:M1592"/>
    <mergeCell ref="N1592:O1592"/>
    <mergeCell ref="P1592:Q1592"/>
    <mergeCell ref="R1592:S1592"/>
    <mergeCell ref="T1592:U1592"/>
    <mergeCell ref="V1592:W1592"/>
    <mergeCell ref="X1592:Y1592"/>
    <mergeCell ref="J1593:K1593"/>
    <mergeCell ref="L1593:M1593"/>
    <mergeCell ref="N1593:O1593"/>
    <mergeCell ref="P1593:Q1593"/>
    <mergeCell ref="R1593:S1593"/>
    <mergeCell ref="T1593:U1593"/>
    <mergeCell ref="V1593:W1593"/>
    <mergeCell ref="X1593:Y1593"/>
    <mergeCell ref="J1594:K1594"/>
    <mergeCell ref="L1594:M1594"/>
    <mergeCell ref="N1594:O1594"/>
    <mergeCell ref="P1594:Q1594"/>
    <mergeCell ref="R1594:S1594"/>
    <mergeCell ref="T1594:U1594"/>
    <mergeCell ref="V1594:W1594"/>
    <mergeCell ref="X1594:Y1594"/>
    <mergeCell ref="J1611:K1611"/>
    <mergeCell ref="L1611:M1611"/>
    <mergeCell ref="N1611:O1611"/>
    <mergeCell ref="P1611:Q1611"/>
    <mergeCell ref="R1611:S1611"/>
    <mergeCell ref="T1611:U1611"/>
    <mergeCell ref="V1611:W1611"/>
    <mergeCell ref="X1611:Y1611"/>
    <mergeCell ref="M1595:Q1596"/>
    <mergeCell ref="J1612:K1612"/>
    <mergeCell ref="L1612:M1612"/>
    <mergeCell ref="N1612:O1612"/>
    <mergeCell ref="P1612:Q1612"/>
    <mergeCell ref="R1612:S1612"/>
    <mergeCell ref="T1612:U1612"/>
    <mergeCell ref="V1612:W1612"/>
    <mergeCell ref="X1612:Y1612"/>
    <mergeCell ref="J1613:K1613"/>
    <mergeCell ref="L1613:M1613"/>
    <mergeCell ref="N1613:O1613"/>
    <mergeCell ref="P1613:Q1613"/>
    <mergeCell ref="R1613:S1613"/>
    <mergeCell ref="T1613:U1613"/>
    <mergeCell ref="V1613:W1613"/>
    <mergeCell ref="X1613:Y1613"/>
    <mergeCell ref="J1614:K1614"/>
    <mergeCell ref="L1614:M1614"/>
    <mergeCell ref="N1614:O1614"/>
    <mergeCell ref="P1614:Q1614"/>
    <mergeCell ref="R1614:S1614"/>
    <mergeCell ref="T1614:U1614"/>
    <mergeCell ref="V1614:W1614"/>
    <mergeCell ref="X1614:Y1614"/>
    <mergeCell ref="J1615:K1615"/>
    <mergeCell ref="L1615:M1615"/>
    <mergeCell ref="N1615:O1615"/>
    <mergeCell ref="P1615:Q1615"/>
    <mergeCell ref="R1615:S1615"/>
    <mergeCell ref="T1615:U1615"/>
    <mergeCell ref="V1615:W1615"/>
    <mergeCell ref="X1615:Y1615"/>
    <mergeCell ref="J1616:K1616"/>
    <mergeCell ref="L1616:M1616"/>
    <mergeCell ref="N1616:O1616"/>
    <mergeCell ref="P1616:Q1616"/>
    <mergeCell ref="R1616:S1616"/>
    <mergeCell ref="T1616:U1616"/>
    <mergeCell ref="V1616:W1616"/>
    <mergeCell ref="X1616:Y1616"/>
    <mergeCell ref="J1634:K1634"/>
    <mergeCell ref="L1634:M1634"/>
    <mergeCell ref="N1634:O1634"/>
    <mergeCell ref="P1634:Q1634"/>
    <mergeCell ref="R1634:S1634"/>
    <mergeCell ref="T1634:U1634"/>
    <mergeCell ref="V1634:W1634"/>
    <mergeCell ref="X1634:Y1634"/>
    <mergeCell ref="X1633:Y1633"/>
    <mergeCell ref="M1617:Q1618"/>
    <mergeCell ref="P1636:Q1636"/>
    <mergeCell ref="R1636:S1636"/>
    <mergeCell ref="T1636:U1636"/>
    <mergeCell ref="V1636:W1636"/>
    <mergeCell ref="X1636:Y1636"/>
    <mergeCell ref="J1637:K1637"/>
    <mergeCell ref="L1637:M1637"/>
    <mergeCell ref="N1637:O1637"/>
    <mergeCell ref="P1637:Q1637"/>
    <mergeCell ref="R1637:S1637"/>
    <mergeCell ref="T1637:U1637"/>
    <mergeCell ref="V1637:W1637"/>
    <mergeCell ref="X1637:Y1637"/>
    <mergeCell ref="J1638:K1638"/>
    <mergeCell ref="L1638:M1638"/>
    <mergeCell ref="N1638:O1638"/>
    <mergeCell ref="P1638:Q1638"/>
    <mergeCell ref="R1638:S1638"/>
    <mergeCell ref="T1638:U1638"/>
    <mergeCell ref="V1638:W1638"/>
    <mergeCell ref="X1638:Y1638"/>
    <mergeCell ref="J1639:K1639"/>
    <mergeCell ref="L1639:M1639"/>
    <mergeCell ref="N1639:O1639"/>
    <mergeCell ref="P1639:Q1639"/>
    <mergeCell ref="R1639:S1639"/>
    <mergeCell ref="T1639:U1639"/>
    <mergeCell ref="V1639:W1639"/>
    <mergeCell ref="X1639:Y1639"/>
    <mergeCell ref="J1656:K1656"/>
    <mergeCell ref="L1656:M1656"/>
    <mergeCell ref="N1656:O1656"/>
    <mergeCell ref="P1656:Q1656"/>
    <mergeCell ref="R1656:S1656"/>
    <mergeCell ref="T1656:U1656"/>
    <mergeCell ref="V1656:W1656"/>
    <mergeCell ref="X1656:Y1656"/>
    <mergeCell ref="X1655:Y1655"/>
    <mergeCell ref="D1644:X1645"/>
    <mergeCell ref="B1655:I1655"/>
    <mergeCell ref="J1655:K1655"/>
    <mergeCell ref="L1655:M1655"/>
    <mergeCell ref="N1655:O1655"/>
    <mergeCell ref="P1655:Q1655"/>
    <mergeCell ref="R1655:S1655"/>
    <mergeCell ref="J1657:K1657"/>
    <mergeCell ref="L1657:M1657"/>
    <mergeCell ref="N1657:O1657"/>
    <mergeCell ref="P1657:Q1657"/>
    <mergeCell ref="R1657:S1657"/>
    <mergeCell ref="T1657:U1657"/>
    <mergeCell ref="V1657:W1657"/>
    <mergeCell ref="X1657:Y1657"/>
    <mergeCell ref="J1658:K1658"/>
    <mergeCell ref="L1658:M1658"/>
    <mergeCell ref="N1658:O1658"/>
    <mergeCell ref="P1658:Q1658"/>
    <mergeCell ref="R1658:S1658"/>
    <mergeCell ref="T1658:U1658"/>
    <mergeCell ref="V1658:W1658"/>
    <mergeCell ref="X1658:Y1658"/>
    <mergeCell ref="J1659:K1659"/>
    <mergeCell ref="L1659:M1659"/>
    <mergeCell ref="N1659:O1659"/>
    <mergeCell ref="P1659:Q1659"/>
    <mergeCell ref="R1659:S1659"/>
    <mergeCell ref="T1659:U1659"/>
    <mergeCell ref="V1659:W1659"/>
    <mergeCell ref="X1659:Y1659"/>
    <mergeCell ref="J1660:K1660"/>
    <mergeCell ref="L1660:M1660"/>
    <mergeCell ref="N1660:O1660"/>
    <mergeCell ref="P1660:Q1660"/>
    <mergeCell ref="R1660:S1660"/>
    <mergeCell ref="T1660:U1660"/>
    <mergeCell ref="V1660:W1660"/>
    <mergeCell ref="X1660:Y1660"/>
    <mergeCell ref="J1661:K1661"/>
    <mergeCell ref="L1661:M1661"/>
    <mergeCell ref="N1661:O1661"/>
    <mergeCell ref="P1661:Q1661"/>
    <mergeCell ref="R1661:S1661"/>
    <mergeCell ref="T1661:U1661"/>
    <mergeCell ref="V1661:W1661"/>
    <mergeCell ref="X1661:Y1661"/>
    <mergeCell ref="J1679:K1679"/>
    <mergeCell ref="L1679:M1679"/>
    <mergeCell ref="N1679:O1679"/>
    <mergeCell ref="P1679:Q1679"/>
    <mergeCell ref="R1679:S1679"/>
    <mergeCell ref="T1679:U1679"/>
    <mergeCell ref="V1679:W1679"/>
    <mergeCell ref="X1679:Y1679"/>
    <mergeCell ref="D1667:X1668"/>
    <mergeCell ref="M1662:Q1663"/>
    <mergeCell ref="X1678:Y1678"/>
    <mergeCell ref="B1678:I1678"/>
    <mergeCell ref="J1678:K1678"/>
    <mergeCell ref="L1678:M1678"/>
    <mergeCell ref="N1678:O1678"/>
    <mergeCell ref="P1678:Q1678"/>
    <mergeCell ref="X1683:Y1683"/>
    <mergeCell ref="J1684:K1684"/>
    <mergeCell ref="L1684:M1684"/>
    <mergeCell ref="N1684:O1684"/>
    <mergeCell ref="P1684:Q1684"/>
    <mergeCell ref="R1684:S1684"/>
    <mergeCell ref="T1684:U1684"/>
    <mergeCell ref="V1684:W1684"/>
    <mergeCell ref="X1684:Y1684"/>
    <mergeCell ref="D1689:X1690"/>
    <mergeCell ref="B1700:I1700"/>
    <mergeCell ref="J1700:K1700"/>
    <mergeCell ref="L1700:M1700"/>
    <mergeCell ref="N1700:O1700"/>
    <mergeCell ref="P1700:Q1700"/>
    <mergeCell ref="R1700:S1700"/>
    <mergeCell ref="T1700:U1700"/>
    <mergeCell ref="V1700:W1700"/>
    <mergeCell ref="M1685:Q1686"/>
    <mergeCell ref="J1703:K1703"/>
    <mergeCell ref="L1703:M1703"/>
    <mergeCell ref="N1703:O1703"/>
    <mergeCell ref="P1703:Q1703"/>
    <mergeCell ref="R1703:S1703"/>
    <mergeCell ref="T1703:U1703"/>
    <mergeCell ref="V1703:W1703"/>
    <mergeCell ref="X1703:Y1703"/>
    <mergeCell ref="J1704:K1704"/>
    <mergeCell ref="L1704:M1704"/>
    <mergeCell ref="N1704:O1704"/>
    <mergeCell ref="P1704:Q1704"/>
    <mergeCell ref="R1704:S1704"/>
    <mergeCell ref="T1704:U1704"/>
    <mergeCell ref="V1704:W1704"/>
    <mergeCell ref="X1704:Y1704"/>
    <mergeCell ref="J1701:K1701"/>
    <mergeCell ref="L1701:M1701"/>
    <mergeCell ref="N1701:O1701"/>
    <mergeCell ref="P1701:Q1701"/>
    <mergeCell ref="R1701:S1701"/>
    <mergeCell ref="T1701:U1701"/>
    <mergeCell ref="V1701:W1701"/>
    <mergeCell ref="X1701:Y1701"/>
    <mergeCell ref="J1702:K1702"/>
    <mergeCell ref="L1702:M1702"/>
    <mergeCell ref="N1702:O1702"/>
    <mergeCell ref="P1702:Q1702"/>
    <mergeCell ref="R1702:S1702"/>
    <mergeCell ref="T1702:U1702"/>
    <mergeCell ref="V1702:W1702"/>
    <mergeCell ref="J1705:K1705"/>
    <mergeCell ref="L1705:M1705"/>
    <mergeCell ref="N1705:O1705"/>
    <mergeCell ref="P1705:Q1705"/>
    <mergeCell ref="R1705:S1705"/>
    <mergeCell ref="T1705:U1705"/>
    <mergeCell ref="V1705:W1705"/>
    <mergeCell ref="X1705:Y1705"/>
    <mergeCell ref="J1706:K1706"/>
    <mergeCell ref="L1706:M1706"/>
    <mergeCell ref="N1706:O1706"/>
    <mergeCell ref="P1706:Q1706"/>
    <mergeCell ref="R1706:S1706"/>
    <mergeCell ref="T1706:U1706"/>
    <mergeCell ref="V1706:W1706"/>
    <mergeCell ref="X1706:Y1706"/>
    <mergeCell ref="J1724:K1724"/>
    <mergeCell ref="L1724:M1724"/>
    <mergeCell ref="N1724:O1724"/>
    <mergeCell ref="P1724:Q1724"/>
    <mergeCell ref="R1724:S1724"/>
    <mergeCell ref="T1724:U1724"/>
    <mergeCell ref="V1724:W1724"/>
    <mergeCell ref="X1724:Y1724"/>
    <mergeCell ref="V1723:W1723"/>
    <mergeCell ref="X1723:Y1723"/>
    <mergeCell ref="J1725:K1725"/>
    <mergeCell ref="L1725:M1725"/>
    <mergeCell ref="N1725:O1725"/>
    <mergeCell ref="P1725:Q1725"/>
    <mergeCell ref="R1725:S1725"/>
    <mergeCell ref="T1725:U1725"/>
    <mergeCell ref="V1725:W1725"/>
    <mergeCell ref="X1725:Y1725"/>
    <mergeCell ref="D1712:X1713"/>
    <mergeCell ref="B1723:I1723"/>
    <mergeCell ref="J1723:K1723"/>
    <mergeCell ref="L1723:M1723"/>
    <mergeCell ref="N1723:O1723"/>
    <mergeCell ref="P1723:Q1723"/>
    <mergeCell ref="R1723:S1723"/>
    <mergeCell ref="T1723:U1723"/>
    <mergeCell ref="J1726:K1726"/>
    <mergeCell ref="L1726:M1726"/>
    <mergeCell ref="N1726:O1726"/>
    <mergeCell ref="P1726:Q1726"/>
    <mergeCell ref="R1726:S1726"/>
    <mergeCell ref="T1726:U1726"/>
    <mergeCell ref="V1726:W1726"/>
    <mergeCell ref="X1726:Y1726"/>
    <mergeCell ref="R1745:S1745"/>
    <mergeCell ref="T1745:U1745"/>
    <mergeCell ref="V1745:W1745"/>
    <mergeCell ref="J1727:K1727"/>
    <mergeCell ref="L1727:M1727"/>
    <mergeCell ref="N1727:O1727"/>
    <mergeCell ref="P1727:Q1727"/>
    <mergeCell ref="R1727:S1727"/>
    <mergeCell ref="T1727:U1727"/>
    <mergeCell ref="V1727:W1727"/>
    <mergeCell ref="X1727:Y1727"/>
    <mergeCell ref="J1728:K1728"/>
    <mergeCell ref="L1728:M1728"/>
    <mergeCell ref="N1728:O1728"/>
    <mergeCell ref="P1728:Q1728"/>
    <mergeCell ref="R1728:S1728"/>
    <mergeCell ref="T1728:U1728"/>
    <mergeCell ref="V1728:W1728"/>
    <mergeCell ref="X1728:Y1728"/>
    <mergeCell ref="J1729:K1729"/>
    <mergeCell ref="L1729:M1729"/>
    <mergeCell ref="N1729:O1729"/>
    <mergeCell ref="P1729:Q1729"/>
    <mergeCell ref="R1729:S1729"/>
    <mergeCell ref="T1729:U1729"/>
    <mergeCell ref="V1729:W1729"/>
    <mergeCell ref="X1729:Y1729"/>
    <mergeCell ref="M1730:Q1731"/>
    <mergeCell ref="J1748:K1748"/>
    <mergeCell ref="L1748:M1748"/>
    <mergeCell ref="N1748:O1748"/>
    <mergeCell ref="P1748:Q1748"/>
    <mergeCell ref="R1748:S1748"/>
    <mergeCell ref="T1748:U1748"/>
    <mergeCell ref="V1748:W1748"/>
    <mergeCell ref="X1748:Y1748"/>
    <mergeCell ref="J1749:K1749"/>
    <mergeCell ref="L1749:M1749"/>
    <mergeCell ref="N1749:O1749"/>
    <mergeCell ref="P1749:Q1749"/>
    <mergeCell ref="R1749:S1749"/>
    <mergeCell ref="T1749:U1749"/>
    <mergeCell ref="V1749:W1749"/>
    <mergeCell ref="X1749:Y1749"/>
    <mergeCell ref="J1746:K1746"/>
    <mergeCell ref="L1746:M1746"/>
    <mergeCell ref="N1746:O1746"/>
    <mergeCell ref="P1746:Q1746"/>
    <mergeCell ref="R1746:S1746"/>
    <mergeCell ref="T1746:U1746"/>
    <mergeCell ref="V1746:W1746"/>
    <mergeCell ref="X1746:Y1746"/>
    <mergeCell ref="J1747:K1747"/>
    <mergeCell ref="L1747:M1747"/>
    <mergeCell ref="N1747:O1747"/>
    <mergeCell ref="P1747:Q1747"/>
    <mergeCell ref="R1747:S1747"/>
    <mergeCell ref="T1747:U1747"/>
    <mergeCell ref="V1747:W1747"/>
    <mergeCell ref="X1747:Y1747"/>
    <mergeCell ref="J1750:K1750"/>
    <mergeCell ref="L1750:M1750"/>
    <mergeCell ref="N1750:O1750"/>
    <mergeCell ref="P1750:Q1750"/>
    <mergeCell ref="R1750:S1750"/>
    <mergeCell ref="T1750:U1750"/>
    <mergeCell ref="V1750:W1750"/>
    <mergeCell ref="X1750:Y1750"/>
    <mergeCell ref="J1751:K1751"/>
    <mergeCell ref="L1751:M1751"/>
    <mergeCell ref="N1751:O1751"/>
    <mergeCell ref="P1751:Q1751"/>
    <mergeCell ref="R1751:S1751"/>
    <mergeCell ref="T1751:U1751"/>
    <mergeCell ref="V1751:W1751"/>
    <mergeCell ref="X1751:Y1751"/>
    <mergeCell ref="J1769:K1769"/>
    <mergeCell ref="L1769:M1769"/>
    <mergeCell ref="N1769:O1769"/>
    <mergeCell ref="P1769:Q1769"/>
    <mergeCell ref="R1769:S1769"/>
    <mergeCell ref="T1769:U1769"/>
    <mergeCell ref="V1769:W1769"/>
    <mergeCell ref="X1769:Y1769"/>
    <mergeCell ref="J1770:K1770"/>
    <mergeCell ref="L1770:M1770"/>
    <mergeCell ref="N1770:O1770"/>
    <mergeCell ref="P1770:Q1770"/>
    <mergeCell ref="R1770:S1770"/>
    <mergeCell ref="T1770:U1770"/>
    <mergeCell ref="V1770:W1770"/>
    <mergeCell ref="X1770:Y1770"/>
    <mergeCell ref="M1752:Q1753"/>
    <mergeCell ref="D1757:X1758"/>
    <mergeCell ref="B1768:I1768"/>
    <mergeCell ref="J1768:K1768"/>
    <mergeCell ref="L1768:M1768"/>
    <mergeCell ref="N1768:O1768"/>
    <mergeCell ref="P1768:Q1768"/>
    <mergeCell ref="R1768:S1768"/>
    <mergeCell ref="J1771:K1771"/>
    <mergeCell ref="L1771:M1771"/>
    <mergeCell ref="N1771:O1771"/>
    <mergeCell ref="P1771:Q1771"/>
    <mergeCell ref="R1771:S1771"/>
    <mergeCell ref="T1771:U1771"/>
    <mergeCell ref="V1771:W1771"/>
    <mergeCell ref="X1771:Y1771"/>
    <mergeCell ref="J1772:K1772"/>
    <mergeCell ref="L1772:M1772"/>
    <mergeCell ref="N1772:O1772"/>
    <mergeCell ref="P1772:Q1772"/>
    <mergeCell ref="R1772:S1772"/>
    <mergeCell ref="T1772:U1772"/>
    <mergeCell ref="V1772:W1772"/>
    <mergeCell ref="X1772:Y1772"/>
    <mergeCell ref="J1773:K1773"/>
    <mergeCell ref="L1773:M1773"/>
    <mergeCell ref="N1773:O1773"/>
    <mergeCell ref="P1773:Q1773"/>
    <mergeCell ref="R1773:S1773"/>
    <mergeCell ref="T1773:U1773"/>
    <mergeCell ref="V1773:W1773"/>
    <mergeCell ref="X1773:Y1773"/>
    <mergeCell ref="J1774:K1774"/>
    <mergeCell ref="L1774:M1774"/>
    <mergeCell ref="N1774:O1774"/>
    <mergeCell ref="P1774:Q1774"/>
    <mergeCell ref="R1774:S1774"/>
    <mergeCell ref="T1774:U1774"/>
    <mergeCell ref="V1774:W1774"/>
    <mergeCell ref="X1774:Y1774"/>
    <mergeCell ref="J1791:K1791"/>
    <mergeCell ref="L1791:M1791"/>
    <mergeCell ref="N1791:O1791"/>
    <mergeCell ref="P1791:Q1791"/>
    <mergeCell ref="R1791:S1791"/>
    <mergeCell ref="T1791:U1791"/>
    <mergeCell ref="V1791:W1791"/>
    <mergeCell ref="X1791:Y1791"/>
    <mergeCell ref="J1792:K1792"/>
    <mergeCell ref="L1792:M1792"/>
    <mergeCell ref="N1792:O1792"/>
    <mergeCell ref="P1792:Q1792"/>
    <mergeCell ref="R1792:S1792"/>
    <mergeCell ref="T1792:U1792"/>
    <mergeCell ref="V1792:W1792"/>
    <mergeCell ref="X1792:Y1792"/>
    <mergeCell ref="M1775:Q1776"/>
    <mergeCell ref="J1793:K1793"/>
    <mergeCell ref="L1793:M1793"/>
    <mergeCell ref="N1793:O1793"/>
    <mergeCell ref="P1793:Q1793"/>
    <mergeCell ref="R1793:S1793"/>
    <mergeCell ref="T1793:U1793"/>
    <mergeCell ref="V1793:W1793"/>
    <mergeCell ref="X1793:Y1793"/>
    <mergeCell ref="J1794:K1794"/>
    <mergeCell ref="L1794:M1794"/>
    <mergeCell ref="N1794:O1794"/>
    <mergeCell ref="P1794:Q1794"/>
    <mergeCell ref="R1794:S1794"/>
    <mergeCell ref="T1794:U1794"/>
    <mergeCell ref="V1794:W1794"/>
    <mergeCell ref="X1794:Y1794"/>
    <mergeCell ref="J1795:K1795"/>
    <mergeCell ref="L1795:M1795"/>
    <mergeCell ref="N1795:O1795"/>
    <mergeCell ref="P1795:Q1795"/>
    <mergeCell ref="R1795:S1795"/>
    <mergeCell ref="T1795:U1795"/>
    <mergeCell ref="V1795:W1795"/>
    <mergeCell ref="X1795:Y1795"/>
    <mergeCell ref="J1796:K1796"/>
    <mergeCell ref="L1796:M1796"/>
    <mergeCell ref="N1796:O1796"/>
    <mergeCell ref="P1796:Q1796"/>
    <mergeCell ref="R1796:S1796"/>
    <mergeCell ref="T1796:U1796"/>
    <mergeCell ref="V1796:W1796"/>
    <mergeCell ref="X1796:Y1796"/>
    <mergeCell ref="J1814:K1814"/>
    <mergeCell ref="L1814:M1814"/>
    <mergeCell ref="N1814:O1814"/>
    <mergeCell ref="P1814:Q1814"/>
    <mergeCell ref="R1814:S1814"/>
    <mergeCell ref="T1814:U1814"/>
    <mergeCell ref="V1814:W1814"/>
    <mergeCell ref="X1814:Y1814"/>
    <mergeCell ref="J1815:K1815"/>
    <mergeCell ref="L1815:M1815"/>
    <mergeCell ref="N1815:O1815"/>
    <mergeCell ref="P1815:Q1815"/>
    <mergeCell ref="R1815:S1815"/>
    <mergeCell ref="T1815:U1815"/>
    <mergeCell ref="V1815:W1815"/>
    <mergeCell ref="X1815:Y1815"/>
    <mergeCell ref="M1797:Q1798"/>
    <mergeCell ref="X1813:Y1813"/>
    <mergeCell ref="P1819:Q1819"/>
    <mergeCell ref="R1819:S1819"/>
    <mergeCell ref="T1819:U1819"/>
    <mergeCell ref="V1819:W1819"/>
    <mergeCell ref="X1819:Y1819"/>
    <mergeCell ref="J1836:K1836"/>
    <mergeCell ref="L1836:M1836"/>
    <mergeCell ref="N1836:O1836"/>
    <mergeCell ref="P1836:Q1836"/>
    <mergeCell ref="R1836:S1836"/>
    <mergeCell ref="T1836:U1836"/>
    <mergeCell ref="V1836:W1836"/>
    <mergeCell ref="X1836:Y1836"/>
    <mergeCell ref="J1837:K1837"/>
    <mergeCell ref="L1837:M1837"/>
    <mergeCell ref="N1837:O1837"/>
    <mergeCell ref="P1837:Q1837"/>
    <mergeCell ref="R1837:S1837"/>
    <mergeCell ref="T1837:U1837"/>
    <mergeCell ref="V1837:W1837"/>
    <mergeCell ref="X1837:Y1837"/>
    <mergeCell ref="D1824:X1825"/>
    <mergeCell ref="B1835:I1835"/>
    <mergeCell ref="J1835:K1835"/>
    <mergeCell ref="L1835:M1835"/>
    <mergeCell ref="N1835:O1835"/>
    <mergeCell ref="P1835:Q1835"/>
    <mergeCell ref="R1835:S1835"/>
    <mergeCell ref="T1835:U1835"/>
    <mergeCell ref="V1835:W1835"/>
    <mergeCell ref="J1838:K1838"/>
    <mergeCell ref="L1838:M1838"/>
    <mergeCell ref="N1838:O1838"/>
    <mergeCell ref="P1838:Q1838"/>
    <mergeCell ref="R1838:S1838"/>
    <mergeCell ref="T1838:U1838"/>
    <mergeCell ref="V1838:W1838"/>
    <mergeCell ref="X1838:Y1838"/>
    <mergeCell ref="J1839:K1839"/>
    <mergeCell ref="L1839:M1839"/>
    <mergeCell ref="N1839:O1839"/>
    <mergeCell ref="P1839:Q1839"/>
    <mergeCell ref="R1839:S1839"/>
    <mergeCell ref="T1839:U1839"/>
    <mergeCell ref="V1839:W1839"/>
    <mergeCell ref="X1839:Y1839"/>
    <mergeCell ref="J1840:K1840"/>
    <mergeCell ref="L1840:M1840"/>
    <mergeCell ref="N1840:O1840"/>
    <mergeCell ref="P1840:Q1840"/>
    <mergeCell ref="R1840:S1840"/>
    <mergeCell ref="T1840:U1840"/>
    <mergeCell ref="V1840:W1840"/>
    <mergeCell ref="X1840:Y1840"/>
    <mergeCell ref="J1841:K1841"/>
    <mergeCell ref="L1841:M1841"/>
    <mergeCell ref="N1841:O1841"/>
    <mergeCell ref="P1841:Q1841"/>
    <mergeCell ref="R1841:S1841"/>
    <mergeCell ref="T1841:U1841"/>
    <mergeCell ref="V1841:W1841"/>
    <mergeCell ref="X1841:Y1841"/>
    <mergeCell ref="J1859:K1859"/>
    <mergeCell ref="L1859:M1859"/>
    <mergeCell ref="N1859:O1859"/>
    <mergeCell ref="P1859:Q1859"/>
    <mergeCell ref="R1859:S1859"/>
    <mergeCell ref="T1859:U1859"/>
    <mergeCell ref="V1859:W1859"/>
    <mergeCell ref="X1859:Y1859"/>
    <mergeCell ref="J1860:K1860"/>
    <mergeCell ref="L1860:M1860"/>
    <mergeCell ref="N1860:O1860"/>
    <mergeCell ref="P1860:Q1860"/>
    <mergeCell ref="R1860:S1860"/>
    <mergeCell ref="T1860:U1860"/>
    <mergeCell ref="V1860:W1860"/>
    <mergeCell ref="X1860:Y1860"/>
    <mergeCell ref="D1847:X1848"/>
    <mergeCell ref="B1858:I1858"/>
    <mergeCell ref="J1858:K1858"/>
    <mergeCell ref="L1858:M1858"/>
    <mergeCell ref="N1858:O1858"/>
    <mergeCell ref="P1858:Q1858"/>
    <mergeCell ref="R1858:S1858"/>
    <mergeCell ref="T1858:U1858"/>
    <mergeCell ref="V1858:W1858"/>
    <mergeCell ref="P1862:Q1862"/>
    <mergeCell ref="R1862:S1862"/>
    <mergeCell ref="T1862:U1862"/>
    <mergeCell ref="V1862:W1862"/>
    <mergeCell ref="X1862:Y1862"/>
    <mergeCell ref="J1863:K1863"/>
    <mergeCell ref="L1863:M1863"/>
    <mergeCell ref="N1863:O1863"/>
    <mergeCell ref="P1863:Q1863"/>
    <mergeCell ref="R1863:S1863"/>
    <mergeCell ref="T1863:U1863"/>
    <mergeCell ref="V1863:W1863"/>
    <mergeCell ref="X1863:Y1863"/>
    <mergeCell ref="J1864:K1864"/>
    <mergeCell ref="L1864:M1864"/>
    <mergeCell ref="N1864:O1864"/>
    <mergeCell ref="P1864:Q1864"/>
    <mergeCell ref="R1864:S1864"/>
    <mergeCell ref="T1864:U1864"/>
    <mergeCell ref="V1864:W1864"/>
    <mergeCell ref="X1864:Y1864"/>
    <mergeCell ref="J1881:K1881"/>
    <mergeCell ref="L1881:M1881"/>
    <mergeCell ref="N1881:O1881"/>
    <mergeCell ref="P1881:Q1881"/>
    <mergeCell ref="R1881:S1881"/>
    <mergeCell ref="T1881:U1881"/>
    <mergeCell ref="V1881:W1881"/>
    <mergeCell ref="X1881:Y1881"/>
    <mergeCell ref="J1882:K1882"/>
    <mergeCell ref="L1882:M1882"/>
    <mergeCell ref="N1882:O1882"/>
    <mergeCell ref="P1882:Q1882"/>
    <mergeCell ref="R1882:S1882"/>
    <mergeCell ref="T1882:U1882"/>
    <mergeCell ref="V1882:W1882"/>
    <mergeCell ref="X1882:Y1882"/>
    <mergeCell ref="J1883:K1883"/>
    <mergeCell ref="L1883:M1883"/>
    <mergeCell ref="N1883:O1883"/>
    <mergeCell ref="P1883:Q1883"/>
    <mergeCell ref="R1883:S1883"/>
    <mergeCell ref="T1883:U1883"/>
    <mergeCell ref="V1883:W1883"/>
    <mergeCell ref="X1883:Y1883"/>
    <mergeCell ref="J1884:K1884"/>
    <mergeCell ref="L1884:M1884"/>
    <mergeCell ref="N1884:O1884"/>
    <mergeCell ref="P1884:Q1884"/>
    <mergeCell ref="R1884:S1884"/>
    <mergeCell ref="T1884:U1884"/>
    <mergeCell ref="V1884:W1884"/>
    <mergeCell ref="X1884:Y1884"/>
    <mergeCell ref="J1885:K1885"/>
    <mergeCell ref="L1885:M1885"/>
    <mergeCell ref="N1885:O1885"/>
    <mergeCell ref="P1885:Q1885"/>
    <mergeCell ref="R1885:S1885"/>
    <mergeCell ref="T1885:U1885"/>
    <mergeCell ref="V1885:W1885"/>
    <mergeCell ref="X1885:Y1885"/>
    <mergeCell ref="J1886:K1886"/>
    <mergeCell ref="L1886:M1886"/>
    <mergeCell ref="N1886:O1886"/>
    <mergeCell ref="P1886:Q1886"/>
    <mergeCell ref="R1886:S1886"/>
    <mergeCell ref="T1886:U1886"/>
    <mergeCell ref="V1886:W1886"/>
    <mergeCell ref="X1886:Y1886"/>
    <mergeCell ref="T1906:U1906"/>
    <mergeCell ref="V1906:W1906"/>
    <mergeCell ref="X1906:Y1906"/>
    <mergeCell ref="J1907:K1907"/>
    <mergeCell ref="L1907:M1907"/>
    <mergeCell ref="N1907:O1907"/>
    <mergeCell ref="P1907:Q1907"/>
    <mergeCell ref="R1907:S1907"/>
    <mergeCell ref="T1907:U1907"/>
    <mergeCell ref="V1907:W1907"/>
    <mergeCell ref="X1907:Y1907"/>
    <mergeCell ref="J1908:K1908"/>
    <mergeCell ref="L1908:M1908"/>
    <mergeCell ref="N1908:O1908"/>
    <mergeCell ref="P1908:Q1908"/>
    <mergeCell ref="R1908:S1908"/>
    <mergeCell ref="T1908:U1908"/>
    <mergeCell ref="V1908:W1908"/>
    <mergeCell ref="X1908:Y1908"/>
    <mergeCell ref="J1909:K1909"/>
    <mergeCell ref="L1909:M1909"/>
    <mergeCell ref="N1909:O1909"/>
    <mergeCell ref="P1909:Q1909"/>
    <mergeCell ref="R1909:S1909"/>
    <mergeCell ref="T1909:U1909"/>
    <mergeCell ref="V1909:W1909"/>
    <mergeCell ref="X1909:Y1909"/>
    <mergeCell ref="J1926:K1926"/>
    <mergeCell ref="L1926:M1926"/>
    <mergeCell ref="N1926:O1926"/>
    <mergeCell ref="P1926:Q1926"/>
    <mergeCell ref="R1926:S1926"/>
    <mergeCell ref="T1926:U1926"/>
    <mergeCell ref="V1926:W1926"/>
    <mergeCell ref="X1926:Y1926"/>
    <mergeCell ref="X1925:Y1925"/>
    <mergeCell ref="J1927:K1927"/>
    <mergeCell ref="L1927:M1927"/>
    <mergeCell ref="N1927:O1927"/>
    <mergeCell ref="P1927:Q1927"/>
    <mergeCell ref="R1927:S1927"/>
    <mergeCell ref="T1927:U1927"/>
    <mergeCell ref="V1927:W1927"/>
    <mergeCell ref="X1927:Y1927"/>
    <mergeCell ref="J1928:K1928"/>
    <mergeCell ref="L1928:M1928"/>
    <mergeCell ref="N1928:O1928"/>
    <mergeCell ref="P1928:Q1928"/>
    <mergeCell ref="R1928:S1928"/>
    <mergeCell ref="T1928:U1928"/>
    <mergeCell ref="V1928:W1928"/>
    <mergeCell ref="X1928:Y1928"/>
    <mergeCell ref="J1929:K1929"/>
    <mergeCell ref="L1929:M1929"/>
    <mergeCell ref="N1929:O1929"/>
    <mergeCell ref="P1929:Q1929"/>
    <mergeCell ref="R1929:S1929"/>
    <mergeCell ref="T1929:U1929"/>
    <mergeCell ref="V1929:W1929"/>
    <mergeCell ref="X1929:Y1929"/>
    <mergeCell ref="J1930:K1930"/>
    <mergeCell ref="L1930:M1930"/>
    <mergeCell ref="N1930:O1930"/>
    <mergeCell ref="P1930:Q1930"/>
    <mergeCell ref="R1930:S1930"/>
    <mergeCell ref="T1930:U1930"/>
    <mergeCell ref="V1930:W1930"/>
    <mergeCell ref="X1930:Y1930"/>
    <mergeCell ref="J1931:K1931"/>
    <mergeCell ref="L1931:M1931"/>
    <mergeCell ref="N1931:O1931"/>
    <mergeCell ref="P1931:Q1931"/>
    <mergeCell ref="R1931:S1931"/>
    <mergeCell ref="T1931:U1931"/>
    <mergeCell ref="V1931:W1931"/>
    <mergeCell ref="X1931:Y1931"/>
    <mergeCell ref="J1949:K1949"/>
    <mergeCell ref="L1949:M1949"/>
    <mergeCell ref="N1949:O1949"/>
    <mergeCell ref="P1949:Q1949"/>
    <mergeCell ref="R1949:S1949"/>
    <mergeCell ref="T1949:U1949"/>
    <mergeCell ref="V1949:W1949"/>
    <mergeCell ref="X1949:Y1949"/>
    <mergeCell ref="D1937:X1938"/>
    <mergeCell ref="B1948:I1948"/>
    <mergeCell ref="J1948:K1948"/>
    <mergeCell ref="L1948:M1948"/>
    <mergeCell ref="N1948:O1948"/>
    <mergeCell ref="P1948:Q1948"/>
    <mergeCell ref="R1948:S1948"/>
    <mergeCell ref="T1948:U1948"/>
    <mergeCell ref="V1951:W1951"/>
    <mergeCell ref="X1951:Y1951"/>
    <mergeCell ref="J1952:K1952"/>
    <mergeCell ref="L1952:M1952"/>
    <mergeCell ref="N1952:O1952"/>
    <mergeCell ref="P1952:Q1952"/>
    <mergeCell ref="R1952:S1952"/>
    <mergeCell ref="T1952:U1952"/>
    <mergeCell ref="V1952:W1952"/>
    <mergeCell ref="X1952:Y1952"/>
    <mergeCell ref="J1953:K1953"/>
    <mergeCell ref="L1953:M1953"/>
    <mergeCell ref="N1953:O1953"/>
    <mergeCell ref="P1953:Q1953"/>
    <mergeCell ref="R1953:S1953"/>
    <mergeCell ref="T1953:U1953"/>
    <mergeCell ref="V1953:W1953"/>
    <mergeCell ref="X1953:Y1953"/>
    <mergeCell ref="J1954:K1954"/>
    <mergeCell ref="L1954:M1954"/>
    <mergeCell ref="N1954:O1954"/>
    <mergeCell ref="P1954:Q1954"/>
    <mergeCell ref="R1954:S1954"/>
    <mergeCell ref="T1954:U1954"/>
    <mergeCell ref="V1954:W1954"/>
    <mergeCell ref="X1954:Y1954"/>
    <mergeCell ref="J1971:K1971"/>
    <mergeCell ref="L1971:M1971"/>
    <mergeCell ref="N1971:O1971"/>
    <mergeCell ref="P1971:Q1971"/>
    <mergeCell ref="R1971:S1971"/>
    <mergeCell ref="T1971:U1971"/>
    <mergeCell ref="V1971:W1971"/>
    <mergeCell ref="X1971:Y1971"/>
    <mergeCell ref="J1972:K1972"/>
    <mergeCell ref="L1972:M1972"/>
    <mergeCell ref="N1972:O1972"/>
    <mergeCell ref="P1972:Q1972"/>
    <mergeCell ref="R1972:S1972"/>
    <mergeCell ref="T1972:U1972"/>
    <mergeCell ref="V1972:W1972"/>
    <mergeCell ref="X1972:Y1972"/>
    <mergeCell ref="J1973:K1973"/>
    <mergeCell ref="L1973:M1973"/>
    <mergeCell ref="N1973:O1973"/>
    <mergeCell ref="P1973:Q1973"/>
    <mergeCell ref="R1973:S1973"/>
    <mergeCell ref="T1973:U1973"/>
    <mergeCell ref="V1973:W1973"/>
    <mergeCell ref="X1973:Y1973"/>
    <mergeCell ref="J1974:K1974"/>
    <mergeCell ref="L1974:M1974"/>
    <mergeCell ref="N1974:O1974"/>
    <mergeCell ref="P1974:Q1974"/>
    <mergeCell ref="R1974:S1974"/>
    <mergeCell ref="T1974:U1974"/>
    <mergeCell ref="V1974:W1974"/>
    <mergeCell ref="X1974:Y1974"/>
    <mergeCell ref="J1975:K1975"/>
    <mergeCell ref="L1975:M1975"/>
    <mergeCell ref="N1975:O1975"/>
    <mergeCell ref="P1975:Q1975"/>
    <mergeCell ref="R1975:S1975"/>
    <mergeCell ref="T1975:U1975"/>
    <mergeCell ref="V1975:W1975"/>
    <mergeCell ref="X1975:Y1975"/>
    <mergeCell ref="J1976:K1976"/>
    <mergeCell ref="L1976:M1976"/>
    <mergeCell ref="N1976:O1976"/>
    <mergeCell ref="P1976:Q1976"/>
    <mergeCell ref="R1976:S1976"/>
    <mergeCell ref="T1976:U1976"/>
    <mergeCell ref="V1976:W1976"/>
    <mergeCell ref="X1976:Y1976"/>
    <mergeCell ref="J1994:K1994"/>
    <mergeCell ref="L1994:M1994"/>
    <mergeCell ref="N1994:O1994"/>
    <mergeCell ref="P1994:Q1994"/>
    <mergeCell ref="R1994:S1994"/>
    <mergeCell ref="T1994:U1994"/>
    <mergeCell ref="V1994:W1994"/>
    <mergeCell ref="X1994:Y1994"/>
    <mergeCell ref="J1995:K1995"/>
    <mergeCell ref="L1995:M1995"/>
    <mergeCell ref="N1995:O1995"/>
    <mergeCell ref="P1995:Q1995"/>
    <mergeCell ref="R1995:S1995"/>
    <mergeCell ref="T1995:U1995"/>
    <mergeCell ref="V1995:W1995"/>
    <mergeCell ref="X1995:Y1995"/>
    <mergeCell ref="J1996:K1996"/>
    <mergeCell ref="L1996:M1996"/>
    <mergeCell ref="N1996:O1996"/>
    <mergeCell ref="P1996:Q1996"/>
    <mergeCell ref="R1996:S1996"/>
    <mergeCell ref="T1996:U1996"/>
    <mergeCell ref="V1996:W1996"/>
    <mergeCell ref="X1996:Y1996"/>
    <mergeCell ref="J1997:K1997"/>
    <mergeCell ref="L1997:M1997"/>
    <mergeCell ref="N1997:O1997"/>
    <mergeCell ref="P1997:Q1997"/>
    <mergeCell ref="R1997:S1997"/>
    <mergeCell ref="T1997:U1997"/>
    <mergeCell ref="V1997:W1997"/>
    <mergeCell ref="X1997:Y1997"/>
    <mergeCell ref="J1998:K1998"/>
    <mergeCell ref="L1998:M1998"/>
    <mergeCell ref="N1998:O1998"/>
    <mergeCell ref="P1998:Q1998"/>
    <mergeCell ref="R1998:S1998"/>
    <mergeCell ref="T1998:U1998"/>
    <mergeCell ref="V1998:W1998"/>
    <mergeCell ref="X1998:Y1998"/>
    <mergeCell ref="J1999:K1999"/>
    <mergeCell ref="L1999:M1999"/>
    <mergeCell ref="N1999:O1999"/>
    <mergeCell ref="P1999:Q1999"/>
    <mergeCell ref="R1999:S1999"/>
    <mergeCell ref="T1999:U1999"/>
    <mergeCell ref="V1999:W1999"/>
    <mergeCell ref="X1999:Y1999"/>
    <mergeCell ref="J2016:K2016"/>
    <mergeCell ref="L2016:M2016"/>
    <mergeCell ref="N2016:O2016"/>
    <mergeCell ref="P2016:Q2016"/>
    <mergeCell ref="R2016:S2016"/>
    <mergeCell ref="T2016:U2016"/>
    <mergeCell ref="V2016:W2016"/>
    <mergeCell ref="X2016:Y2016"/>
    <mergeCell ref="J2017:K2017"/>
    <mergeCell ref="L2017:M2017"/>
    <mergeCell ref="N2017:O2017"/>
    <mergeCell ref="P2017:Q2017"/>
    <mergeCell ref="R2017:S2017"/>
    <mergeCell ref="T2017:U2017"/>
    <mergeCell ref="V2017:W2017"/>
    <mergeCell ref="X2017:Y2017"/>
    <mergeCell ref="J2018:K2018"/>
    <mergeCell ref="L2018:M2018"/>
    <mergeCell ref="N2018:O2018"/>
    <mergeCell ref="P2018:Q2018"/>
    <mergeCell ref="R2018:S2018"/>
    <mergeCell ref="T2018:U2018"/>
    <mergeCell ref="V2018:W2018"/>
    <mergeCell ref="X2018:Y2018"/>
    <mergeCell ref="J2019:K2019"/>
    <mergeCell ref="L2019:M2019"/>
    <mergeCell ref="N2019:O2019"/>
    <mergeCell ref="P2019:Q2019"/>
    <mergeCell ref="R2019:S2019"/>
    <mergeCell ref="T2019:U2019"/>
    <mergeCell ref="V2019:W2019"/>
    <mergeCell ref="X2019:Y2019"/>
    <mergeCell ref="J2020:K2020"/>
    <mergeCell ref="L2020:M2020"/>
    <mergeCell ref="N2020:O2020"/>
    <mergeCell ref="P2020:Q2020"/>
    <mergeCell ref="R2020:S2020"/>
    <mergeCell ref="T2020:U2020"/>
    <mergeCell ref="V2020:W2020"/>
    <mergeCell ref="X2020:Y2020"/>
    <mergeCell ref="J2021:K2021"/>
    <mergeCell ref="L2021:M2021"/>
    <mergeCell ref="N2021:O2021"/>
    <mergeCell ref="P2021:Q2021"/>
    <mergeCell ref="R2021:S2021"/>
    <mergeCell ref="T2021:U2021"/>
    <mergeCell ref="V2021:W2021"/>
    <mergeCell ref="X2021:Y2021"/>
    <mergeCell ref="J2039:K2039"/>
    <mergeCell ref="L2039:M2039"/>
    <mergeCell ref="N2039:O2039"/>
    <mergeCell ref="P2039:Q2039"/>
    <mergeCell ref="R2039:S2039"/>
    <mergeCell ref="T2039:U2039"/>
    <mergeCell ref="V2039:W2039"/>
    <mergeCell ref="X2039:Y2039"/>
    <mergeCell ref="J2040:K2040"/>
    <mergeCell ref="L2040:M2040"/>
    <mergeCell ref="N2040:O2040"/>
    <mergeCell ref="P2040:Q2040"/>
    <mergeCell ref="R2040:S2040"/>
    <mergeCell ref="T2040:U2040"/>
    <mergeCell ref="V2040:W2040"/>
    <mergeCell ref="X2040:Y2040"/>
    <mergeCell ref="T2042:U2042"/>
    <mergeCell ref="V2042:W2042"/>
    <mergeCell ref="X2042:Y2042"/>
    <mergeCell ref="J2043:K2043"/>
    <mergeCell ref="L2043:M2043"/>
    <mergeCell ref="N2043:O2043"/>
    <mergeCell ref="P2043:Q2043"/>
    <mergeCell ref="R2043:S2043"/>
    <mergeCell ref="T2043:U2043"/>
    <mergeCell ref="V2043:W2043"/>
    <mergeCell ref="X2043:Y2043"/>
    <mergeCell ref="J2044:K2044"/>
    <mergeCell ref="L2044:M2044"/>
    <mergeCell ref="N2044:O2044"/>
    <mergeCell ref="P2044:Q2044"/>
    <mergeCell ref="R2044:S2044"/>
    <mergeCell ref="T2044:U2044"/>
    <mergeCell ref="V2044:W2044"/>
    <mergeCell ref="X2044:Y2044"/>
    <mergeCell ref="J2061:K2061"/>
    <mergeCell ref="L2061:M2061"/>
    <mergeCell ref="N2061:O2061"/>
    <mergeCell ref="P2061:Q2061"/>
    <mergeCell ref="R2061:S2061"/>
    <mergeCell ref="T2061:U2061"/>
    <mergeCell ref="V2061:W2061"/>
    <mergeCell ref="X2061:Y2061"/>
    <mergeCell ref="J2062:K2062"/>
    <mergeCell ref="L2062:M2062"/>
    <mergeCell ref="N2062:O2062"/>
    <mergeCell ref="P2062:Q2062"/>
    <mergeCell ref="R2062:S2062"/>
    <mergeCell ref="T2062:U2062"/>
    <mergeCell ref="V2062:W2062"/>
    <mergeCell ref="X2062:Y2062"/>
    <mergeCell ref="X2060:Y2060"/>
    <mergeCell ref="J2063:K2063"/>
    <mergeCell ref="L2063:M2063"/>
    <mergeCell ref="N2063:O2063"/>
    <mergeCell ref="P2063:Q2063"/>
    <mergeCell ref="R2063:S2063"/>
    <mergeCell ref="T2063:U2063"/>
    <mergeCell ref="V2063:W2063"/>
    <mergeCell ref="X2063:Y2063"/>
    <mergeCell ref="J2064:K2064"/>
    <mergeCell ref="L2064:M2064"/>
    <mergeCell ref="N2064:O2064"/>
    <mergeCell ref="P2064:Q2064"/>
    <mergeCell ref="R2064:S2064"/>
    <mergeCell ref="T2064:U2064"/>
    <mergeCell ref="V2064:W2064"/>
    <mergeCell ref="X2064:Y2064"/>
    <mergeCell ref="J2065:K2065"/>
    <mergeCell ref="L2065:M2065"/>
    <mergeCell ref="N2065:O2065"/>
    <mergeCell ref="P2065:Q2065"/>
    <mergeCell ref="R2065:S2065"/>
    <mergeCell ref="T2065:U2065"/>
    <mergeCell ref="V2065:W2065"/>
    <mergeCell ref="X2065:Y2065"/>
    <mergeCell ref="J2066:K2066"/>
    <mergeCell ref="L2066:M2066"/>
    <mergeCell ref="N2066:O2066"/>
    <mergeCell ref="P2066:Q2066"/>
    <mergeCell ref="R2066:S2066"/>
    <mergeCell ref="T2066:U2066"/>
    <mergeCell ref="V2066:W2066"/>
    <mergeCell ref="X2066:Y2066"/>
    <mergeCell ref="J2084:K2084"/>
    <mergeCell ref="L2084:M2084"/>
    <mergeCell ref="N2084:O2084"/>
    <mergeCell ref="P2084:Q2084"/>
    <mergeCell ref="R2084:S2084"/>
    <mergeCell ref="T2084:U2084"/>
    <mergeCell ref="V2084:W2084"/>
    <mergeCell ref="X2084:Y2084"/>
    <mergeCell ref="J2085:K2085"/>
    <mergeCell ref="L2085:M2085"/>
    <mergeCell ref="N2085:O2085"/>
    <mergeCell ref="P2085:Q2085"/>
    <mergeCell ref="R2085:S2085"/>
    <mergeCell ref="T2085:U2085"/>
    <mergeCell ref="V2085:W2085"/>
    <mergeCell ref="X2085:Y2085"/>
    <mergeCell ref="D2072:X2073"/>
    <mergeCell ref="B2083:I2083"/>
    <mergeCell ref="J2083:K2083"/>
    <mergeCell ref="L2083:M2083"/>
    <mergeCell ref="N2083:O2083"/>
    <mergeCell ref="P2083:Q2083"/>
    <mergeCell ref="R2083:S2083"/>
    <mergeCell ref="T2083:U2083"/>
    <mergeCell ref="V2087:W2087"/>
    <mergeCell ref="X2087:Y2087"/>
    <mergeCell ref="J2088:K2088"/>
    <mergeCell ref="L2088:M2088"/>
    <mergeCell ref="N2088:O2088"/>
    <mergeCell ref="P2088:Q2088"/>
    <mergeCell ref="R2088:S2088"/>
    <mergeCell ref="T2088:U2088"/>
    <mergeCell ref="V2088:W2088"/>
    <mergeCell ref="X2088:Y2088"/>
    <mergeCell ref="J2089:K2089"/>
    <mergeCell ref="L2089:M2089"/>
    <mergeCell ref="N2089:O2089"/>
    <mergeCell ref="P2089:Q2089"/>
    <mergeCell ref="R2089:S2089"/>
    <mergeCell ref="T2089:U2089"/>
    <mergeCell ref="V2089:W2089"/>
    <mergeCell ref="X2089:Y2089"/>
    <mergeCell ref="J2106:K2106"/>
    <mergeCell ref="L2106:M2106"/>
    <mergeCell ref="N2106:O2106"/>
    <mergeCell ref="P2106:Q2106"/>
    <mergeCell ref="R2106:S2106"/>
    <mergeCell ref="T2106:U2106"/>
    <mergeCell ref="V2106:W2106"/>
    <mergeCell ref="X2106:Y2106"/>
    <mergeCell ref="J2107:K2107"/>
    <mergeCell ref="L2107:M2107"/>
    <mergeCell ref="N2107:O2107"/>
    <mergeCell ref="P2107:Q2107"/>
    <mergeCell ref="R2107:S2107"/>
    <mergeCell ref="T2107:U2107"/>
    <mergeCell ref="V2107:W2107"/>
    <mergeCell ref="X2107:Y2107"/>
    <mergeCell ref="J2108:K2108"/>
    <mergeCell ref="L2108:M2108"/>
    <mergeCell ref="N2108:O2108"/>
    <mergeCell ref="P2108:Q2108"/>
    <mergeCell ref="R2108:S2108"/>
    <mergeCell ref="T2108:U2108"/>
    <mergeCell ref="V2108:W2108"/>
    <mergeCell ref="X2108:Y2108"/>
    <mergeCell ref="J2109:K2109"/>
    <mergeCell ref="L2109:M2109"/>
    <mergeCell ref="N2109:O2109"/>
    <mergeCell ref="P2109:Q2109"/>
    <mergeCell ref="R2109:S2109"/>
    <mergeCell ref="T2109:U2109"/>
    <mergeCell ref="V2109:W2109"/>
    <mergeCell ref="X2109:Y2109"/>
    <mergeCell ref="J2110:K2110"/>
    <mergeCell ref="L2110:M2110"/>
    <mergeCell ref="N2110:O2110"/>
    <mergeCell ref="P2110:Q2110"/>
    <mergeCell ref="R2110:S2110"/>
    <mergeCell ref="T2110:U2110"/>
    <mergeCell ref="V2110:W2110"/>
    <mergeCell ref="X2110:Y2110"/>
    <mergeCell ref="J2111:K2111"/>
    <mergeCell ref="L2111:M2111"/>
    <mergeCell ref="N2111:O2111"/>
    <mergeCell ref="P2111:Q2111"/>
    <mergeCell ref="R2111:S2111"/>
    <mergeCell ref="T2111:U2111"/>
    <mergeCell ref="V2111:W2111"/>
    <mergeCell ref="X2111:Y2111"/>
    <mergeCell ref="V2131:W2131"/>
    <mergeCell ref="X2131:Y2131"/>
    <mergeCell ref="J2132:K2132"/>
    <mergeCell ref="L2132:M2132"/>
    <mergeCell ref="N2132:O2132"/>
    <mergeCell ref="P2132:Q2132"/>
    <mergeCell ref="R2132:S2132"/>
    <mergeCell ref="T2132:U2132"/>
    <mergeCell ref="V2132:W2132"/>
    <mergeCell ref="X2132:Y2132"/>
    <mergeCell ref="J2133:K2133"/>
    <mergeCell ref="L2133:M2133"/>
    <mergeCell ref="N2133:O2133"/>
    <mergeCell ref="P2133:Q2133"/>
    <mergeCell ref="R2133:S2133"/>
    <mergeCell ref="T2133:U2133"/>
    <mergeCell ref="V2133:W2133"/>
    <mergeCell ref="X2133:Y2133"/>
    <mergeCell ref="J2134:K2134"/>
    <mergeCell ref="L2134:M2134"/>
    <mergeCell ref="N2134:O2134"/>
    <mergeCell ref="P2134:Q2134"/>
    <mergeCell ref="R2134:S2134"/>
    <mergeCell ref="T2134:U2134"/>
    <mergeCell ref="V2134:W2134"/>
    <mergeCell ref="X2134:Y2134"/>
    <mergeCell ref="J2151:K2151"/>
    <mergeCell ref="L2151:M2151"/>
    <mergeCell ref="N2151:O2151"/>
    <mergeCell ref="P2151:Q2151"/>
    <mergeCell ref="R2151:S2151"/>
    <mergeCell ref="T2151:U2151"/>
    <mergeCell ref="V2151:W2151"/>
    <mergeCell ref="X2151:Y2151"/>
    <mergeCell ref="J2152:K2152"/>
    <mergeCell ref="L2152:M2152"/>
    <mergeCell ref="N2152:O2152"/>
    <mergeCell ref="P2152:Q2152"/>
    <mergeCell ref="R2152:S2152"/>
    <mergeCell ref="T2152:U2152"/>
    <mergeCell ref="V2152:W2152"/>
    <mergeCell ref="X2152:Y2152"/>
    <mergeCell ref="V2153:W2153"/>
    <mergeCell ref="X2153:Y2153"/>
    <mergeCell ref="J2154:K2154"/>
    <mergeCell ref="L2154:M2154"/>
    <mergeCell ref="N2154:O2154"/>
    <mergeCell ref="P2154:Q2154"/>
    <mergeCell ref="R2154:S2154"/>
    <mergeCell ref="T2154:U2154"/>
    <mergeCell ref="V2154:W2154"/>
    <mergeCell ref="X2154:Y2154"/>
    <mergeCell ref="J2155:K2155"/>
    <mergeCell ref="L2155:M2155"/>
    <mergeCell ref="N2155:O2155"/>
    <mergeCell ref="P2155:Q2155"/>
    <mergeCell ref="R2155:S2155"/>
    <mergeCell ref="T2155:U2155"/>
    <mergeCell ref="V2155:W2155"/>
    <mergeCell ref="X2155:Y2155"/>
    <mergeCell ref="J2156:K2156"/>
    <mergeCell ref="L2156:M2156"/>
    <mergeCell ref="N2156:O2156"/>
    <mergeCell ref="P2156:Q2156"/>
    <mergeCell ref="R2156:S2156"/>
    <mergeCell ref="T2156:U2156"/>
    <mergeCell ref="V2156:W2156"/>
    <mergeCell ref="X2156:Y2156"/>
    <mergeCell ref="J2174:K2174"/>
    <mergeCell ref="L2174:M2174"/>
    <mergeCell ref="N2174:O2174"/>
    <mergeCell ref="P2174:Q2174"/>
    <mergeCell ref="R2174:S2174"/>
    <mergeCell ref="T2174:U2174"/>
    <mergeCell ref="V2174:W2174"/>
    <mergeCell ref="X2174:Y2174"/>
    <mergeCell ref="X2173:Y2173"/>
    <mergeCell ref="T2176:U2176"/>
    <mergeCell ref="V2176:W2176"/>
    <mergeCell ref="X2176:Y2176"/>
    <mergeCell ref="J2177:K2177"/>
    <mergeCell ref="L2177:M2177"/>
    <mergeCell ref="N2177:O2177"/>
    <mergeCell ref="P2177:Q2177"/>
    <mergeCell ref="R2177:S2177"/>
    <mergeCell ref="T2177:U2177"/>
    <mergeCell ref="V2177:W2177"/>
    <mergeCell ref="X2177:Y2177"/>
    <mergeCell ref="J2178:K2178"/>
    <mergeCell ref="L2178:M2178"/>
    <mergeCell ref="N2178:O2178"/>
    <mergeCell ref="P2178:Q2178"/>
    <mergeCell ref="R2178:S2178"/>
    <mergeCell ref="T2178:U2178"/>
    <mergeCell ref="V2178:W2178"/>
    <mergeCell ref="X2178:Y2178"/>
    <mergeCell ref="J2179:K2179"/>
    <mergeCell ref="L2179:M2179"/>
    <mergeCell ref="N2179:O2179"/>
    <mergeCell ref="P2179:Q2179"/>
    <mergeCell ref="R2179:S2179"/>
    <mergeCell ref="T2179:U2179"/>
    <mergeCell ref="V2179:W2179"/>
    <mergeCell ref="X2179:Y2179"/>
    <mergeCell ref="J2196:K2196"/>
    <mergeCell ref="L2196:M2196"/>
    <mergeCell ref="N2196:O2196"/>
    <mergeCell ref="P2196:Q2196"/>
    <mergeCell ref="R2196:S2196"/>
    <mergeCell ref="T2196:U2196"/>
    <mergeCell ref="V2196:W2196"/>
    <mergeCell ref="X2196:Y2196"/>
    <mergeCell ref="J2197:K2197"/>
    <mergeCell ref="L2197:M2197"/>
    <mergeCell ref="N2197:O2197"/>
    <mergeCell ref="P2197:Q2197"/>
    <mergeCell ref="R2197:S2197"/>
    <mergeCell ref="T2197:U2197"/>
    <mergeCell ref="V2197:W2197"/>
    <mergeCell ref="X2197:Y2197"/>
    <mergeCell ref="D2184:X2185"/>
    <mergeCell ref="B2195:I2195"/>
    <mergeCell ref="J2195:K2195"/>
    <mergeCell ref="L2195:M2195"/>
    <mergeCell ref="N2195:O2195"/>
    <mergeCell ref="P2195:Q2195"/>
    <mergeCell ref="R2195:S2195"/>
    <mergeCell ref="T2195:U2195"/>
    <mergeCell ref="J2198:K2198"/>
    <mergeCell ref="L2198:M2198"/>
    <mergeCell ref="N2198:O2198"/>
    <mergeCell ref="P2198:Q2198"/>
    <mergeCell ref="R2198:S2198"/>
    <mergeCell ref="T2198:U2198"/>
    <mergeCell ref="V2198:W2198"/>
    <mergeCell ref="X2198:Y2198"/>
    <mergeCell ref="J2199:K2199"/>
    <mergeCell ref="L2199:M2199"/>
    <mergeCell ref="N2199:O2199"/>
    <mergeCell ref="P2199:Q2199"/>
    <mergeCell ref="R2199:S2199"/>
    <mergeCell ref="T2199:U2199"/>
    <mergeCell ref="V2199:W2199"/>
    <mergeCell ref="X2199:Y2199"/>
    <mergeCell ref="J2200:K2200"/>
    <mergeCell ref="L2200:M2200"/>
    <mergeCell ref="N2200:O2200"/>
    <mergeCell ref="P2200:Q2200"/>
    <mergeCell ref="R2200:S2200"/>
    <mergeCell ref="T2200:U2200"/>
    <mergeCell ref="V2200:W2200"/>
    <mergeCell ref="X2200:Y2200"/>
    <mergeCell ref="J2201:K2201"/>
    <mergeCell ref="L2201:M2201"/>
    <mergeCell ref="N2201:O2201"/>
    <mergeCell ref="P2201:Q2201"/>
    <mergeCell ref="R2201:S2201"/>
    <mergeCell ref="T2201:U2201"/>
    <mergeCell ref="V2201:W2201"/>
    <mergeCell ref="X2201:Y2201"/>
    <mergeCell ref="J2219:K2219"/>
    <mergeCell ref="L2219:M2219"/>
    <mergeCell ref="N2219:O2219"/>
    <mergeCell ref="P2219:Q2219"/>
    <mergeCell ref="R2219:S2219"/>
    <mergeCell ref="T2219:U2219"/>
    <mergeCell ref="V2219:W2219"/>
    <mergeCell ref="X2219:Y2219"/>
    <mergeCell ref="J2220:K2220"/>
    <mergeCell ref="L2220:M2220"/>
    <mergeCell ref="N2220:O2220"/>
    <mergeCell ref="P2220:Q2220"/>
    <mergeCell ref="R2220:S2220"/>
    <mergeCell ref="T2220:U2220"/>
    <mergeCell ref="V2220:W2220"/>
    <mergeCell ref="X2220:Y2220"/>
    <mergeCell ref="J2218:K2218"/>
    <mergeCell ref="L2218:M2218"/>
    <mergeCell ref="N2218:O2218"/>
    <mergeCell ref="P2218:Q2218"/>
    <mergeCell ref="R2218:S2218"/>
    <mergeCell ref="T2218:U2218"/>
    <mergeCell ref="V2218:W2218"/>
    <mergeCell ref="J2221:K2221"/>
    <mergeCell ref="L2221:M2221"/>
    <mergeCell ref="N2221:O2221"/>
    <mergeCell ref="P2221:Q2221"/>
    <mergeCell ref="R2221:S2221"/>
    <mergeCell ref="T2221:U2221"/>
    <mergeCell ref="V2221:W2221"/>
    <mergeCell ref="X2221:Y2221"/>
    <mergeCell ref="J2222:K2222"/>
    <mergeCell ref="L2222:M2222"/>
    <mergeCell ref="N2222:O2222"/>
    <mergeCell ref="P2222:Q2222"/>
    <mergeCell ref="R2222:S2222"/>
    <mergeCell ref="T2222:U2222"/>
    <mergeCell ref="V2222:W2222"/>
    <mergeCell ref="X2222:Y2222"/>
    <mergeCell ref="J2223:K2223"/>
    <mergeCell ref="L2223:M2223"/>
    <mergeCell ref="N2223:O2223"/>
    <mergeCell ref="P2223:Q2223"/>
    <mergeCell ref="R2223:S2223"/>
    <mergeCell ref="T2223:U2223"/>
    <mergeCell ref="V2223:W2223"/>
    <mergeCell ref="X2223:Y2223"/>
    <mergeCell ref="J2224:K2224"/>
    <mergeCell ref="L2224:M2224"/>
    <mergeCell ref="N2224:O2224"/>
    <mergeCell ref="P2224:Q2224"/>
    <mergeCell ref="R2224:S2224"/>
    <mergeCell ref="T2224:U2224"/>
    <mergeCell ref="V2224:W2224"/>
    <mergeCell ref="X2224:Y2224"/>
    <mergeCell ref="J2241:K2241"/>
    <mergeCell ref="L2241:M2241"/>
    <mergeCell ref="N2241:O2241"/>
    <mergeCell ref="P2241:Q2241"/>
    <mergeCell ref="R2241:S2241"/>
    <mergeCell ref="T2241:U2241"/>
    <mergeCell ref="V2241:W2241"/>
    <mergeCell ref="X2241:Y2241"/>
    <mergeCell ref="J2242:K2242"/>
    <mergeCell ref="L2242:M2242"/>
    <mergeCell ref="N2242:O2242"/>
    <mergeCell ref="P2242:Q2242"/>
    <mergeCell ref="R2242:S2242"/>
    <mergeCell ref="T2242:U2242"/>
    <mergeCell ref="V2242:W2242"/>
    <mergeCell ref="X2242:Y2242"/>
    <mergeCell ref="J2246:K2246"/>
    <mergeCell ref="L2246:M2246"/>
    <mergeCell ref="N2246:O2246"/>
    <mergeCell ref="P2246:Q2246"/>
    <mergeCell ref="R2246:S2246"/>
    <mergeCell ref="T2246:U2246"/>
    <mergeCell ref="V2246:W2246"/>
    <mergeCell ref="X2246:Y2246"/>
    <mergeCell ref="J2243:K2243"/>
    <mergeCell ref="L2243:M2243"/>
    <mergeCell ref="N2243:O2243"/>
    <mergeCell ref="P2243:Q2243"/>
    <mergeCell ref="R2243:S2243"/>
    <mergeCell ref="T2243:U2243"/>
    <mergeCell ref="V2243:W2243"/>
    <mergeCell ref="X2243:Y2243"/>
    <mergeCell ref="J2244:K2244"/>
    <mergeCell ref="L2244:M2244"/>
    <mergeCell ref="N2244:O2244"/>
    <mergeCell ref="P2244:Q2244"/>
    <mergeCell ref="R2244:S2244"/>
    <mergeCell ref="T2244:U2244"/>
    <mergeCell ref="V2244:W2244"/>
    <mergeCell ref="X2244:Y2244"/>
    <mergeCell ref="J2245:K2245"/>
    <mergeCell ref="L2245:M2245"/>
    <mergeCell ref="N2245:O2245"/>
    <mergeCell ref="P2245:Q2245"/>
    <mergeCell ref="R2245:S2245"/>
    <mergeCell ref="T2245:U2245"/>
    <mergeCell ref="V2245:W2245"/>
    <mergeCell ref="X2245:Y2245"/>
  </mergeCells>
  <phoneticPr fontId="1"/>
  <pageMargins left="0.39370078740157483" right="0.39370078740157483" top="0.39370078740157483" bottom="0.19685039370078741" header="0.31496062992125984" footer="0"/>
  <pageSetup paperSize="9" orientation="portrait" r:id="rId1"/>
  <rowBreaks count="49" manualBreakCount="49">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brk id="855" max="16383" man="1"/>
    <brk id="900" max="16383" man="1"/>
    <brk id="945" max="16383" man="1"/>
    <brk id="990" max="16383" man="1"/>
    <brk id="1035" max="16383" man="1"/>
    <brk id="1080" max="16383" man="1"/>
    <brk id="1125" max="16383" man="1"/>
    <brk id="1170" max="16383" man="1"/>
    <brk id="1215" max="16383" man="1"/>
    <brk id="1260" max="16383" man="1"/>
    <brk id="1305" max="16383" man="1"/>
    <brk id="1350" max="16383" man="1"/>
    <brk id="1395" max="16383" man="1"/>
    <brk id="1440" max="16383" man="1"/>
    <brk id="1485" max="16383" man="1"/>
    <brk id="1530" max="16383" man="1"/>
    <brk id="1575" max="16383" man="1"/>
    <brk id="1620" max="16383" man="1"/>
    <brk id="1665" max="16383" man="1"/>
    <brk id="1710" max="16383" man="1"/>
    <brk id="1755" max="16383" man="1"/>
    <brk id="1800" max="16383" man="1"/>
    <brk id="1845" max="16383" man="1"/>
    <brk id="1890" max="16383" man="1"/>
    <brk id="1935" max="16383" man="1"/>
    <brk id="1980" max="16383" man="1"/>
    <brk id="2025" max="16383" man="1"/>
    <brk id="2070" max="16383" man="1"/>
    <brk id="2115" max="16383" man="1"/>
    <brk id="2160" max="16383" man="1"/>
    <brk id="220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注意事項</vt:lpstr>
      <vt:lpstr>団体</vt:lpstr>
      <vt:lpstr>男子</vt:lpstr>
      <vt:lpstr>女子</vt:lpstr>
      <vt:lpstr>リレーオーダー</vt:lpstr>
      <vt:lpstr>当日体調</vt:lpstr>
      <vt:lpstr>当日応援等名簿</vt:lpstr>
      <vt:lpstr>使用しない 参加者体調記録</vt:lpstr>
      <vt:lpstr>リレーオーダー!Print_Area</vt:lpstr>
      <vt:lpstr>'使用しない 参加者体調記録'!Print_Area</vt:lpstr>
      <vt:lpstr>女子!Print_Area</vt:lpstr>
      <vt:lpstr>団体!Print_Area</vt:lpstr>
      <vt:lpstr>男子!Print_Area</vt:lpstr>
      <vt:lpstr>注意事項!Print_Area</vt:lpstr>
      <vt:lpstr>当日応援等名簿!Print_Area</vt:lpstr>
      <vt:lpstr>当日体調!Print_Area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沖田　丈房</dc:creator>
  <cp:lastModifiedBy>owner</cp:lastModifiedBy>
  <cp:lastPrinted>2022-01-27T05:13:48Z</cp:lastPrinted>
  <dcterms:created xsi:type="dcterms:W3CDTF">2016-04-17T05:03:56Z</dcterms:created>
  <dcterms:modified xsi:type="dcterms:W3CDTF">2022-10-16T09:47:55Z</dcterms:modified>
</cp:coreProperties>
</file>